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Users\Wimmer\OneDrive - Správa železnic\Dokumenty\1501 ČTřebová - Pardubice - Kolín\2025_UD - cyklika Pce - Kolín\soutěž\exporty kros\"/>
    </mc:Choice>
  </mc:AlternateContent>
  <bookViews>
    <workbookView xWindow="0" yWindow="0" windowWidth="0" windowHeight="0"/>
  </bookViews>
  <sheets>
    <sheet name="Rekapitulace stavby" sheetId="1" r:id="rId1"/>
    <sheet name="01 - Dle sborníku ÚOŽI" sheetId="2" r:id="rId2"/>
    <sheet name="02 - Dle sborníku URS" sheetId="3" r:id="rId3"/>
    <sheet name="01 - Dle sborníku ÚOŽI_01" sheetId="4" r:id="rId4"/>
    <sheet name="01 - Dle sborníku ÚOŽI_02" sheetId="5" r:id="rId5"/>
    <sheet name="01 - Dle sborníku ÚOŽI_03" sheetId="6" r:id="rId6"/>
    <sheet name="01 - Dle sborníku ÚOŽI_04" sheetId="7" r:id="rId7"/>
    <sheet name="02 - Dle sborníku URS_01" sheetId="8" r:id="rId8"/>
    <sheet name="01 - Dle sborníku ÚOŽI_05" sheetId="9" r:id="rId9"/>
    <sheet name="01 - Dle sborníku ÚOŽI_06" sheetId="10" r:id="rId10"/>
    <sheet name="01 - Dle sborníku ÚOŽI_07" sheetId="11" r:id="rId11"/>
    <sheet name="02 - Dle sborníku URS_02" sheetId="12" r:id="rId12"/>
    <sheet name="01 - Dle sborníku ÚOŽI_08" sheetId="13" r:id="rId13"/>
    <sheet name="01 - Dle sborníku ÚOŽI_09" sheetId="14" r:id="rId14"/>
    <sheet name="01 - Dle sborníku ÚOŽI_10" sheetId="15" r:id="rId15"/>
    <sheet name="01 - Dle sborníku ÚOŽI_11" sheetId="16" r:id="rId16"/>
    <sheet name="02 - Dle sborníku URS_03" sheetId="17" r:id="rId17"/>
    <sheet name="01 - Dle sborníku ÚOŽI_12" sheetId="18" r:id="rId18"/>
    <sheet name="01 - Dle sborníku ÚOŽI_13" sheetId="19" r:id="rId19"/>
    <sheet name="01 - Dle sborníku ÚOŽI_14" sheetId="20" r:id="rId20"/>
    <sheet name="01 - Dle sborníku ÚOŽI_15" sheetId="21" r:id="rId21"/>
    <sheet name="01 - Dle sborníku ÚOŽI_16" sheetId="22" r:id="rId22"/>
    <sheet name="VON_ - PS 01-04" sheetId="23" r:id="rId23"/>
    <sheet name="R01 - Infrastruktura" sheetId="24" r:id="rId24"/>
    <sheet name="R02 - Stavební část" sheetId="25" r:id="rId25"/>
    <sheet name="SO 01 - Práce na žel. svr..." sheetId="26" r:id="rId26"/>
    <sheet name="SO 02 - Práce na žel. svr..." sheetId="27" r:id="rId27"/>
    <sheet name="SO 03 - Práce na žel. svr..." sheetId="28" r:id="rId28"/>
    <sheet name="SO 04 - Práce na žel. svr..." sheetId="29" r:id="rId29"/>
    <sheet name="SO 05 - Práce na žel. svr..." sheetId="30" r:id="rId30"/>
    <sheet name="SO 06 - Práce na žel. svr..." sheetId="31" r:id="rId31"/>
    <sheet name="SO 07 - Práce na žel. svr..." sheetId="32" r:id="rId32"/>
    <sheet name="SO 08 - Rekonstrukce žel...." sheetId="33" r:id="rId33"/>
    <sheet name="SO 09 - Rekonstrukce žel...." sheetId="34" r:id="rId34"/>
    <sheet name="SO 10 - Rekonstrukce žel...." sheetId="35" r:id="rId35"/>
    <sheet name="SO 11 - Materiál objednatele" sheetId="36" r:id="rId36"/>
    <sheet name="VON - PS5,  SO 01 - SO 11" sheetId="37" r:id="rId37"/>
  </sheets>
  <definedNames>
    <definedName name="_xlnm.Print_Area" localSheetId="0">'Rekapitulace stavby'!$D$4:$AO$76,'Rekapitulace stavby'!$C$82:$AQ$153</definedName>
    <definedName name="_xlnm.Print_Titles" localSheetId="0">'Rekapitulace stavby'!$92:$92</definedName>
    <definedName name="_xlnm._FilterDatabase" localSheetId="1" hidden="1">'01 - Dle sborníku ÚOŽI'!$C$126:$K$180</definedName>
    <definedName name="_xlnm.Print_Area" localSheetId="1">'01 - Dle sborníku ÚOŽI'!$C$4:$J$76,'01 - Dle sborníku ÚOŽI'!$C$82:$J$104,'01 - Dle sborníku ÚOŽI'!$C$110:$J$180</definedName>
    <definedName name="_xlnm.Print_Titles" localSheetId="1">'01 - Dle sborníku ÚOŽI'!$126:$126</definedName>
    <definedName name="_xlnm._FilterDatabase" localSheetId="2" hidden="1">'02 - Dle sborníku URS'!$C$125:$K$138</definedName>
    <definedName name="_xlnm.Print_Area" localSheetId="2">'02 - Dle sborníku URS'!$C$4:$J$76,'02 - Dle sborníku URS'!$C$82:$J$103,'02 - Dle sborníku URS'!$C$109:$J$138</definedName>
    <definedName name="_xlnm.Print_Titles" localSheetId="2">'02 - Dle sborníku URS'!$125:$125</definedName>
    <definedName name="_xlnm._FilterDatabase" localSheetId="3" hidden="1">'01 - Dle sborníku ÚOŽI_01'!$C$125:$K$200</definedName>
    <definedName name="_xlnm.Print_Area" localSheetId="3">'01 - Dle sborníku ÚOŽI_01'!$C$4:$J$76,'01 - Dle sborníku ÚOŽI_01'!$C$82:$J$103,'01 - Dle sborníku ÚOŽI_01'!$C$109:$J$200</definedName>
    <definedName name="_xlnm.Print_Titles" localSheetId="3">'01 - Dle sborníku ÚOŽI_01'!$125:$125</definedName>
    <definedName name="_xlnm._FilterDatabase" localSheetId="4" hidden="1">'01 - Dle sborníku ÚOŽI_02'!$C$124:$K$188</definedName>
    <definedName name="_xlnm.Print_Area" localSheetId="4">'01 - Dle sborníku ÚOŽI_02'!$C$4:$J$76,'01 - Dle sborníku ÚOŽI_02'!$C$82:$J$102,'01 - Dle sborníku ÚOŽI_02'!$C$108:$J$188</definedName>
    <definedName name="_xlnm.Print_Titles" localSheetId="4">'01 - Dle sborníku ÚOŽI_02'!$124:$124</definedName>
    <definedName name="_xlnm._FilterDatabase" localSheetId="5" hidden="1">'01 - Dle sborníku ÚOŽI_03'!$C$126:$K$192</definedName>
    <definedName name="_xlnm.Print_Area" localSheetId="5">'01 - Dle sborníku ÚOŽI_03'!$C$4:$J$76,'01 - Dle sborníku ÚOŽI_03'!$C$82:$J$104,'01 - Dle sborníku ÚOŽI_03'!$C$110:$J$192</definedName>
    <definedName name="_xlnm.Print_Titles" localSheetId="5">'01 - Dle sborníku ÚOŽI_03'!$126:$126</definedName>
    <definedName name="_xlnm._FilterDatabase" localSheetId="6" hidden="1">'01 - Dle sborníku ÚOŽI_04'!$C$126:$K$178</definedName>
    <definedName name="_xlnm.Print_Area" localSheetId="6">'01 - Dle sborníku ÚOŽI_04'!$C$4:$J$76,'01 - Dle sborníku ÚOŽI_04'!$C$82:$J$104,'01 - Dle sborníku ÚOŽI_04'!$C$110:$J$178</definedName>
    <definedName name="_xlnm.Print_Titles" localSheetId="6">'01 - Dle sborníku ÚOŽI_04'!$126:$126</definedName>
    <definedName name="_xlnm._FilterDatabase" localSheetId="7" hidden="1">'02 - Dle sborníku URS_01'!$C$125:$K$138</definedName>
    <definedName name="_xlnm.Print_Area" localSheetId="7">'02 - Dle sborníku URS_01'!$C$4:$J$76,'02 - Dle sborníku URS_01'!$C$82:$J$103,'02 - Dle sborníku URS_01'!$C$109:$J$138</definedName>
    <definedName name="_xlnm.Print_Titles" localSheetId="7">'02 - Dle sborníku URS_01'!$125:$125</definedName>
    <definedName name="_xlnm._FilterDatabase" localSheetId="8" hidden="1">'01 - Dle sborníku ÚOŽI_05'!$C$125:$K$194</definedName>
    <definedName name="_xlnm.Print_Area" localSheetId="8">'01 - Dle sborníku ÚOŽI_05'!$C$4:$J$76,'01 - Dle sborníku ÚOŽI_05'!$C$82:$J$103,'01 - Dle sborníku ÚOŽI_05'!$C$109:$J$194</definedName>
    <definedName name="_xlnm.Print_Titles" localSheetId="8">'01 - Dle sborníku ÚOŽI_05'!$125:$125</definedName>
    <definedName name="_xlnm._FilterDatabase" localSheetId="9" hidden="1">'01 - Dle sborníku ÚOŽI_06'!$C$125:$K$190</definedName>
    <definedName name="_xlnm.Print_Area" localSheetId="9">'01 - Dle sborníku ÚOŽI_06'!$C$4:$J$76,'01 - Dle sborníku ÚOŽI_06'!$C$82:$J$103,'01 - Dle sborníku ÚOŽI_06'!$C$109:$J$190</definedName>
    <definedName name="_xlnm.Print_Titles" localSheetId="9">'01 - Dle sborníku ÚOŽI_06'!$125:$125</definedName>
    <definedName name="_xlnm._FilterDatabase" localSheetId="10" hidden="1">'01 - Dle sborníku ÚOŽI_07'!$C$123:$K$176</definedName>
    <definedName name="_xlnm.Print_Area" localSheetId="10">'01 - Dle sborníku ÚOŽI_07'!$C$4:$J$76,'01 - Dle sborníku ÚOŽI_07'!$C$82:$J$101,'01 - Dle sborníku ÚOŽI_07'!$C$107:$J$176</definedName>
    <definedName name="_xlnm.Print_Titles" localSheetId="10">'01 - Dle sborníku ÚOŽI_07'!$123:$123</definedName>
    <definedName name="_xlnm._FilterDatabase" localSheetId="11" hidden="1">'02 - Dle sborníku URS_02'!$C$123:$K$134</definedName>
    <definedName name="_xlnm.Print_Area" localSheetId="11">'02 - Dle sborníku URS_02'!$C$4:$J$76,'02 - Dle sborníku URS_02'!$C$82:$J$101,'02 - Dle sborníku URS_02'!$C$107:$J$134</definedName>
    <definedName name="_xlnm.Print_Titles" localSheetId="11">'02 - Dle sborníku URS_02'!$123:$123</definedName>
    <definedName name="_xlnm._FilterDatabase" localSheetId="12" hidden="1">'01 - Dle sborníku ÚOŽI_08'!$C$124:$K$192</definedName>
    <definedName name="_xlnm.Print_Area" localSheetId="12">'01 - Dle sborníku ÚOŽI_08'!$C$4:$J$76,'01 - Dle sborníku ÚOŽI_08'!$C$82:$J$102,'01 - Dle sborníku ÚOŽI_08'!$C$108:$J$192</definedName>
    <definedName name="_xlnm.Print_Titles" localSheetId="12">'01 - Dle sborníku ÚOŽI_08'!$124:$124</definedName>
    <definedName name="_xlnm._FilterDatabase" localSheetId="13" hidden="1">'01 - Dle sborníku ÚOŽI_09'!$C$124:$K$184</definedName>
    <definedName name="_xlnm.Print_Area" localSheetId="13">'01 - Dle sborníku ÚOŽI_09'!$C$4:$J$76,'01 - Dle sborníku ÚOŽI_09'!$C$82:$J$102,'01 - Dle sborníku ÚOŽI_09'!$C$108:$J$184</definedName>
    <definedName name="_xlnm.Print_Titles" localSheetId="13">'01 - Dle sborníku ÚOŽI_09'!$124:$124</definedName>
    <definedName name="_xlnm._FilterDatabase" localSheetId="14" hidden="1">'01 - Dle sborníku ÚOŽI_10'!$C$124:$K$188</definedName>
    <definedName name="_xlnm.Print_Area" localSheetId="14">'01 - Dle sborníku ÚOŽI_10'!$C$4:$J$76,'01 - Dle sborníku ÚOŽI_10'!$C$82:$J$102,'01 - Dle sborníku ÚOŽI_10'!$C$108:$J$188</definedName>
    <definedName name="_xlnm.Print_Titles" localSheetId="14">'01 - Dle sborníku ÚOŽI_10'!$124:$124</definedName>
    <definedName name="_xlnm._FilterDatabase" localSheetId="15" hidden="1">'01 - Dle sborníku ÚOŽI_11'!$C$126:$K$188</definedName>
    <definedName name="_xlnm.Print_Area" localSheetId="15">'01 - Dle sborníku ÚOŽI_11'!$C$4:$J$76,'01 - Dle sborníku ÚOŽI_11'!$C$82:$J$104,'01 - Dle sborníku ÚOŽI_11'!$C$110:$J$188</definedName>
    <definedName name="_xlnm.Print_Titles" localSheetId="15">'01 - Dle sborníku ÚOŽI_11'!$126:$126</definedName>
    <definedName name="_xlnm._FilterDatabase" localSheetId="16" hidden="1">'02 - Dle sborníku URS_03'!$C$125:$K$138</definedName>
    <definedName name="_xlnm.Print_Area" localSheetId="16">'02 - Dle sborníku URS_03'!$C$4:$J$76,'02 - Dle sborníku URS_03'!$C$82:$J$103,'02 - Dle sborníku URS_03'!$C$109:$J$138</definedName>
    <definedName name="_xlnm.Print_Titles" localSheetId="16">'02 - Dle sborníku URS_03'!$125:$125</definedName>
    <definedName name="_xlnm._FilterDatabase" localSheetId="17" hidden="1">'01 - Dle sborníku ÚOŽI_12'!$C$124:$K$130</definedName>
    <definedName name="_xlnm.Print_Area" localSheetId="17">'01 - Dle sborníku ÚOŽI_12'!$C$4:$J$76,'01 - Dle sborníku ÚOŽI_12'!$C$82:$J$102,'01 - Dle sborníku ÚOŽI_12'!$C$108:$J$130</definedName>
    <definedName name="_xlnm.Print_Titles" localSheetId="17">'01 - Dle sborníku ÚOŽI_12'!$124:$124</definedName>
    <definedName name="_xlnm._FilterDatabase" localSheetId="18" hidden="1">'01 - Dle sborníku ÚOŽI_13'!$C$125:$K$194</definedName>
    <definedName name="_xlnm.Print_Area" localSheetId="18">'01 - Dle sborníku ÚOŽI_13'!$C$4:$J$76,'01 - Dle sborníku ÚOŽI_13'!$C$82:$J$103,'01 - Dle sborníku ÚOŽI_13'!$C$109:$J$194</definedName>
    <definedName name="_xlnm.Print_Titles" localSheetId="18">'01 - Dle sborníku ÚOŽI_13'!$125:$125</definedName>
    <definedName name="_xlnm._FilterDatabase" localSheetId="19" hidden="1">'01 - Dle sborníku ÚOŽI_14'!$C$123:$K$186</definedName>
    <definedName name="_xlnm.Print_Area" localSheetId="19">'01 - Dle sborníku ÚOŽI_14'!$C$4:$J$76,'01 - Dle sborníku ÚOŽI_14'!$C$82:$J$101,'01 - Dle sborníku ÚOŽI_14'!$C$107:$J$186</definedName>
    <definedName name="_xlnm.Print_Titles" localSheetId="19">'01 - Dle sborníku ÚOŽI_14'!$123:$123</definedName>
    <definedName name="_xlnm._FilterDatabase" localSheetId="20" hidden="1">'01 - Dle sborníku ÚOŽI_15'!$C$123:$K$184</definedName>
    <definedName name="_xlnm.Print_Area" localSheetId="20">'01 - Dle sborníku ÚOŽI_15'!$C$4:$J$76,'01 - Dle sborníku ÚOŽI_15'!$C$82:$J$101,'01 - Dle sborníku ÚOŽI_15'!$C$107:$J$184</definedName>
    <definedName name="_xlnm.Print_Titles" localSheetId="20">'01 - Dle sborníku ÚOŽI_15'!$123:$123</definedName>
    <definedName name="_xlnm._FilterDatabase" localSheetId="21" hidden="1">'01 - Dle sborníku ÚOŽI_16'!$C$124:$K$130</definedName>
    <definedName name="_xlnm.Print_Area" localSheetId="21">'01 - Dle sborníku ÚOŽI_16'!$C$4:$J$76,'01 - Dle sborníku ÚOŽI_16'!$C$82:$J$102,'01 - Dle sborníku ÚOŽI_16'!$C$108:$J$130</definedName>
    <definedName name="_xlnm.Print_Titles" localSheetId="21">'01 - Dle sborníku ÚOŽI_16'!$124:$124</definedName>
    <definedName name="_xlnm._FilterDatabase" localSheetId="22" hidden="1">'VON_ - PS 01-04'!$C$116:$K$124</definedName>
    <definedName name="_xlnm.Print_Area" localSheetId="22">'VON_ - PS 01-04'!$C$4:$J$76,'VON_ - PS 01-04'!$C$82:$J$98,'VON_ - PS 01-04'!$C$104:$J$124</definedName>
    <definedName name="_xlnm.Print_Titles" localSheetId="22">'VON_ - PS 01-04'!$116:$116</definedName>
    <definedName name="_xlnm._FilterDatabase" localSheetId="23" hidden="1">'R01 - Infrastruktura'!$C$128:$K$246</definedName>
    <definedName name="_xlnm.Print_Area" localSheetId="23">'R01 - Infrastruktura'!$C$4:$J$76,'R01 - Infrastruktura'!$C$82:$J$108,'R01 - Infrastruktura'!$C$114:$J$246</definedName>
    <definedName name="_xlnm.Print_Titles" localSheetId="23">'R01 - Infrastruktura'!$128:$128</definedName>
    <definedName name="_xlnm._FilterDatabase" localSheetId="24" hidden="1">'R02 - Stavební část'!$C$123:$K$158</definedName>
    <definedName name="_xlnm.Print_Area" localSheetId="24">'R02 - Stavební část'!$C$4:$J$76,'R02 - Stavební část'!$C$82:$J$103,'R02 - Stavební část'!$C$109:$J$158</definedName>
    <definedName name="_xlnm.Print_Titles" localSheetId="24">'R02 - Stavební část'!$123:$123</definedName>
    <definedName name="_xlnm._FilterDatabase" localSheetId="25" hidden="1">'SO 01 - Práce na žel. svr...'!$C$115:$K$360</definedName>
    <definedName name="_xlnm.Print_Area" localSheetId="25">'SO 01 - Práce na žel. svr...'!$C$4:$J$76,'SO 01 - Práce na žel. svr...'!$C$82:$J$97,'SO 01 - Práce na žel. svr...'!$C$103:$J$360</definedName>
    <definedName name="_xlnm.Print_Titles" localSheetId="25">'SO 01 - Práce na žel. svr...'!$115:$115</definedName>
    <definedName name="_xlnm._FilterDatabase" localSheetId="26" hidden="1">'SO 02 - Práce na žel. svr...'!$C$115:$K$367</definedName>
    <definedName name="_xlnm.Print_Area" localSheetId="26">'SO 02 - Práce na žel. svr...'!$C$4:$J$76,'SO 02 - Práce na žel. svr...'!$C$82:$J$97,'SO 02 - Práce na žel. svr...'!$C$103:$J$367</definedName>
    <definedName name="_xlnm.Print_Titles" localSheetId="26">'SO 02 - Práce na žel. svr...'!$115:$115</definedName>
    <definedName name="_xlnm._FilterDatabase" localSheetId="27" hidden="1">'SO 03 - Práce na žel. svr...'!$C$115:$K$341</definedName>
    <definedName name="_xlnm.Print_Area" localSheetId="27">'SO 03 - Práce na žel. svr...'!$C$4:$J$76,'SO 03 - Práce na žel. svr...'!$C$82:$J$97,'SO 03 - Práce na žel. svr...'!$C$103:$J$341</definedName>
    <definedName name="_xlnm.Print_Titles" localSheetId="27">'SO 03 - Práce na žel. svr...'!$115:$115</definedName>
    <definedName name="_xlnm._FilterDatabase" localSheetId="28" hidden="1">'SO 04 - Práce na žel. svr...'!$C$115:$K$355</definedName>
    <definedName name="_xlnm.Print_Area" localSheetId="28">'SO 04 - Práce na žel. svr...'!$C$4:$J$76,'SO 04 - Práce na žel. svr...'!$C$82:$J$97,'SO 04 - Práce na žel. svr...'!$C$103:$J$355</definedName>
    <definedName name="_xlnm.Print_Titles" localSheetId="28">'SO 04 - Práce na žel. svr...'!$115:$115</definedName>
    <definedName name="_xlnm._FilterDatabase" localSheetId="29" hidden="1">'SO 05 - Práce na žel. svr...'!$C$115:$K$293</definedName>
    <definedName name="_xlnm.Print_Area" localSheetId="29">'SO 05 - Práce na žel. svr...'!$C$4:$J$76,'SO 05 - Práce na žel. svr...'!$C$82:$J$97,'SO 05 - Práce na žel. svr...'!$C$103:$J$293</definedName>
    <definedName name="_xlnm.Print_Titles" localSheetId="29">'SO 05 - Práce na žel. svr...'!$115:$115</definedName>
    <definedName name="_xlnm._FilterDatabase" localSheetId="30" hidden="1">'SO 06 - Práce na žel. svr...'!$C$115:$K$359</definedName>
    <definedName name="_xlnm.Print_Area" localSheetId="30">'SO 06 - Práce na žel. svr...'!$C$4:$J$76,'SO 06 - Práce na žel. svr...'!$C$82:$J$97,'SO 06 - Práce na žel. svr...'!$C$103:$J$359</definedName>
    <definedName name="_xlnm.Print_Titles" localSheetId="30">'SO 06 - Práce na žel. svr...'!$115:$115</definedName>
    <definedName name="_xlnm._FilterDatabase" localSheetId="31" hidden="1">'SO 07 - Práce na žel. svr...'!$C$115:$K$368</definedName>
    <definedName name="_xlnm.Print_Area" localSheetId="31">'SO 07 - Práce na žel. svr...'!$C$4:$J$76,'SO 07 - Práce na žel. svr...'!$C$82:$J$97,'SO 07 - Práce na žel. svr...'!$C$103:$J$368</definedName>
    <definedName name="_xlnm.Print_Titles" localSheetId="31">'SO 07 - Práce na žel. svr...'!$115:$115</definedName>
    <definedName name="_xlnm._FilterDatabase" localSheetId="32" hidden="1">'SO 08 - Rekonstrukce žel....'!$C$115:$K$245</definedName>
    <definedName name="_xlnm.Print_Area" localSheetId="32">'SO 08 - Rekonstrukce žel....'!$C$4:$J$76,'SO 08 - Rekonstrukce žel....'!$C$82:$J$97,'SO 08 - Rekonstrukce žel....'!$C$103:$J$245</definedName>
    <definedName name="_xlnm.Print_Titles" localSheetId="32">'SO 08 - Rekonstrukce žel....'!$115:$115</definedName>
    <definedName name="_xlnm._FilterDatabase" localSheetId="33" hidden="1">'SO 09 - Rekonstrukce žel....'!$C$115:$K$263</definedName>
    <definedName name="_xlnm.Print_Area" localSheetId="33">'SO 09 - Rekonstrukce žel....'!$C$4:$J$76,'SO 09 - Rekonstrukce žel....'!$C$82:$J$97,'SO 09 - Rekonstrukce žel....'!$C$103:$J$263</definedName>
    <definedName name="_xlnm.Print_Titles" localSheetId="33">'SO 09 - Rekonstrukce žel....'!$115:$115</definedName>
    <definedName name="_xlnm._FilterDatabase" localSheetId="34" hidden="1">'SO 10 - Rekonstrukce žel....'!$C$115:$K$251</definedName>
    <definedName name="_xlnm.Print_Area" localSheetId="34">'SO 10 - Rekonstrukce žel....'!$C$4:$J$76,'SO 10 - Rekonstrukce žel....'!$C$82:$J$97,'SO 10 - Rekonstrukce žel....'!$C$103:$J$251</definedName>
    <definedName name="_xlnm.Print_Titles" localSheetId="34">'SO 10 - Rekonstrukce žel....'!$115:$115</definedName>
    <definedName name="_xlnm._FilterDatabase" localSheetId="35" hidden="1">'SO 11 - Materiál objednatele'!$C$124:$K$372</definedName>
    <definedName name="_xlnm.Print_Area" localSheetId="35">'SO 11 - Materiál objednatele'!$C$4:$J$76,'SO 11 - Materiál objednatele'!$C$82:$J$106,'SO 11 - Materiál objednatele'!$C$112:$J$372</definedName>
    <definedName name="_xlnm.Print_Titles" localSheetId="35">'SO 11 - Materiál objednatele'!$124:$124</definedName>
    <definedName name="_xlnm._FilterDatabase" localSheetId="36" hidden="1">'VON - PS5,  SO 01 - SO 11'!$C$115:$K$136</definedName>
    <definedName name="_xlnm.Print_Area" localSheetId="36">'VON - PS5,  SO 01 - SO 11'!$C$4:$J$76,'VON - PS5,  SO 01 - SO 11'!$C$82:$J$97,'VON - PS5,  SO 01 - SO 11'!$C$103:$J$136</definedName>
    <definedName name="_xlnm.Print_Titles" localSheetId="36">'VON - PS5,  SO 01 - SO 11'!$115:$115</definedName>
  </definedNames>
  <calcPr/>
</workbook>
</file>

<file path=xl/calcChain.xml><?xml version="1.0" encoding="utf-8"?>
<calcChain xmlns="http://schemas.openxmlformats.org/spreadsheetml/2006/main">
  <c i="37" l="1" r="J37"/>
  <c r="J36"/>
  <c i="1" r="AY152"/>
  <c i="37" r="J35"/>
  <c i="1" r="AX152"/>
  <c i="37"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F110"/>
  <c r="E108"/>
  <c r="F89"/>
  <c r="E87"/>
  <c r="J24"/>
  <c r="E24"/>
  <c r="J113"/>
  <c r="J23"/>
  <c r="J21"/>
  <c r="E21"/>
  <c r="J112"/>
  <c r="J20"/>
  <c r="J18"/>
  <c r="E18"/>
  <c r="F113"/>
  <c r="J17"/>
  <c r="J15"/>
  <c r="E15"/>
  <c r="F91"/>
  <c r="J14"/>
  <c r="J12"/>
  <c r="J89"/>
  <c r="E7"/>
  <c r="E106"/>
  <c i="36" r="J127"/>
  <c r="J126"/>
  <c r="J37"/>
  <c r="J36"/>
  <c i="1" r="AY151"/>
  <c i="36" r="J35"/>
  <c i="1" r="AX151"/>
  <c i="36" r="BI371"/>
  <c r="BH371"/>
  <c r="BG371"/>
  <c r="BF371"/>
  <c r="T371"/>
  <c r="R371"/>
  <c r="P371"/>
  <c r="BI369"/>
  <c r="BH369"/>
  <c r="BG369"/>
  <c r="BF369"/>
  <c r="T369"/>
  <c r="R369"/>
  <c r="P369"/>
  <c r="BI367"/>
  <c r="BH367"/>
  <c r="BG367"/>
  <c r="BF367"/>
  <c r="T367"/>
  <c r="R367"/>
  <c r="P367"/>
  <c r="BI364"/>
  <c r="BH364"/>
  <c r="BG364"/>
  <c r="BF364"/>
  <c r="T364"/>
  <c r="R364"/>
  <c r="P364"/>
  <c r="BI361"/>
  <c r="BH361"/>
  <c r="BG361"/>
  <c r="BF361"/>
  <c r="T361"/>
  <c r="R361"/>
  <c r="P361"/>
  <c r="BI359"/>
  <c r="BH359"/>
  <c r="BG359"/>
  <c r="BF359"/>
  <c r="T359"/>
  <c r="R359"/>
  <c r="P359"/>
  <c r="BI356"/>
  <c r="BH356"/>
  <c r="BG356"/>
  <c r="BF356"/>
  <c r="T356"/>
  <c r="R356"/>
  <c r="P356"/>
  <c r="BI354"/>
  <c r="BH354"/>
  <c r="BG354"/>
  <c r="BF354"/>
  <c r="T354"/>
  <c r="R354"/>
  <c r="P354"/>
  <c r="BI352"/>
  <c r="BH352"/>
  <c r="BG352"/>
  <c r="BF352"/>
  <c r="T352"/>
  <c r="R352"/>
  <c r="P352"/>
  <c r="BI350"/>
  <c r="BH350"/>
  <c r="BG350"/>
  <c r="BF350"/>
  <c r="T350"/>
  <c r="R350"/>
  <c r="P350"/>
  <c r="BI348"/>
  <c r="BH348"/>
  <c r="BG348"/>
  <c r="BF348"/>
  <c r="T348"/>
  <c r="R348"/>
  <c r="P348"/>
  <c r="BI346"/>
  <c r="BH346"/>
  <c r="BG346"/>
  <c r="BF346"/>
  <c r="T346"/>
  <c r="R346"/>
  <c r="P346"/>
  <c r="BI344"/>
  <c r="BH344"/>
  <c r="BG344"/>
  <c r="BF344"/>
  <c r="T344"/>
  <c r="R344"/>
  <c r="P344"/>
  <c r="BI342"/>
  <c r="BH342"/>
  <c r="BG342"/>
  <c r="BF342"/>
  <c r="T342"/>
  <c r="R342"/>
  <c r="P342"/>
  <c r="BI340"/>
  <c r="BH340"/>
  <c r="BG340"/>
  <c r="BF340"/>
  <c r="T340"/>
  <c r="R340"/>
  <c r="P340"/>
  <c r="BI338"/>
  <c r="BH338"/>
  <c r="BG338"/>
  <c r="BF338"/>
  <c r="T338"/>
  <c r="R338"/>
  <c r="P338"/>
  <c r="BI336"/>
  <c r="BH336"/>
  <c r="BG336"/>
  <c r="BF336"/>
  <c r="T336"/>
  <c r="R336"/>
  <c r="P336"/>
  <c r="BI334"/>
  <c r="BH334"/>
  <c r="BG334"/>
  <c r="BF334"/>
  <c r="T334"/>
  <c r="R334"/>
  <c r="P334"/>
  <c r="BI332"/>
  <c r="BH332"/>
  <c r="BG332"/>
  <c r="BF332"/>
  <c r="T332"/>
  <c r="R332"/>
  <c r="P332"/>
  <c r="BI330"/>
  <c r="BH330"/>
  <c r="BG330"/>
  <c r="BF330"/>
  <c r="T330"/>
  <c r="R330"/>
  <c r="P330"/>
  <c r="BI328"/>
  <c r="BH328"/>
  <c r="BG328"/>
  <c r="BF328"/>
  <c r="T328"/>
  <c r="R328"/>
  <c r="P328"/>
  <c r="BI326"/>
  <c r="BH326"/>
  <c r="BG326"/>
  <c r="BF326"/>
  <c r="T326"/>
  <c r="R326"/>
  <c r="P326"/>
  <c r="BI324"/>
  <c r="BH324"/>
  <c r="BG324"/>
  <c r="BF324"/>
  <c r="T324"/>
  <c r="R324"/>
  <c r="P324"/>
  <c r="BI321"/>
  <c r="BH321"/>
  <c r="BG321"/>
  <c r="BF321"/>
  <c r="T321"/>
  <c r="R321"/>
  <c r="P321"/>
  <c r="BI318"/>
  <c r="BH318"/>
  <c r="BG318"/>
  <c r="BF318"/>
  <c r="T318"/>
  <c r="R318"/>
  <c r="P318"/>
  <c r="BI315"/>
  <c r="BH315"/>
  <c r="BG315"/>
  <c r="BF315"/>
  <c r="T315"/>
  <c r="R315"/>
  <c r="P315"/>
  <c r="BI313"/>
  <c r="BH313"/>
  <c r="BG313"/>
  <c r="BF313"/>
  <c r="T313"/>
  <c r="R313"/>
  <c r="P313"/>
  <c r="BI311"/>
  <c r="BH311"/>
  <c r="BG311"/>
  <c r="BF311"/>
  <c r="T311"/>
  <c r="R311"/>
  <c r="P311"/>
  <c r="BI308"/>
  <c r="BH308"/>
  <c r="BG308"/>
  <c r="BF308"/>
  <c r="T308"/>
  <c r="R308"/>
  <c r="P308"/>
  <c r="BI305"/>
  <c r="BH305"/>
  <c r="BG305"/>
  <c r="BF305"/>
  <c r="T305"/>
  <c r="R305"/>
  <c r="P305"/>
  <c r="BI302"/>
  <c r="BH302"/>
  <c r="BG302"/>
  <c r="BF302"/>
  <c r="T302"/>
  <c r="R302"/>
  <c r="P302"/>
  <c r="BI299"/>
  <c r="BH299"/>
  <c r="BG299"/>
  <c r="BF299"/>
  <c r="T299"/>
  <c r="R299"/>
  <c r="P299"/>
  <c r="BI297"/>
  <c r="BH297"/>
  <c r="BG297"/>
  <c r="BF297"/>
  <c r="T297"/>
  <c r="R297"/>
  <c r="P297"/>
  <c r="BI295"/>
  <c r="BH295"/>
  <c r="BG295"/>
  <c r="BF295"/>
  <c r="T295"/>
  <c r="R295"/>
  <c r="P295"/>
  <c r="BI292"/>
  <c r="BH292"/>
  <c r="BG292"/>
  <c r="BF292"/>
  <c r="T292"/>
  <c r="R292"/>
  <c r="P292"/>
  <c r="BI289"/>
  <c r="BH289"/>
  <c r="BG289"/>
  <c r="BF289"/>
  <c r="T289"/>
  <c r="R289"/>
  <c r="P289"/>
  <c r="BI287"/>
  <c r="BH287"/>
  <c r="BG287"/>
  <c r="BF287"/>
  <c r="T287"/>
  <c r="R287"/>
  <c r="P287"/>
  <c r="BI284"/>
  <c r="BH284"/>
  <c r="BG284"/>
  <c r="BF284"/>
  <c r="T284"/>
  <c r="R284"/>
  <c r="P284"/>
  <c r="BI282"/>
  <c r="BH282"/>
  <c r="BG282"/>
  <c r="BF282"/>
  <c r="T282"/>
  <c r="R282"/>
  <c r="P282"/>
  <c r="BI280"/>
  <c r="BH280"/>
  <c r="BG280"/>
  <c r="BF280"/>
  <c r="T280"/>
  <c r="R280"/>
  <c r="P280"/>
  <c r="BI278"/>
  <c r="BH278"/>
  <c r="BG278"/>
  <c r="BF278"/>
  <c r="T278"/>
  <c r="R278"/>
  <c r="P278"/>
  <c r="BI276"/>
  <c r="BH276"/>
  <c r="BG276"/>
  <c r="BF276"/>
  <c r="T276"/>
  <c r="R276"/>
  <c r="P276"/>
  <c r="BI274"/>
  <c r="BH274"/>
  <c r="BG274"/>
  <c r="BF274"/>
  <c r="T274"/>
  <c r="R274"/>
  <c r="P274"/>
  <c r="BI272"/>
  <c r="BH272"/>
  <c r="BG272"/>
  <c r="BF272"/>
  <c r="T272"/>
  <c r="R272"/>
  <c r="P272"/>
  <c r="BI270"/>
  <c r="BH270"/>
  <c r="BG270"/>
  <c r="BF270"/>
  <c r="T270"/>
  <c r="R270"/>
  <c r="P270"/>
  <c r="BI268"/>
  <c r="BH268"/>
  <c r="BG268"/>
  <c r="BF268"/>
  <c r="T268"/>
  <c r="R268"/>
  <c r="P268"/>
  <c r="BI266"/>
  <c r="BH266"/>
  <c r="BG266"/>
  <c r="BF266"/>
  <c r="T266"/>
  <c r="R266"/>
  <c r="P266"/>
  <c r="BI264"/>
  <c r="BH264"/>
  <c r="BG264"/>
  <c r="BF264"/>
  <c r="T264"/>
  <c r="R264"/>
  <c r="P264"/>
  <c r="BI262"/>
  <c r="BH262"/>
  <c r="BG262"/>
  <c r="BF262"/>
  <c r="T262"/>
  <c r="R262"/>
  <c r="P262"/>
  <c r="BI260"/>
  <c r="BH260"/>
  <c r="BG260"/>
  <c r="BF260"/>
  <c r="T260"/>
  <c r="R260"/>
  <c r="P260"/>
  <c r="BI258"/>
  <c r="BH258"/>
  <c r="BG258"/>
  <c r="BF258"/>
  <c r="T258"/>
  <c r="R258"/>
  <c r="P258"/>
  <c r="BI256"/>
  <c r="BH256"/>
  <c r="BG256"/>
  <c r="BF256"/>
  <c r="T256"/>
  <c r="R256"/>
  <c r="P256"/>
  <c r="BI254"/>
  <c r="BH254"/>
  <c r="BG254"/>
  <c r="BF254"/>
  <c r="T254"/>
  <c r="R254"/>
  <c r="P254"/>
  <c r="BI252"/>
  <c r="BH252"/>
  <c r="BG252"/>
  <c r="BF252"/>
  <c r="T252"/>
  <c r="R252"/>
  <c r="P252"/>
  <c r="BI250"/>
  <c r="BH250"/>
  <c r="BG250"/>
  <c r="BF250"/>
  <c r="T250"/>
  <c r="R250"/>
  <c r="P250"/>
  <c r="BI247"/>
  <c r="BH247"/>
  <c r="BG247"/>
  <c r="BF247"/>
  <c r="T247"/>
  <c r="R247"/>
  <c r="P247"/>
  <c r="BI244"/>
  <c r="BH244"/>
  <c r="BG244"/>
  <c r="BF244"/>
  <c r="T244"/>
  <c r="R244"/>
  <c r="P244"/>
  <c r="BI242"/>
  <c r="BH242"/>
  <c r="BG242"/>
  <c r="BF242"/>
  <c r="T242"/>
  <c r="R242"/>
  <c r="P242"/>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4"/>
  <c r="BH224"/>
  <c r="BG224"/>
  <c r="BF224"/>
  <c r="T224"/>
  <c r="R224"/>
  <c r="P224"/>
  <c r="BI222"/>
  <c r="BH222"/>
  <c r="BG222"/>
  <c r="BF222"/>
  <c r="T222"/>
  <c r="R222"/>
  <c r="P222"/>
  <c r="BI220"/>
  <c r="BH220"/>
  <c r="BG220"/>
  <c r="BF220"/>
  <c r="T220"/>
  <c r="R220"/>
  <c r="P220"/>
  <c r="BI217"/>
  <c r="BH217"/>
  <c r="BG217"/>
  <c r="BF217"/>
  <c r="T217"/>
  <c r="R217"/>
  <c r="P217"/>
  <c r="BI214"/>
  <c r="BH214"/>
  <c r="BG214"/>
  <c r="BF214"/>
  <c r="T214"/>
  <c r="R214"/>
  <c r="P214"/>
  <c r="BI212"/>
  <c r="BH212"/>
  <c r="BG212"/>
  <c r="BF212"/>
  <c r="T212"/>
  <c r="R212"/>
  <c r="P212"/>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8"/>
  <c r="BH168"/>
  <c r="BG168"/>
  <c r="BF168"/>
  <c r="T168"/>
  <c r="R168"/>
  <c r="P168"/>
  <c r="BI165"/>
  <c r="BH165"/>
  <c r="BG165"/>
  <c r="BF165"/>
  <c r="T165"/>
  <c r="R165"/>
  <c r="P165"/>
  <c r="BI162"/>
  <c r="BH162"/>
  <c r="BG162"/>
  <c r="BF162"/>
  <c r="T162"/>
  <c r="R162"/>
  <c r="P162"/>
  <c r="BI160"/>
  <c r="BH160"/>
  <c r="BG160"/>
  <c r="BF160"/>
  <c r="T160"/>
  <c r="R160"/>
  <c r="P160"/>
  <c r="BI157"/>
  <c r="BH157"/>
  <c r="BG157"/>
  <c r="BF157"/>
  <c r="T157"/>
  <c r="R157"/>
  <c r="P157"/>
  <c r="BI155"/>
  <c r="BH155"/>
  <c r="BG155"/>
  <c r="BF155"/>
  <c r="T155"/>
  <c r="R155"/>
  <c r="P155"/>
  <c r="BI152"/>
  <c r="BH152"/>
  <c r="BG152"/>
  <c r="BF152"/>
  <c r="T152"/>
  <c r="R152"/>
  <c r="P152"/>
  <c r="BI149"/>
  <c r="BH149"/>
  <c r="BG149"/>
  <c r="BF149"/>
  <c r="T149"/>
  <c r="R149"/>
  <c r="P149"/>
  <c r="BI146"/>
  <c r="BH146"/>
  <c r="BG146"/>
  <c r="BF146"/>
  <c r="T146"/>
  <c r="R146"/>
  <c r="P146"/>
  <c r="BI143"/>
  <c r="BH143"/>
  <c r="BG143"/>
  <c r="BF143"/>
  <c r="T143"/>
  <c r="R143"/>
  <c r="P143"/>
  <c r="BI140"/>
  <c r="BH140"/>
  <c r="BG140"/>
  <c r="BF140"/>
  <c r="T140"/>
  <c r="R140"/>
  <c r="P140"/>
  <c r="BI138"/>
  <c r="BH138"/>
  <c r="BG138"/>
  <c r="BF138"/>
  <c r="T138"/>
  <c r="R138"/>
  <c r="P138"/>
  <c r="BI136"/>
  <c r="BH136"/>
  <c r="BG136"/>
  <c r="BF136"/>
  <c r="T136"/>
  <c r="R136"/>
  <c r="P136"/>
  <c r="BI134"/>
  <c r="BH134"/>
  <c r="BG134"/>
  <c r="BF134"/>
  <c r="T134"/>
  <c r="R134"/>
  <c r="P134"/>
  <c r="BI131"/>
  <c r="BH131"/>
  <c r="BG131"/>
  <c r="BF131"/>
  <c r="T131"/>
  <c r="R131"/>
  <c r="P131"/>
  <c r="BI129"/>
  <c r="BH129"/>
  <c r="BG129"/>
  <c r="BF129"/>
  <c r="T129"/>
  <c r="R129"/>
  <c r="P129"/>
  <c r="J98"/>
  <c r="J97"/>
  <c r="F119"/>
  <c r="E117"/>
  <c r="F89"/>
  <c r="E87"/>
  <c r="J24"/>
  <c r="E24"/>
  <c r="J122"/>
  <c r="J23"/>
  <c r="J21"/>
  <c r="E21"/>
  <c r="J91"/>
  <c r="J20"/>
  <c r="J18"/>
  <c r="E18"/>
  <c r="F92"/>
  <c r="J17"/>
  <c r="J15"/>
  <c r="E15"/>
  <c r="F121"/>
  <c r="J14"/>
  <c r="J12"/>
  <c r="J89"/>
  <c r="E7"/>
  <c r="E115"/>
  <c i="35" r="J37"/>
  <c r="J36"/>
  <c i="1" r="AY150"/>
  <c i="35" r="J35"/>
  <c i="1" r="AX150"/>
  <c i="35"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91"/>
  <c r="J20"/>
  <c r="J18"/>
  <c r="E18"/>
  <c r="F92"/>
  <c r="J17"/>
  <c r="J15"/>
  <c r="E15"/>
  <c r="F112"/>
  <c r="J14"/>
  <c r="J12"/>
  <c r="J110"/>
  <c r="E7"/>
  <c r="E85"/>
  <c i="34" r="J37"/>
  <c r="J36"/>
  <c i="1" r="AY149"/>
  <c i="34" r="J35"/>
  <c i="1" r="AX149"/>
  <c i="34"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112"/>
  <c r="J20"/>
  <c r="J18"/>
  <c r="E18"/>
  <c r="F113"/>
  <c r="J17"/>
  <c r="J15"/>
  <c r="E15"/>
  <c r="F91"/>
  <c r="J14"/>
  <c r="J12"/>
  <c r="J110"/>
  <c r="E7"/>
  <c r="E106"/>
  <c i="33" r="J37"/>
  <c r="J36"/>
  <c i="1" r="AY148"/>
  <c i="33" r="J35"/>
  <c i="1" r="AX148"/>
  <c i="33"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91"/>
  <c r="J20"/>
  <c r="J18"/>
  <c r="E18"/>
  <c r="F113"/>
  <c r="J17"/>
  <c r="J15"/>
  <c r="E15"/>
  <c r="F112"/>
  <c r="J14"/>
  <c r="J12"/>
  <c r="J89"/>
  <c r="E7"/>
  <c r="E106"/>
  <c i="32" r="J37"/>
  <c r="J36"/>
  <c i="1" r="AY147"/>
  <c i="32" r="J35"/>
  <c i="1" r="AX147"/>
  <c i="32" r="BI366"/>
  <c r="BH366"/>
  <c r="BG366"/>
  <c r="BF366"/>
  <c r="T366"/>
  <c r="R366"/>
  <c r="P366"/>
  <c r="BI363"/>
  <c r="BH363"/>
  <c r="BG363"/>
  <c r="BF363"/>
  <c r="T363"/>
  <c r="R363"/>
  <c r="P363"/>
  <c r="BI360"/>
  <c r="BH360"/>
  <c r="BG360"/>
  <c r="BF360"/>
  <c r="T360"/>
  <c r="R360"/>
  <c r="P360"/>
  <c r="BI357"/>
  <c r="BH357"/>
  <c r="BG357"/>
  <c r="BF357"/>
  <c r="T357"/>
  <c r="R357"/>
  <c r="P357"/>
  <c r="BI354"/>
  <c r="BH354"/>
  <c r="BG354"/>
  <c r="BF354"/>
  <c r="T354"/>
  <c r="R354"/>
  <c r="P354"/>
  <c r="BI351"/>
  <c r="BH351"/>
  <c r="BG351"/>
  <c r="BF351"/>
  <c r="T351"/>
  <c r="R351"/>
  <c r="P351"/>
  <c r="BI348"/>
  <c r="BH348"/>
  <c r="BG348"/>
  <c r="BF348"/>
  <c r="T348"/>
  <c r="R348"/>
  <c r="P348"/>
  <c r="BI345"/>
  <c r="BH345"/>
  <c r="BG345"/>
  <c r="BF345"/>
  <c r="T345"/>
  <c r="R345"/>
  <c r="P345"/>
  <c r="BI342"/>
  <c r="BH342"/>
  <c r="BG342"/>
  <c r="BF342"/>
  <c r="T342"/>
  <c r="R342"/>
  <c r="P342"/>
  <c r="BI339"/>
  <c r="BH339"/>
  <c r="BG339"/>
  <c r="BF339"/>
  <c r="T339"/>
  <c r="R339"/>
  <c r="P339"/>
  <c r="BI336"/>
  <c r="BH336"/>
  <c r="BG336"/>
  <c r="BF336"/>
  <c r="T336"/>
  <c r="R336"/>
  <c r="P336"/>
  <c r="BI333"/>
  <c r="BH333"/>
  <c r="BG333"/>
  <c r="BF333"/>
  <c r="T333"/>
  <c r="R333"/>
  <c r="P333"/>
  <c r="BI330"/>
  <c r="BH330"/>
  <c r="BG330"/>
  <c r="BF330"/>
  <c r="T330"/>
  <c r="R330"/>
  <c r="P330"/>
  <c r="BI327"/>
  <c r="BH327"/>
  <c r="BG327"/>
  <c r="BF327"/>
  <c r="T327"/>
  <c r="R327"/>
  <c r="P327"/>
  <c r="BI324"/>
  <c r="BH324"/>
  <c r="BG324"/>
  <c r="BF324"/>
  <c r="T324"/>
  <c r="R324"/>
  <c r="P324"/>
  <c r="BI321"/>
  <c r="BH321"/>
  <c r="BG321"/>
  <c r="BF321"/>
  <c r="T321"/>
  <c r="R321"/>
  <c r="P321"/>
  <c r="BI318"/>
  <c r="BH318"/>
  <c r="BG318"/>
  <c r="BF318"/>
  <c r="T318"/>
  <c r="R318"/>
  <c r="P318"/>
  <c r="BI315"/>
  <c r="BH315"/>
  <c r="BG315"/>
  <c r="BF315"/>
  <c r="T315"/>
  <c r="R315"/>
  <c r="P315"/>
  <c r="BI312"/>
  <c r="BH312"/>
  <c r="BG312"/>
  <c r="BF312"/>
  <c r="T312"/>
  <c r="R312"/>
  <c r="P312"/>
  <c r="BI309"/>
  <c r="BH309"/>
  <c r="BG309"/>
  <c r="BF309"/>
  <c r="T309"/>
  <c r="R309"/>
  <c r="P309"/>
  <c r="BI306"/>
  <c r="BH306"/>
  <c r="BG306"/>
  <c r="BF306"/>
  <c r="T306"/>
  <c r="R306"/>
  <c r="P306"/>
  <c r="BI303"/>
  <c r="BH303"/>
  <c r="BG303"/>
  <c r="BF303"/>
  <c r="T303"/>
  <c r="R303"/>
  <c r="P303"/>
  <c r="BI300"/>
  <c r="BH300"/>
  <c r="BG300"/>
  <c r="BF300"/>
  <c r="T300"/>
  <c r="R300"/>
  <c r="P300"/>
  <c r="BI297"/>
  <c r="BH297"/>
  <c r="BG297"/>
  <c r="BF297"/>
  <c r="T297"/>
  <c r="R297"/>
  <c r="P297"/>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112"/>
  <c r="J20"/>
  <c r="J18"/>
  <c r="E18"/>
  <c r="F113"/>
  <c r="J17"/>
  <c r="J15"/>
  <c r="E15"/>
  <c r="F91"/>
  <c r="J14"/>
  <c r="J12"/>
  <c r="J110"/>
  <c r="E7"/>
  <c r="E106"/>
  <c i="31" r="J37"/>
  <c r="J36"/>
  <c i="1" r="AY146"/>
  <c i="31" r="J35"/>
  <c i="1" r="AX146"/>
  <c i="31" r="BI358"/>
  <c r="BH358"/>
  <c r="BG358"/>
  <c r="BF358"/>
  <c r="T358"/>
  <c r="R358"/>
  <c r="P358"/>
  <c r="BI355"/>
  <c r="BH355"/>
  <c r="BG355"/>
  <c r="BF355"/>
  <c r="T355"/>
  <c r="R355"/>
  <c r="P355"/>
  <c r="BI352"/>
  <c r="BH352"/>
  <c r="BG352"/>
  <c r="BF352"/>
  <c r="T352"/>
  <c r="R352"/>
  <c r="P352"/>
  <c r="BI349"/>
  <c r="BH349"/>
  <c r="BG349"/>
  <c r="BF349"/>
  <c r="T349"/>
  <c r="R349"/>
  <c r="P349"/>
  <c r="BI346"/>
  <c r="BH346"/>
  <c r="BG346"/>
  <c r="BF346"/>
  <c r="T346"/>
  <c r="R346"/>
  <c r="P346"/>
  <c r="BI343"/>
  <c r="BH343"/>
  <c r="BG343"/>
  <c r="BF343"/>
  <c r="T343"/>
  <c r="R343"/>
  <c r="P343"/>
  <c r="BI340"/>
  <c r="BH340"/>
  <c r="BG340"/>
  <c r="BF340"/>
  <c r="T340"/>
  <c r="R340"/>
  <c r="P340"/>
  <c r="BI337"/>
  <c r="BH337"/>
  <c r="BG337"/>
  <c r="BF337"/>
  <c r="T337"/>
  <c r="R337"/>
  <c r="P337"/>
  <c r="BI334"/>
  <c r="BH334"/>
  <c r="BG334"/>
  <c r="BF334"/>
  <c r="T334"/>
  <c r="R334"/>
  <c r="P334"/>
  <c r="BI331"/>
  <c r="BH331"/>
  <c r="BG331"/>
  <c r="BF331"/>
  <c r="T331"/>
  <c r="R331"/>
  <c r="P331"/>
  <c r="BI328"/>
  <c r="BH328"/>
  <c r="BG328"/>
  <c r="BF328"/>
  <c r="T328"/>
  <c r="R328"/>
  <c r="P328"/>
  <c r="BI326"/>
  <c r="BH326"/>
  <c r="BG326"/>
  <c r="BF326"/>
  <c r="T326"/>
  <c r="R326"/>
  <c r="P326"/>
  <c r="BI324"/>
  <c r="BH324"/>
  <c r="BG324"/>
  <c r="BF324"/>
  <c r="T324"/>
  <c r="R324"/>
  <c r="P324"/>
  <c r="BI321"/>
  <c r="BH321"/>
  <c r="BG321"/>
  <c r="BF321"/>
  <c r="T321"/>
  <c r="R321"/>
  <c r="P321"/>
  <c r="BI319"/>
  <c r="BH319"/>
  <c r="BG319"/>
  <c r="BF319"/>
  <c r="T319"/>
  <c r="R319"/>
  <c r="P319"/>
  <c r="BI317"/>
  <c r="BH317"/>
  <c r="BG317"/>
  <c r="BF317"/>
  <c r="T317"/>
  <c r="R317"/>
  <c r="P317"/>
  <c r="BI315"/>
  <c r="BH315"/>
  <c r="BG315"/>
  <c r="BF315"/>
  <c r="T315"/>
  <c r="R315"/>
  <c r="P315"/>
  <c r="BI313"/>
  <c r="BH313"/>
  <c r="BG313"/>
  <c r="BF313"/>
  <c r="T313"/>
  <c r="R313"/>
  <c r="P313"/>
  <c r="BI311"/>
  <c r="BH311"/>
  <c r="BG311"/>
  <c r="BF311"/>
  <c r="T311"/>
  <c r="R311"/>
  <c r="P311"/>
  <c r="BI309"/>
  <c r="BH309"/>
  <c r="BG309"/>
  <c r="BF309"/>
  <c r="T309"/>
  <c r="R309"/>
  <c r="P309"/>
  <c r="BI307"/>
  <c r="BH307"/>
  <c r="BG307"/>
  <c r="BF307"/>
  <c r="T307"/>
  <c r="R307"/>
  <c r="P307"/>
  <c r="BI305"/>
  <c r="BH305"/>
  <c r="BG305"/>
  <c r="BF305"/>
  <c r="T305"/>
  <c r="R305"/>
  <c r="P305"/>
  <c r="BI302"/>
  <c r="BH302"/>
  <c r="BG302"/>
  <c r="BF302"/>
  <c r="T302"/>
  <c r="R302"/>
  <c r="P302"/>
  <c r="BI299"/>
  <c r="BH299"/>
  <c r="BG299"/>
  <c r="BF299"/>
  <c r="T299"/>
  <c r="R299"/>
  <c r="P299"/>
  <c r="BI296"/>
  <c r="BH296"/>
  <c r="BG296"/>
  <c r="BF296"/>
  <c r="T296"/>
  <c r="R296"/>
  <c r="P296"/>
  <c r="BI293"/>
  <c r="BH293"/>
  <c r="BG293"/>
  <c r="BF293"/>
  <c r="T293"/>
  <c r="R293"/>
  <c r="P293"/>
  <c r="BI290"/>
  <c r="BH290"/>
  <c r="BG290"/>
  <c r="BF290"/>
  <c r="T290"/>
  <c r="R290"/>
  <c r="P290"/>
  <c r="BI287"/>
  <c r="BH287"/>
  <c r="BG287"/>
  <c r="BF287"/>
  <c r="T287"/>
  <c r="R287"/>
  <c r="P287"/>
  <c r="BI284"/>
  <c r="BH284"/>
  <c r="BG284"/>
  <c r="BF284"/>
  <c r="T284"/>
  <c r="R284"/>
  <c r="P284"/>
  <c r="BI281"/>
  <c r="BH281"/>
  <c r="BG281"/>
  <c r="BF281"/>
  <c r="T281"/>
  <c r="R281"/>
  <c r="P281"/>
  <c r="BI278"/>
  <c r="BH278"/>
  <c r="BG278"/>
  <c r="BF278"/>
  <c r="T278"/>
  <c r="R278"/>
  <c r="P278"/>
  <c r="BI275"/>
  <c r="BH275"/>
  <c r="BG275"/>
  <c r="BF275"/>
  <c r="T275"/>
  <c r="R275"/>
  <c r="P275"/>
  <c r="BI272"/>
  <c r="BH272"/>
  <c r="BG272"/>
  <c r="BF272"/>
  <c r="T272"/>
  <c r="R272"/>
  <c r="P272"/>
  <c r="BI269"/>
  <c r="BH269"/>
  <c r="BG269"/>
  <c r="BF269"/>
  <c r="T269"/>
  <c r="R269"/>
  <c r="P269"/>
  <c r="BI266"/>
  <c r="BH266"/>
  <c r="BG266"/>
  <c r="BF266"/>
  <c r="T266"/>
  <c r="R266"/>
  <c r="P266"/>
  <c r="BI263"/>
  <c r="BH263"/>
  <c r="BG263"/>
  <c r="BF263"/>
  <c r="T263"/>
  <c r="R263"/>
  <c r="P263"/>
  <c r="BI260"/>
  <c r="BH260"/>
  <c r="BG260"/>
  <c r="BF260"/>
  <c r="T260"/>
  <c r="R260"/>
  <c r="P260"/>
  <c r="BI257"/>
  <c r="BH257"/>
  <c r="BG257"/>
  <c r="BF257"/>
  <c r="T257"/>
  <c r="R257"/>
  <c r="P257"/>
  <c r="BI254"/>
  <c r="BH254"/>
  <c r="BG254"/>
  <c r="BF254"/>
  <c r="T254"/>
  <c r="R254"/>
  <c r="P254"/>
  <c r="BI251"/>
  <c r="BH251"/>
  <c r="BG251"/>
  <c r="BF251"/>
  <c r="T251"/>
  <c r="R251"/>
  <c r="P251"/>
  <c r="BI249"/>
  <c r="BH249"/>
  <c r="BG249"/>
  <c r="BF249"/>
  <c r="T249"/>
  <c r="R249"/>
  <c r="P249"/>
  <c r="BI246"/>
  <c r="BH246"/>
  <c r="BG246"/>
  <c r="BF246"/>
  <c r="T246"/>
  <c r="R246"/>
  <c r="P246"/>
  <c r="BI244"/>
  <c r="BH244"/>
  <c r="BG244"/>
  <c r="BF244"/>
  <c r="T244"/>
  <c r="R244"/>
  <c r="P244"/>
  <c r="BI241"/>
  <c r="BH241"/>
  <c r="BG241"/>
  <c r="BF241"/>
  <c r="T241"/>
  <c r="R241"/>
  <c r="P241"/>
  <c r="BI239"/>
  <c r="BH239"/>
  <c r="BG239"/>
  <c r="BF239"/>
  <c r="T239"/>
  <c r="R239"/>
  <c r="P239"/>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112"/>
  <c r="J20"/>
  <c r="J18"/>
  <c r="E18"/>
  <c r="F113"/>
  <c r="J17"/>
  <c r="J15"/>
  <c r="E15"/>
  <c r="F91"/>
  <c r="J14"/>
  <c r="J12"/>
  <c r="J110"/>
  <c r="E7"/>
  <c r="E106"/>
  <c i="30" r="J37"/>
  <c r="J36"/>
  <c i="1" r="AY145"/>
  <c i="30" r="J35"/>
  <c i="1" r="AX145"/>
  <c i="30"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91"/>
  <c r="J20"/>
  <c r="J18"/>
  <c r="E18"/>
  <c r="F113"/>
  <c r="J17"/>
  <c r="J15"/>
  <c r="E15"/>
  <c r="F112"/>
  <c r="J14"/>
  <c r="J12"/>
  <c r="J110"/>
  <c r="E7"/>
  <c r="E85"/>
  <c i="29" r="J37"/>
  <c r="J36"/>
  <c i="1" r="AY144"/>
  <c i="29" r="J35"/>
  <c i="1" r="AX144"/>
  <c i="29" r="BI353"/>
  <c r="BH353"/>
  <c r="BG353"/>
  <c r="BF353"/>
  <c r="T353"/>
  <c r="R353"/>
  <c r="P353"/>
  <c r="BI350"/>
  <c r="BH350"/>
  <c r="BG350"/>
  <c r="BF350"/>
  <c r="T350"/>
  <c r="R350"/>
  <c r="P350"/>
  <c r="BI347"/>
  <c r="BH347"/>
  <c r="BG347"/>
  <c r="BF347"/>
  <c r="T347"/>
  <c r="R347"/>
  <c r="P347"/>
  <c r="BI344"/>
  <c r="BH344"/>
  <c r="BG344"/>
  <c r="BF344"/>
  <c r="T344"/>
  <c r="R344"/>
  <c r="P344"/>
  <c r="BI341"/>
  <c r="BH341"/>
  <c r="BG341"/>
  <c r="BF341"/>
  <c r="T341"/>
  <c r="R341"/>
  <c r="P341"/>
  <c r="BI338"/>
  <c r="BH338"/>
  <c r="BG338"/>
  <c r="BF338"/>
  <c r="T338"/>
  <c r="R338"/>
  <c r="P338"/>
  <c r="BI335"/>
  <c r="BH335"/>
  <c r="BG335"/>
  <c r="BF335"/>
  <c r="T335"/>
  <c r="R335"/>
  <c r="P335"/>
  <c r="BI332"/>
  <c r="BH332"/>
  <c r="BG332"/>
  <c r="BF332"/>
  <c r="T332"/>
  <c r="R332"/>
  <c r="P332"/>
  <c r="BI329"/>
  <c r="BH329"/>
  <c r="BG329"/>
  <c r="BF329"/>
  <c r="T329"/>
  <c r="R329"/>
  <c r="P329"/>
  <c r="BI326"/>
  <c r="BH326"/>
  <c r="BG326"/>
  <c r="BF326"/>
  <c r="T326"/>
  <c r="R326"/>
  <c r="P326"/>
  <c r="BI323"/>
  <c r="BH323"/>
  <c r="BG323"/>
  <c r="BF323"/>
  <c r="T323"/>
  <c r="R323"/>
  <c r="P323"/>
  <c r="BI321"/>
  <c r="BH321"/>
  <c r="BG321"/>
  <c r="BF321"/>
  <c r="T321"/>
  <c r="R321"/>
  <c r="P321"/>
  <c r="BI319"/>
  <c r="BH319"/>
  <c r="BG319"/>
  <c r="BF319"/>
  <c r="T319"/>
  <c r="R319"/>
  <c r="P319"/>
  <c r="BI316"/>
  <c r="BH316"/>
  <c r="BG316"/>
  <c r="BF316"/>
  <c r="T316"/>
  <c r="R316"/>
  <c r="P316"/>
  <c r="BI314"/>
  <c r="BH314"/>
  <c r="BG314"/>
  <c r="BF314"/>
  <c r="T314"/>
  <c r="R314"/>
  <c r="P314"/>
  <c r="BI312"/>
  <c r="BH312"/>
  <c r="BG312"/>
  <c r="BF312"/>
  <c r="T312"/>
  <c r="R312"/>
  <c r="P312"/>
  <c r="BI310"/>
  <c r="BH310"/>
  <c r="BG310"/>
  <c r="BF310"/>
  <c r="T310"/>
  <c r="R310"/>
  <c r="P310"/>
  <c r="BI308"/>
  <c r="BH308"/>
  <c r="BG308"/>
  <c r="BF308"/>
  <c r="T308"/>
  <c r="R308"/>
  <c r="P308"/>
  <c r="BI306"/>
  <c r="BH306"/>
  <c r="BG306"/>
  <c r="BF306"/>
  <c r="T306"/>
  <c r="R306"/>
  <c r="P306"/>
  <c r="BI304"/>
  <c r="BH304"/>
  <c r="BG304"/>
  <c r="BF304"/>
  <c r="T304"/>
  <c r="R304"/>
  <c r="P304"/>
  <c r="BI302"/>
  <c r="BH302"/>
  <c r="BG302"/>
  <c r="BF302"/>
  <c r="T302"/>
  <c r="R302"/>
  <c r="P302"/>
  <c r="BI300"/>
  <c r="BH300"/>
  <c r="BG300"/>
  <c r="BF300"/>
  <c r="T300"/>
  <c r="R300"/>
  <c r="P300"/>
  <c r="BI297"/>
  <c r="BH297"/>
  <c r="BG297"/>
  <c r="BF297"/>
  <c r="T297"/>
  <c r="R297"/>
  <c r="P297"/>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8"/>
  <c r="BH238"/>
  <c r="BG238"/>
  <c r="BF238"/>
  <c r="T238"/>
  <c r="R238"/>
  <c r="P238"/>
  <c r="BI235"/>
  <c r="BH235"/>
  <c r="BG235"/>
  <c r="BF235"/>
  <c r="T235"/>
  <c r="R235"/>
  <c r="P235"/>
  <c r="BI233"/>
  <c r="BH233"/>
  <c r="BG233"/>
  <c r="BF233"/>
  <c r="T233"/>
  <c r="R233"/>
  <c r="P233"/>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91"/>
  <c r="J20"/>
  <c r="J18"/>
  <c r="E18"/>
  <c r="F113"/>
  <c r="J17"/>
  <c r="J15"/>
  <c r="E15"/>
  <c r="F112"/>
  <c r="J14"/>
  <c r="J12"/>
  <c r="J89"/>
  <c r="E7"/>
  <c r="E106"/>
  <c i="28" r="J37"/>
  <c r="J36"/>
  <c i="1" r="AY143"/>
  <c i="28" r="J35"/>
  <c i="1" r="AX143"/>
  <c i="28" r="BI339"/>
  <c r="BH339"/>
  <c r="BG339"/>
  <c r="BF339"/>
  <c r="T339"/>
  <c r="R339"/>
  <c r="P339"/>
  <c r="BI336"/>
  <c r="BH336"/>
  <c r="BG336"/>
  <c r="BF336"/>
  <c r="T336"/>
  <c r="R336"/>
  <c r="P336"/>
  <c r="BI333"/>
  <c r="BH333"/>
  <c r="BG333"/>
  <c r="BF333"/>
  <c r="T333"/>
  <c r="R333"/>
  <c r="P333"/>
  <c r="BI330"/>
  <c r="BH330"/>
  <c r="BG330"/>
  <c r="BF330"/>
  <c r="T330"/>
  <c r="R330"/>
  <c r="P330"/>
  <c r="BI327"/>
  <c r="BH327"/>
  <c r="BG327"/>
  <c r="BF327"/>
  <c r="T327"/>
  <c r="R327"/>
  <c r="P327"/>
  <c r="BI324"/>
  <c r="BH324"/>
  <c r="BG324"/>
  <c r="BF324"/>
  <c r="T324"/>
  <c r="R324"/>
  <c r="P324"/>
  <c r="BI321"/>
  <c r="BH321"/>
  <c r="BG321"/>
  <c r="BF321"/>
  <c r="T321"/>
  <c r="R321"/>
  <c r="P321"/>
  <c r="BI318"/>
  <c r="BH318"/>
  <c r="BG318"/>
  <c r="BF318"/>
  <c r="T318"/>
  <c r="R318"/>
  <c r="P318"/>
  <c r="BI315"/>
  <c r="BH315"/>
  <c r="BG315"/>
  <c r="BF315"/>
  <c r="T315"/>
  <c r="R315"/>
  <c r="P315"/>
  <c r="BI312"/>
  <c r="BH312"/>
  <c r="BG312"/>
  <c r="BF312"/>
  <c r="T312"/>
  <c r="R312"/>
  <c r="P312"/>
  <c r="BI309"/>
  <c r="BH309"/>
  <c r="BG309"/>
  <c r="BF309"/>
  <c r="T309"/>
  <c r="R309"/>
  <c r="P309"/>
  <c r="BI306"/>
  <c r="BH306"/>
  <c r="BG306"/>
  <c r="BF306"/>
  <c r="T306"/>
  <c r="R306"/>
  <c r="P306"/>
  <c r="BI303"/>
  <c r="BH303"/>
  <c r="BG303"/>
  <c r="BF303"/>
  <c r="T303"/>
  <c r="R303"/>
  <c r="P303"/>
  <c r="BI300"/>
  <c r="BH300"/>
  <c r="BG300"/>
  <c r="BF300"/>
  <c r="T300"/>
  <c r="R300"/>
  <c r="P300"/>
  <c r="BI297"/>
  <c r="BH297"/>
  <c r="BG297"/>
  <c r="BF297"/>
  <c r="T297"/>
  <c r="R297"/>
  <c r="P297"/>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112"/>
  <c r="J20"/>
  <c r="J18"/>
  <c r="E18"/>
  <c r="F113"/>
  <c r="J17"/>
  <c r="J15"/>
  <c r="E15"/>
  <c r="F112"/>
  <c r="J14"/>
  <c r="J12"/>
  <c r="J110"/>
  <c r="E7"/>
  <c r="E106"/>
  <c i="27" r="J37"/>
  <c r="J36"/>
  <c i="1" r="AY142"/>
  <c i="27" r="J35"/>
  <c i="1" r="AX142"/>
  <c i="27" r="BI365"/>
  <c r="BH365"/>
  <c r="BG365"/>
  <c r="BF365"/>
  <c r="T365"/>
  <c r="R365"/>
  <c r="P365"/>
  <c r="BI362"/>
  <c r="BH362"/>
  <c r="BG362"/>
  <c r="BF362"/>
  <c r="T362"/>
  <c r="R362"/>
  <c r="P362"/>
  <c r="BI359"/>
  <c r="BH359"/>
  <c r="BG359"/>
  <c r="BF359"/>
  <c r="T359"/>
  <c r="R359"/>
  <c r="P359"/>
  <c r="BI356"/>
  <c r="BH356"/>
  <c r="BG356"/>
  <c r="BF356"/>
  <c r="T356"/>
  <c r="R356"/>
  <c r="P356"/>
  <c r="BI353"/>
  <c r="BH353"/>
  <c r="BG353"/>
  <c r="BF353"/>
  <c r="T353"/>
  <c r="R353"/>
  <c r="P353"/>
  <c r="BI350"/>
  <c r="BH350"/>
  <c r="BG350"/>
  <c r="BF350"/>
  <c r="T350"/>
  <c r="R350"/>
  <c r="P350"/>
  <c r="BI347"/>
  <c r="BH347"/>
  <c r="BG347"/>
  <c r="BF347"/>
  <c r="T347"/>
  <c r="R347"/>
  <c r="P347"/>
  <c r="BI344"/>
  <c r="BH344"/>
  <c r="BG344"/>
  <c r="BF344"/>
  <c r="T344"/>
  <c r="R344"/>
  <c r="P344"/>
  <c r="BI341"/>
  <c r="BH341"/>
  <c r="BG341"/>
  <c r="BF341"/>
  <c r="T341"/>
  <c r="R341"/>
  <c r="P341"/>
  <c r="BI338"/>
  <c r="BH338"/>
  <c r="BG338"/>
  <c r="BF338"/>
  <c r="T338"/>
  <c r="R338"/>
  <c r="P338"/>
  <c r="BI335"/>
  <c r="BH335"/>
  <c r="BG335"/>
  <c r="BF335"/>
  <c r="T335"/>
  <c r="R335"/>
  <c r="P335"/>
  <c r="BI333"/>
  <c r="BH333"/>
  <c r="BG333"/>
  <c r="BF333"/>
  <c r="T333"/>
  <c r="R333"/>
  <c r="P333"/>
  <c r="BI331"/>
  <c r="BH331"/>
  <c r="BG331"/>
  <c r="BF331"/>
  <c r="T331"/>
  <c r="R331"/>
  <c r="P331"/>
  <c r="BI329"/>
  <c r="BH329"/>
  <c r="BG329"/>
  <c r="BF329"/>
  <c r="T329"/>
  <c r="R329"/>
  <c r="P329"/>
  <c r="BI327"/>
  <c r="BH327"/>
  <c r="BG327"/>
  <c r="BF327"/>
  <c r="T327"/>
  <c r="R327"/>
  <c r="P327"/>
  <c r="BI325"/>
  <c r="BH325"/>
  <c r="BG325"/>
  <c r="BF325"/>
  <c r="T325"/>
  <c r="R325"/>
  <c r="P325"/>
  <c r="BI323"/>
  <c r="BH323"/>
  <c r="BG323"/>
  <c r="BF323"/>
  <c r="T323"/>
  <c r="R323"/>
  <c r="P323"/>
  <c r="BI321"/>
  <c r="BH321"/>
  <c r="BG321"/>
  <c r="BF321"/>
  <c r="T321"/>
  <c r="R321"/>
  <c r="P321"/>
  <c r="BI319"/>
  <c r="BH319"/>
  <c r="BG319"/>
  <c r="BF319"/>
  <c r="T319"/>
  <c r="R319"/>
  <c r="P319"/>
  <c r="BI317"/>
  <c r="BH317"/>
  <c r="BG317"/>
  <c r="BF317"/>
  <c r="T317"/>
  <c r="R317"/>
  <c r="P317"/>
  <c r="BI315"/>
  <c r="BH315"/>
  <c r="BG315"/>
  <c r="BF315"/>
  <c r="T315"/>
  <c r="R315"/>
  <c r="P315"/>
  <c r="BI313"/>
  <c r="BH313"/>
  <c r="BG313"/>
  <c r="BF313"/>
  <c r="T313"/>
  <c r="R313"/>
  <c r="P313"/>
  <c r="BI311"/>
  <c r="BH311"/>
  <c r="BG311"/>
  <c r="BF311"/>
  <c r="T311"/>
  <c r="R311"/>
  <c r="P311"/>
  <c r="BI308"/>
  <c r="BH308"/>
  <c r="BG308"/>
  <c r="BF308"/>
  <c r="T308"/>
  <c r="R308"/>
  <c r="P308"/>
  <c r="BI305"/>
  <c r="BH305"/>
  <c r="BG305"/>
  <c r="BF305"/>
  <c r="T305"/>
  <c r="R305"/>
  <c r="P305"/>
  <c r="BI303"/>
  <c r="BH303"/>
  <c r="BG303"/>
  <c r="BF303"/>
  <c r="T303"/>
  <c r="R303"/>
  <c r="P303"/>
  <c r="BI301"/>
  <c r="BH301"/>
  <c r="BG301"/>
  <c r="BF301"/>
  <c r="T301"/>
  <c r="R301"/>
  <c r="P301"/>
  <c r="BI299"/>
  <c r="BH299"/>
  <c r="BG299"/>
  <c r="BF299"/>
  <c r="T299"/>
  <c r="R299"/>
  <c r="P299"/>
  <c r="BI296"/>
  <c r="BH296"/>
  <c r="BG296"/>
  <c r="BF296"/>
  <c r="T296"/>
  <c r="R296"/>
  <c r="P296"/>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5"/>
  <c r="BH235"/>
  <c r="BG235"/>
  <c r="BF235"/>
  <c r="T235"/>
  <c r="R235"/>
  <c r="P235"/>
  <c r="BI232"/>
  <c r="BH232"/>
  <c r="BG232"/>
  <c r="BF232"/>
  <c r="T232"/>
  <c r="R232"/>
  <c r="P232"/>
  <c r="BI230"/>
  <c r="BH230"/>
  <c r="BG230"/>
  <c r="BF230"/>
  <c r="T230"/>
  <c r="R230"/>
  <c r="P230"/>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112"/>
  <c r="J20"/>
  <c r="J18"/>
  <c r="E18"/>
  <c r="F92"/>
  <c r="J17"/>
  <c r="J15"/>
  <c r="E15"/>
  <c r="F112"/>
  <c r="J14"/>
  <c r="J12"/>
  <c r="J89"/>
  <c r="E7"/>
  <c r="E106"/>
  <c i="26" r="J37"/>
  <c r="J36"/>
  <c i="1" r="AY141"/>
  <c i="26" r="J35"/>
  <c i="1" r="AX141"/>
  <c i="26" r="BI358"/>
  <c r="BH358"/>
  <c r="BG358"/>
  <c r="BF358"/>
  <c r="T358"/>
  <c r="R358"/>
  <c r="P358"/>
  <c r="BI355"/>
  <c r="BH355"/>
  <c r="BG355"/>
  <c r="BF355"/>
  <c r="T355"/>
  <c r="R355"/>
  <c r="P355"/>
  <c r="BI353"/>
  <c r="BH353"/>
  <c r="BG353"/>
  <c r="BF353"/>
  <c r="T353"/>
  <c r="R353"/>
  <c r="P353"/>
  <c r="BI351"/>
  <c r="BH351"/>
  <c r="BG351"/>
  <c r="BF351"/>
  <c r="T351"/>
  <c r="R351"/>
  <c r="P351"/>
  <c r="BI349"/>
  <c r="BH349"/>
  <c r="BG349"/>
  <c r="BF349"/>
  <c r="T349"/>
  <c r="R349"/>
  <c r="P349"/>
  <c r="BI347"/>
  <c r="BH347"/>
  <c r="BG347"/>
  <c r="BF347"/>
  <c r="T347"/>
  <c r="R347"/>
  <c r="P347"/>
  <c r="BI345"/>
  <c r="BH345"/>
  <c r="BG345"/>
  <c r="BF345"/>
  <c r="T345"/>
  <c r="R345"/>
  <c r="P345"/>
  <c r="BI343"/>
  <c r="BH343"/>
  <c r="BG343"/>
  <c r="BF343"/>
  <c r="T343"/>
  <c r="R343"/>
  <c r="P343"/>
  <c r="BI341"/>
  <c r="BH341"/>
  <c r="BG341"/>
  <c r="BF341"/>
  <c r="T341"/>
  <c r="R341"/>
  <c r="P341"/>
  <c r="BI338"/>
  <c r="BH338"/>
  <c r="BG338"/>
  <c r="BF338"/>
  <c r="T338"/>
  <c r="R338"/>
  <c r="P338"/>
  <c r="BI335"/>
  <c r="BH335"/>
  <c r="BG335"/>
  <c r="BF335"/>
  <c r="T335"/>
  <c r="R335"/>
  <c r="P335"/>
  <c r="BI332"/>
  <c r="BH332"/>
  <c r="BG332"/>
  <c r="BF332"/>
  <c r="T332"/>
  <c r="R332"/>
  <c r="P332"/>
  <c r="BI329"/>
  <c r="BH329"/>
  <c r="BG329"/>
  <c r="BF329"/>
  <c r="T329"/>
  <c r="R329"/>
  <c r="P329"/>
  <c r="BI326"/>
  <c r="BH326"/>
  <c r="BG326"/>
  <c r="BF326"/>
  <c r="T326"/>
  <c r="R326"/>
  <c r="P326"/>
  <c r="BI323"/>
  <c r="BH323"/>
  <c r="BG323"/>
  <c r="BF323"/>
  <c r="T323"/>
  <c r="R323"/>
  <c r="P323"/>
  <c r="BI320"/>
  <c r="BH320"/>
  <c r="BG320"/>
  <c r="BF320"/>
  <c r="T320"/>
  <c r="R320"/>
  <c r="P320"/>
  <c r="BI317"/>
  <c r="BH317"/>
  <c r="BG317"/>
  <c r="BF317"/>
  <c r="T317"/>
  <c r="R317"/>
  <c r="P317"/>
  <c r="BI314"/>
  <c r="BH314"/>
  <c r="BG314"/>
  <c r="BF314"/>
  <c r="T314"/>
  <c r="R314"/>
  <c r="P314"/>
  <c r="BI312"/>
  <c r="BH312"/>
  <c r="BG312"/>
  <c r="BF312"/>
  <c r="T312"/>
  <c r="R312"/>
  <c r="P312"/>
  <c r="BI309"/>
  <c r="BH309"/>
  <c r="BG309"/>
  <c r="BF309"/>
  <c r="T309"/>
  <c r="R309"/>
  <c r="P309"/>
  <c r="BI306"/>
  <c r="BH306"/>
  <c r="BG306"/>
  <c r="BF306"/>
  <c r="T306"/>
  <c r="R306"/>
  <c r="P306"/>
  <c r="BI303"/>
  <c r="BH303"/>
  <c r="BG303"/>
  <c r="BF303"/>
  <c r="T303"/>
  <c r="R303"/>
  <c r="P303"/>
  <c r="BI300"/>
  <c r="BH300"/>
  <c r="BG300"/>
  <c r="BF300"/>
  <c r="T300"/>
  <c r="R300"/>
  <c r="P300"/>
  <c r="BI297"/>
  <c r="BH297"/>
  <c r="BG297"/>
  <c r="BF297"/>
  <c r="T297"/>
  <c r="R297"/>
  <c r="P297"/>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91"/>
  <c r="J20"/>
  <c r="J18"/>
  <c r="E18"/>
  <c r="F92"/>
  <c r="J17"/>
  <c r="J15"/>
  <c r="E15"/>
  <c r="F91"/>
  <c r="J14"/>
  <c r="J12"/>
  <c r="J110"/>
  <c r="E7"/>
  <c r="E106"/>
  <c i="25" r="J39"/>
  <c r="J38"/>
  <c i="1" r="AY140"/>
  <c i="25" r="J37"/>
  <c i="1" r="AX140"/>
  <c i="25" r="BI157"/>
  <c r="BH157"/>
  <c r="BG157"/>
  <c r="BF157"/>
  <c r="T157"/>
  <c r="R157"/>
  <c r="P157"/>
  <c r="BI154"/>
  <c r="BH154"/>
  <c r="BG154"/>
  <c r="BF154"/>
  <c r="T154"/>
  <c r="R154"/>
  <c r="P154"/>
  <c r="BI151"/>
  <c r="BH151"/>
  <c r="BG151"/>
  <c r="BF151"/>
  <c r="T151"/>
  <c r="R151"/>
  <c r="P151"/>
  <c r="BI148"/>
  <c r="BH148"/>
  <c r="BG148"/>
  <c r="BF148"/>
  <c r="T148"/>
  <c r="R148"/>
  <c r="P148"/>
  <c r="BI146"/>
  <c r="BH146"/>
  <c r="BG146"/>
  <c r="BF146"/>
  <c r="T146"/>
  <c r="R146"/>
  <c r="P146"/>
  <c r="BI144"/>
  <c r="BH144"/>
  <c r="BG144"/>
  <c r="BF144"/>
  <c r="T144"/>
  <c r="R144"/>
  <c r="P144"/>
  <c r="BI140"/>
  <c r="BH140"/>
  <c r="BG140"/>
  <c r="BF140"/>
  <c r="T140"/>
  <c r="R140"/>
  <c r="P140"/>
  <c r="BI137"/>
  <c r="BH137"/>
  <c r="BG137"/>
  <c r="BF137"/>
  <c r="T137"/>
  <c r="R137"/>
  <c r="P137"/>
  <c r="BI134"/>
  <c r="BH134"/>
  <c r="BG134"/>
  <c r="BF134"/>
  <c r="T134"/>
  <c r="R134"/>
  <c r="P134"/>
  <c r="BI131"/>
  <c r="BH131"/>
  <c r="BG131"/>
  <c r="BF131"/>
  <c r="T131"/>
  <c r="R131"/>
  <c r="P131"/>
  <c r="BI129"/>
  <c r="BH129"/>
  <c r="BG129"/>
  <c r="BF129"/>
  <c r="T129"/>
  <c r="R129"/>
  <c r="P129"/>
  <c r="BI127"/>
  <c r="BH127"/>
  <c r="BG127"/>
  <c r="BF127"/>
  <c r="T127"/>
  <c r="R127"/>
  <c r="P127"/>
  <c r="F118"/>
  <c r="E116"/>
  <c r="F91"/>
  <c r="E89"/>
  <c r="J26"/>
  <c r="E26"/>
  <c r="J94"/>
  <c r="J25"/>
  <c r="J23"/>
  <c r="E23"/>
  <c r="J120"/>
  <c r="J22"/>
  <c r="J20"/>
  <c r="E20"/>
  <c r="F94"/>
  <c r="J19"/>
  <c r="J17"/>
  <c r="E17"/>
  <c r="F93"/>
  <c r="J16"/>
  <c r="J14"/>
  <c r="J91"/>
  <c r="E7"/>
  <c r="E112"/>
  <c i="24" r="J39"/>
  <c r="J38"/>
  <c i="1" r="AY139"/>
  <c i="24" r="J37"/>
  <c i="1" r="AX139"/>
  <c i="24" r="BI244"/>
  <c r="BH244"/>
  <c r="BG244"/>
  <c r="BF244"/>
  <c r="T244"/>
  <c r="R244"/>
  <c r="P244"/>
  <c r="BI241"/>
  <c r="BH241"/>
  <c r="BG241"/>
  <c r="BF241"/>
  <c r="T241"/>
  <c r="R241"/>
  <c r="P241"/>
  <c r="BI238"/>
  <c r="BH238"/>
  <c r="BG238"/>
  <c r="BF238"/>
  <c r="T238"/>
  <c r="R238"/>
  <c r="P238"/>
  <c r="BI235"/>
  <c r="BH235"/>
  <c r="BG235"/>
  <c r="BF235"/>
  <c r="T235"/>
  <c r="R235"/>
  <c r="P235"/>
  <c r="BI232"/>
  <c r="BH232"/>
  <c r="BG232"/>
  <c r="BF232"/>
  <c r="T232"/>
  <c r="R232"/>
  <c r="P232"/>
  <c r="BI229"/>
  <c r="BH229"/>
  <c r="BG229"/>
  <c r="BF229"/>
  <c r="T229"/>
  <c r="R229"/>
  <c r="P229"/>
  <c r="BI226"/>
  <c r="BH226"/>
  <c r="BG226"/>
  <c r="BF226"/>
  <c r="T226"/>
  <c r="R226"/>
  <c r="P226"/>
  <c r="BI223"/>
  <c r="BH223"/>
  <c r="BG223"/>
  <c r="BF223"/>
  <c r="T223"/>
  <c r="R223"/>
  <c r="P223"/>
  <c r="BI219"/>
  <c r="BH219"/>
  <c r="BG219"/>
  <c r="BF219"/>
  <c r="T219"/>
  <c r="R219"/>
  <c r="P219"/>
  <c r="BI217"/>
  <c r="BH217"/>
  <c r="BG217"/>
  <c r="BF217"/>
  <c r="T217"/>
  <c r="R217"/>
  <c r="P217"/>
  <c r="BI215"/>
  <c r="BH215"/>
  <c r="BG215"/>
  <c r="BF215"/>
  <c r="T215"/>
  <c r="R215"/>
  <c r="P215"/>
  <c r="BI212"/>
  <c r="BH212"/>
  <c r="BG212"/>
  <c r="BF212"/>
  <c r="T212"/>
  <c r="R212"/>
  <c r="P212"/>
  <c r="BI209"/>
  <c r="BH209"/>
  <c r="BG209"/>
  <c r="BF209"/>
  <c r="T209"/>
  <c r="R209"/>
  <c r="P209"/>
  <c r="BI205"/>
  <c r="BH205"/>
  <c r="BG205"/>
  <c r="BF205"/>
  <c r="T205"/>
  <c r="R205"/>
  <c r="P205"/>
  <c r="BI203"/>
  <c r="BH203"/>
  <c r="BG203"/>
  <c r="BF203"/>
  <c r="T203"/>
  <c r="R203"/>
  <c r="P203"/>
  <c r="BI201"/>
  <c r="BH201"/>
  <c r="BG201"/>
  <c r="BF201"/>
  <c r="T201"/>
  <c r="R201"/>
  <c r="P201"/>
  <c r="BI199"/>
  <c r="BH199"/>
  <c r="BG199"/>
  <c r="BF199"/>
  <c r="T199"/>
  <c r="R199"/>
  <c r="P199"/>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5"/>
  <c r="BH185"/>
  <c r="BG185"/>
  <c r="BF185"/>
  <c r="T185"/>
  <c r="R185"/>
  <c r="P185"/>
  <c r="BI183"/>
  <c r="BH183"/>
  <c r="BG183"/>
  <c r="BF183"/>
  <c r="T183"/>
  <c r="R183"/>
  <c r="P183"/>
  <c r="BI181"/>
  <c r="BH181"/>
  <c r="BG181"/>
  <c r="BF181"/>
  <c r="T181"/>
  <c r="R181"/>
  <c r="P181"/>
  <c r="BI178"/>
  <c r="BH178"/>
  <c r="BG178"/>
  <c r="BF178"/>
  <c r="T178"/>
  <c r="R178"/>
  <c r="P178"/>
  <c r="BI173"/>
  <c r="BH173"/>
  <c r="BG173"/>
  <c r="BF173"/>
  <c r="T173"/>
  <c r="R173"/>
  <c r="P173"/>
  <c r="BI171"/>
  <c r="BH171"/>
  <c r="BG171"/>
  <c r="BF171"/>
  <c r="T171"/>
  <c r="R171"/>
  <c r="P171"/>
  <c r="BI169"/>
  <c r="BH169"/>
  <c r="BG169"/>
  <c r="BF169"/>
  <c r="T169"/>
  <c r="R169"/>
  <c r="P169"/>
  <c r="BI166"/>
  <c r="BH166"/>
  <c r="BG166"/>
  <c r="BF166"/>
  <c r="T166"/>
  <c r="R166"/>
  <c r="P166"/>
  <c r="BI163"/>
  <c r="BH163"/>
  <c r="BG163"/>
  <c r="BF163"/>
  <c r="T163"/>
  <c r="R163"/>
  <c r="P163"/>
  <c r="BI159"/>
  <c r="BH159"/>
  <c r="BG159"/>
  <c r="BF159"/>
  <c r="T159"/>
  <c r="R159"/>
  <c r="P159"/>
  <c r="BI157"/>
  <c r="BH157"/>
  <c r="BG157"/>
  <c r="BF157"/>
  <c r="T157"/>
  <c r="R157"/>
  <c r="P157"/>
  <c r="BI155"/>
  <c r="BH155"/>
  <c r="BG155"/>
  <c r="BF155"/>
  <c r="T155"/>
  <c r="R155"/>
  <c r="P155"/>
  <c r="BI153"/>
  <c r="BH153"/>
  <c r="BG153"/>
  <c r="BF153"/>
  <c r="T153"/>
  <c r="R153"/>
  <c r="P153"/>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39"/>
  <c r="BH139"/>
  <c r="BG139"/>
  <c r="BF139"/>
  <c r="T139"/>
  <c r="R139"/>
  <c r="P139"/>
  <c r="BI137"/>
  <c r="BH137"/>
  <c r="BG137"/>
  <c r="BF137"/>
  <c r="T137"/>
  <c r="R137"/>
  <c r="P137"/>
  <c r="BI135"/>
  <c r="BH135"/>
  <c r="BG135"/>
  <c r="BF135"/>
  <c r="T135"/>
  <c r="R135"/>
  <c r="P135"/>
  <c r="BI132"/>
  <c r="BH132"/>
  <c r="BG132"/>
  <c r="BF132"/>
  <c r="T132"/>
  <c r="R132"/>
  <c r="P132"/>
  <c r="F123"/>
  <c r="E121"/>
  <c r="F91"/>
  <c r="E89"/>
  <c r="J26"/>
  <c r="E26"/>
  <c r="J126"/>
  <c r="J25"/>
  <c r="J23"/>
  <c r="E23"/>
  <c r="J125"/>
  <c r="J22"/>
  <c r="J20"/>
  <c r="E20"/>
  <c r="F126"/>
  <c r="J19"/>
  <c r="J17"/>
  <c r="E17"/>
  <c r="F93"/>
  <c r="J16"/>
  <c r="J14"/>
  <c r="J123"/>
  <c r="E7"/>
  <c r="E117"/>
  <c i="23" r="J37"/>
  <c r="J36"/>
  <c i="1" r="AY137"/>
  <c i="23" r="J35"/>
  <c i="1" r="AX137"/>
  <c i="23" r="BI123"/>
  <c r="BH123"/>
  <c r="BG123"/>
  <c r="BF123"/>
  <c r="T123"/>
  <c r="R123"/>
  <c r="P123"/>
  <c r="BI121"/>
  <c r="BH121"/>
  <c r="BG121"/>
  <c r="BF121"/>
  <c r="T121"/>
  <c r="R121"/>
  <c r="P121"/>
  <c r="BI119"/>
  <c r="BH119"/>
  <c r="BG119"/>
  <c r="BF119"/>
  <c r="T119"/>
  <c r="R119"/>
  <c r="P119"/>
  <c r="J114"/>
  <c r="J113"/>
  <c r="F113"/>
  <c r="F111"/>
  <c r="E109"/>
  <c r="J92"/>
  <c r="J91"/>
  <c r="F91"/>
  <c r="F89"/>
  <c r="E87"/>
  <c r="J18"/>
  <c r="E18"/>
  <c r="F92"/>
  <c r="J17"/>
  <c r="J12"/>
  <c r="J111"/>
  <c r="E7"/>
  <c r="E107"/>
  <c i="22" r="J41"/>
  <c r="J40"/>
  <c i="1" r="AY136"/>
  <c i="22" r="J39"/>
  <c i="1" r="AX136"/>
  <c i="22" r="BI129"/>
  <c r="BH129"/>
  <c r="BG129"/>
  <c r="BF129"/>
  <c r="T129"/>
  <c r="R129"/>
  <c r="P129"/>
  <c r="BI127"/>
  <c r="BH127"/>
  <c r="BG127"/>
  <c r="BF127"/>
  <c r="T127"/>
  <c r="R127"/>
  <c r="P127"/>
  <c r="J122"/>
  <c r="J121"/>
  <c r="F121"/>
  <c r="F119"/>
  <c r="E117"/>
  <c r="J96"/>
  <c r="J95"/>
  <c r="F95"/>
  <c r="F93"/>
  <c r="E91"/>
  <c r="J22"/>
  <c r="E22"/>
  <c r="F96"/>
  <c r="J21"/>
  <c r="J16"/>
  <c r="J119"/>
  <c r="E7"/>
  <c r="E85"/>
  <c i="21" r="J41"/>
  <c r="J40"/>
  <c i="1" r="AY134"/>
  <c i="21" r="J39"/>
  <c i="1" r="AX134"/>
  <c i="21"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96"/>
  <c r="J21"/>
  <c r="J16"/>
  <c r="J118"/>
  <c r="E7"/>
  <c r="E85"/>
  <c i="20" r="J41"/>
  <c r="J40"/>
  <c i="1" r="AY132"/>
  <c i="20" r="J39"/>
  <c i="1" r="AX132"/>
  <c i="20"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96"/>
  <c r="J21"/>
  <c r="J16"/>
  <c r="J118"/>
  <c r="E7"/>
  <c r="E85"/>
  <c i="19" r="J41"/>
  <c r="J40"/>
  <c i="1" r="AY130"/>
  <c i="19" r="J39"/>
  <c i="1" r="AX130"/>
  <c i="19" r="BI193"/>
  <c r="BH193"/>
  <c r="BG193"/>
  <c r="BF193"/>
  <c r="T193"/>
  <c r="T192"/>
  <c r="R193"/>
  <c r="R192"/>
  <c r="P193"/>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123"/>
  <c r="J21"/>
  <c r="J16"/>
  <c r="J120"/>
  <c r="E7"/>
  <c r="E112"/>
  <c i="18" r="J41"/>
  <c r="J40"/>
  <c i="1" r="AY128"/>
  <c i="18" r="J39"/>
  <c i="1" r="AX128"/>
  <c i="18" r="BI129"/>
  <c r="BH129"/>
  <c r="BG129"/>
  <c r="BF129"/>
  <c r="T129"/>
  <c r="R129"/>
  <c r="P129"/>
  <c r="BI127"/>
  <c r="BH127"/>
  <c r="BG127"/>
  <c r="BF127"/>
  <c r="T127"/>
  <c r="R127"/>
  <c r="P127"/>
  <c r="J122"/>
  <c r="J121"/>
  <c r="F121"/>
  <c r="F119"/>
  <c r="E117"/>
  <c r="J96"/>
  <c r="J95"/>
  <c r="F95"/>
  <c r="F93"/>
  <c r="E91"/>
  <c r="J22"/>
  <c r="E22"/>
  <c r="F96"/>
  <c r="J21"/>
  <c r="J16"/>
  <c r="J119"/>
  <c r="E7"/>
  <c r="E111"/>
  <c i="17" r="J41"/>
  <c r="J40"/>
  <c i="1" r="AY126"/>
  <c i="17" r="J39"/>
  <c i="1" r="AX126"/>
  <c i="17"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123"/>
  <c r="J21"/>
  <c r="J16"/>
  <c r="J120"/>
  <c r="E7"/>
  <c r="E112"/>
  <c i="16" r="J41"/>
  <c r="J40"/>
  <c i="1" r="AY125"/>
  <c i="16" r="J39"/>
  <c i="1" r="AX125"/>
  <c i="16"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0"/>
  <c r="BH150"/>
  <c r="BG150"/>
  <c r="BF150"/>
  <c r="T150"/>
  <c r="R150"/>
  <c r="P150"/>
  <c r="BI148"/>
  <c r="BH148"/>
  <c r="BG148"/>
  <c r="BF148"/>
  <c r="T148"/>
  <c r="R148"/>
  <c r="P148"/>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4"/>
  <c r="J123"/>
  <c r="F123"/>
  <c r="F121"/>
  <c r="E119"/>
  <c r="J96"/>
  <c r="J95"/>
  <c r="F95"/>
  <c r="F93"/>
  <c r="E91"/>
  <c r="J22"/>
  <c r="E22"/>
  <c r="F124"/>
  <c r="J21"/>
  <c r="J16"/>
  <c r="J121"/>
  <c r="E7"/>
  <c r="E85"/>
  <c i="15" r="J41"/>
  <c r="J40"/>
  <c i="1" r="AY122"/>
  <c i="15" r="J39"/>
  <c i="1" r="AX122"/>
  <c i="15" r="BI187"/>
  <c r="BH187"/>
  <c r="BG187"/>
  <c r="BF187"/>
  <c r="T187"/>
  <c r="R187"/>
  <c r="P187"/>
  <c r="BI185"/>
  <c r="BH185"/>
  <c r="BG185"/>
  <c r="BF185"/>
  <c r="T185"/>
  <c r="R185"/>
  <c r="P185"/>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J122"/>
  <c r="J121"/>
  <c r="F121"/>
  <c r="F119"/>
  <c r="E117"/>
  <c r="J96"/>
  <c r="J95"/>
  <c r="F95"/>
  <c r="F93"/>
  <c r="E91"/>
  <c r="J22"/>
  <c r="E22"/>
  <c r="F122"/>
  <c r="J21"/>
  <c r="J16"/>
  <c r="J119"/>
  <c r="E7"/>
  <c r="E111"/>
  <c i="14" r="J41"/>
  <c r="J40"/>
  <c i="1" r="AY120"/>
  <c i="14" r="J39"/>
  <c i="1" r="AX120"/>
  <c i="14" r="BI183"/>
  <c r="BH183"/>
  <c r="BG183"/>
  <c r="BF183"/>
  <c r="T183"/>
  <c r="T182"/>
  <c r="R183"/>
  <c r="R182"/>
  <c r="P183"/>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T125"/>
  <c r="R126"/>
  <c r="R125"/>
  <c r="P126"/>
  <c r="P125"/>
  <c i="1" r="AU120"/>
  <c i="14" r="J122"/>
  <c r="J121"/>
  <c r="F121"/>
  <c r="F119"/>
  <c r="E117"/>
  <c r="J96"/>
  <c r="J95"/>
  <c r="F95"/>
  <c r="F93"/>
  <c r="E91"/>
  <c r="J22"/>
  <c r="E22"/>
  <c r="F96"/>
  <c r="J21"/>
  <c r="J16"/>
  <c r="J119"/>
  <c r="E7"/>
  <c r="E85"/>
  <c i="13" r="J41"/>
  <c r="J40"/>
  <c i="1" r="AY118"/>
  <c i="13" r="J39"/>
  <c i="1" r="AX118"/>
  <c i="13" r="BI191"/>
  <c r="BH191"/>
  <c r="BG191"/>
  <c r="BF191"/>
  <c r="T191"/>
  <c r="R191"/>
  <c r="P191"/>
  <c r="BI189"/>
  <c r="BH189"/>
  <c r="BG189"/>
  <c r="BF189"/>
  <c r="T189"/>
  <c r="R189"/>
  <c r="P189"/>
  <c r="BI187"/>
  <c r="BH187"/>
  <c r="BG187"/>
  <c r="BF187"/>
  <c r="T187"/>
  <c r="R187"/>
  <c r="P187"/>
  <c r="BI185"/>
  <c r="BH185"/>
  <c r="BG185"/>
  <c r="BF185"/>
  <c r="T185"/>
  <c r="R185"/>
  <c r="P185"/>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J122"/>
  <c r="J121"/>
  <c r="F121"/>
  <c r="F119"/>
  <c r="E117"/>
  <c r="J96"/>
  <c r="J95"/>
  <c r="F95"/>
  <c r="F93"/>
  <c r="E91"/>
  <c r="J22"/>
  <c r="E22"/>
  <c r="F122"/>
  <c r="J21"/>
  <c r="J16"/>
  <c r="J93"/>
  <c r="E7"/>
  <c r="E111"/>
  <c i="12" r="J41"/>
  <c r="J40"/>
  <c i="1" r="AY116"/>
  <c i="12" r="J39"/>
  <c i="1" r="AX116"/>
  <c i="12"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118"/>
  <c r="E7"/>
  <c r="E110"/>
  <c i="11" r="J41"/>
  <c r="J40"/>
  <c i="1" r="AY115"/>
  <c i="11" r="J39"/>
  <c i="1" r="AX115"/>
  <c i="11"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118"/>
  <c r="E7"/>
  <c r="E110"/>
  <c i="10" r="J41"/>
  <c r="J40"/>
  <c i="1" r="AY112"/>
  <c i="10" r="J39"/>
  <c i="1" r="AX112"/>
  <c i="10" r="BI189"/>
  <c r="BH189"/>
  <c r="BG189"/>
  <c r="BF189"/>
  <c r="T189"/>
  <c r="R189"/>
  <c r="P189"/>
  <c r="BI187"/>
  <c r="BH187"/>
  <c r="BG187"/>
  <c r="BF187"/>
  <c r="T187"/>
  <c r="R187"/>
  <c r="P187"/>
  <c r="BI185"/>
  <c r="BH185"/>
  <c r="BG185"/>
  <c r="BF185"/>
  <c r="T185"/>
  <c r="R185"/>
  <c r="P185"/>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123"/>
  <c r="J21"/>
  <c r="J16"/>
  <c r="J120"/>
  <c r="E7"/>
  <c r="E112"/>
  <c i="9" r="J41"/>
  <c r="J40"/>
  <c i="1" r="AY110"/>
  <c i="9" r="J39"/>
  <c i="1" r="AX110"/>
  <c i="9" r="BI193"/>
  <c r="BH193"/>
  <c r="BG193"/>
  <c r="BF193"/>
  <c r="T193"/>
  <c r="R193"/>
  <c r="P193"/>
  <c r="BI191"/>
  <c r="BH191"/>
  <c r="BG191"/>
  <c r="BF191"/>
  <c r="T191"/>
  <c r="R191"/>
  <c r="P191"/>
  <c r="BI189"/>
  <c r="BH189"/>
  <c r="BG189"/>
  <c r="BF189"/>
  <c r="T189"/>
  <c r="R189"/>
  <c r="P189"/>
  <c r="BI187"/>
  <c r="BH187"/>
  <c r="BG187"/>
  <c r="BF187"/>
  <c r="T187"/>
  <c r="R187"/>
  <c r="P187"/>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123"/>
  <c r="J21"/>
  <c r="J16"/>
  <c r="J120"/>
  <c r="E7"/>
  <c r="E112"/>
  <c i="8" r="J41"/>
  <c r="J40"/>
  <c i="1" r="AY108"/>
  <c i="8" r="J39"/>
  <c i="1" r="AX108"/>
  <c i="8"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96"/>
  <c r="J21"/>
  <c r="J16"/>
  <c r="J93"/>
  <c r="E7"/>
  <c r="E85"/>
  <c i="7" r="J41"/>
  <c r="J40"/>
  <c i="1" r="AY107"/>
  <c i="7" r="J39"/>
  <c i="1" r="AX107"/>
  <c i="7"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0"/>
  <c r="BH140"/>
  <c r="BG140"/>
  <c r="BF140"/>
  <c r="T140"/>
  <c r="R140"/>
  <c r="P140"/>
  <c r="BI138"/>
  <c r="BH138"/>
  <c r="BG138"/>
  <c r="BF138"/>
  <c r="T138"/>
  <c r="R138"/>
  <c r="P138"/>
  <c r="BI135"/>
  <c r="BH135"/>
  <c r="BG135"/>
  <c r="BF135"/>
  <c r="T135"/>
  <c r="R135"/>
  <c r="P135"/>
  <c r="BI133"/>
  <c r="BH133"/>
  <c r="BG133"/>
  <c r="BF133"/>
  <c r="T133"/>
  <c r="R133"/>
  <c r="P133"/>
  <c r="BI131"/>
  <c r="BH131"/>
  <c r="BG131"/>
  <c r="BF131"/>
  <c r="T131"/>
  <c r="R131"/>
  <c r="P131"/>
  <c r="BI129"/>
  <c r="BH129"/>
  <c r="BG129"/>
  <c r="BF129"/>
  <c r="T129"/>
  <c r="R129"/>
  <c r="P129"/>
  <c r="J124"/>
  <c r="J123"/>
  <c r="F123"/>
  <c r="F121"/>
  <c r="E119"/>
  <c r="J96"/>
  <c r="J95"/>
  <c r="F95"/>
  <c r="F93"/>
  <c r="E91"/>
  <c r="J22"/>
  <c r="E22"/>
  <c r="F96"/>
  <c r="J21"/>
  <c r="J16"/>
  <c r="J121"/>
  <c r="E7"/>
  <c r="E85"/>
  <c i="6" r="J192"/>
  <c r="J128"/>
  <c r="J41"/>
  <c r="J40"/>
  <c i="1" r="AY104"/>
  <c i="6" r="J39"/>
  <c i="1" r="AX104"/>
  <c i="6" r="J103"/>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J101"/>
  <c r="J124"/>
  <c r="J123"/>
  <c r="F123"/>
  <c r="F121"/>
  <c r="E119"/>
  <c r="J96"/>
  <c r="J95"/>
  <c r="F95"/>
  <c r="F93"/>
  <c r="E91"/>
  <c r="J22"/>
  <c r="E22"/>
  <c r="F96"/>
  <c r="J21"/>
  <c r="J16"/>
  <c r="J121"/>
  <c r="E7"/>
  <c r="E85"/>
  <c i="5" r="J41"/>
  <c r="J40"/>
  <c i="1" r="AY102"/>
  <c i="5" r="J39"/>
  <c i="1" r="AX102"/>
  <c i="5"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J122"/>
  <c r="J121"/>
  <c r="F121"/>
  <c r="F119"/>
  <c r="E117"/>
  <c r="J96"/>
  <c r="J95"/>
  <c r="F95"/>
  <c r="F93"/>
  <c r="E91"/>
  <c r="J22"/>
  <c r="E22"/>
  <c r="F96"/>
  <c r="J21"/>
  <c r="J16"/>
  <c r="J93"/>
  <c r="E7"/>
  <c r="E85"/>
  <c i="4" r="J41"/>
  <c r="J40"/>
  <c i="1" r="AY100"/>
  <c i="4" r="J39"/>
  <c i="1" r="AX100"/>
  <c i="4" r="BI199"/>
  <c r="BH199"/>
  <c r="BG199"/>
  <c r="BF199"/>
  <c r="T199"/>
  <c r="R199"/>
  <c r="P199"/>
  <c r="BI197"/>
  <c r="BH197"/>
  <c r="BG197"/>
  <c r="BF197"/>
  <c r="T197"/>
  <c r="R197"/>
  <c r="P197"/>
  <c r="BI195"/>
  <c r="BH195"/>
  <c r="BG195"/>
  <c r="BF195"/>
  <c r="T195"/>
  <c r="R195"/>
  <c r="P195"/>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123"/>
  <c r="J21"/>
  <c r="J16"/>
  <c r="J120"/>
  <c r="E7"/>
  <c r="E112"/>
  <c i="3" r="J41"/>
  <c r="J40"/>
  <c i="1" r="AY98"/>
  <c i="3" r="J39"/>
  <c i="1" r="AX98"/>
  <c i="3"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123"/>
  <c r="J21"/>
  <c r="J16"/>
  <c r="J93"/>
  <c r="E7"/>
  <c r="E112"/>
  <c i="2" r="J41"/>
  <c r="J40"/>
  <c i="1" r="AY97"/>
  <c i="2" r="J39"/>
  <c i="1" r="AX97"/>
  <c i="2"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8"/>
  <c r="BH138"/>
  <c r="BG138"/>
  <c r="BF138"/>
  <c r="T138"/>
  <c r="R138"/>
  <c r="P138"/>
  <c r="BI136"/>
  <c r="BH136"/>
  <c r="BG136"/>
  <c r="BF136"/>
  <c r="T136"/>
  <c r="R136"/>
  <c r="P136"/>
  <c r="BI133"/>
  <c r="BH133"/>
  <c r="BG133"/>
  <c r="BF133"/>
  <c r="T133"/>
  <c r="R133"/>
  <c r="P133"/>
  <c r="BI131"/>
  <c r="BH131"/>
  <c r="BG131"/>
  <c r="BF131"/>
  <c r="T131"/>
  <c r="R131"/>
  <c r="P131"/>
  <c r="BI129"/>
  <c r="BH129"/>
  <c r="BG129"/>
  <c r="BF129"/>
  <c r="T129"/>
  <c r="R129"/>
  <c r="P129"/>
  <c r="J124"/>
  <c r="J123"/>
  <c r="F123"/>
  <c r="F121"/>
  <c r="E119"/>
  <c r="J96"/>
  <c r="J95"/>
  <c r="F95"/>
  <c r="F93"/>
  <c r="E91"/>
  <c r="J22"/>
  <c r="E22"/>
  <c r="F124"/>
  <c r="J21"/>
  <c r="J16"/>
  <c r="J121"/>
  <c r="E7"/>
  <c r="E113"/>
  <c i="1" r="L90"/>
  <c r="AM90"/>
  <c r="AM89"/>
  <c r="L89"/>
  <c r="AM87"/>
  <c r="L87"/>
  <c r="L85"/>
  <c r="L84"/>
  <c i="31" r="BK198"/>
  <c r="J192"/>
  <c r="BK168"/>
  <c r="BK150"/>
  <c r="J132"/>
  <c r="J207"/>
  <c r="J180"/>
  <c r="BK153"/>
  <c r="J123"/>
  <c i="32" r="BK336"/>
  <c r="J297"/>
  <c r="J306"/>
  <c r="J333"/>
  <c r="BK285"/>
  <c r="J243"/>
  <c r="BK219"/>
  <c r="BK192"/>
  <c r="BK177"/>
  <c r="J339"/>
  <c r="J294"/>
  <c r="BK294"/>
  <c r="BK267"/>
  <c r="J228"/>
  <c r="J192"/>
  <c r="J162"/>
  <c r="BK126"/>
  <c r="J357"/>
  <c r="J318"/>
  <c r="BK264"/>
  <c r="J234"/>
  <c r="J159"/>
  <c r="J123"/>
  <c r="J189"/>
  <c r="BK135"/>
  <c r="BK129"/>
  <c i="33" r="BK237"/>
  <c r="J183"/>
  <c r="J234"/>
  <c r="J180"/>
  <c r="J147"/>
  <c r="J201"/>
  <c r="J156"/>
  <c r="BK216"/>
  <c r="BK156"/>
  <c r="J243"/>
  <c r="J225"/>
  <c r="BK147"/>
  <c i="34" r="J249"/>
  <c r="BK198"/>
  <c r="BK144"/>
  <c r="BK243"/>
  <c r="BK192"/>
  <c r="J171"/>
  <c r="BK135"/>
  <c r="BK210"/>
  <c r="BK261"/>
  <c r="BK207"/>
  <c r="BK177"/>
  <c r="J255"/>
  <c r="J204"/>
  <c r="J135"/>
  <c i="35" r="BK231"/>
  <c r="BK198"/>
  <c r="J165"/>
  <c r="J117"/>
  <c r="J162"/>
  <c r="J153"/>
  <c r="BK120"/>
  <c r="J219"/>
  <c r="BK204"/>
  <c r="BK126"/>
  <c r="J204"/>
  <c r="BK153"/>
  <c i="36" r="BK346"/>
  <c r="BK321"/>
  <c r="BK364"/>
  <c r="J352"/>
  <c r="BK318"/>
  <c r="BK270"/>
  <c r="BK348"/>
  <c r="J318"/>
  <c r="J287"/>
  <c r="J348"/>
  <c r="J315"/>
  <c r="BK287"/>
  <c r="J268"/>
  <c r="BK240"/>
  <c r="J199"/>
  <c r="BK177"/>
  <c r="BK146"/>
  <c r="BK274"/>
  <c r="BK256"/>
  <c r="BK220"/>
  <c r="BK197"/>
  <c r="BK168"/>
  <c r="J131"/>
  <c r="BK252"/>
  <c r="BK195"/>
  <c r="BK173"/>
  <c r="BK234"/>
  <c r="BK214"/>
  <c r="BK199"/>
  <c r="BK160"/>
  <c i="37" r="J131"/>
  <c r="BK131"/>
  <c r="BK125"/>
  <c i="2" r="BK167"/>
  <c r="BK145"/>
  <c i="1" r="AS117"/>
  <c i="2" r="BK175"/>
  <c r="J163"/>
  <c r="J147"/>
  <c r="J136"/>
  <c i="1" r="AS114"/>
  <c i="2" r="J153"/>
  <c r="BK131"/>
  <c r="BK133"/>
  <c i="1" r="AS109"/>
  <c i="2" r="BK171"/>
  <c r="BK136"/>
  <c i="3" r="J129"/>
  <c r="J137"/>
  <c i="4" r="J195"/>
  <c r="J184"/>
  <c r="J176"/>
  <c r="BK166"/>
  <c r="J156"/>
  <c r="BK148"/>
  <c r="BK138"/>
  <c r="J130"/>
  <c r="BK192"/>
  <c r="J197"/>
  <c r="BK174"/>
  <c r="BK164"/>
  <c r="BK156"/>
  <c r="J148"/>
  <c r="J138"/>
  <c i="5" r="BK185"/>
  <c r="BK173"/>
  <c r="J133"/>
  <c r="J179"/>
  <c r="J169"/>
  <c r="BK163"/>
  <c r="BK161"/>
  <c r="BK143"/>
  <c r="BK129"/>
  <c r="J183"/>
  <c r="J173"/>
  <c r="BK169"/>
  <c r="J149"/>
  <c r="J143"/>
  <c r="J131"/>
  <c i="6" r="BK174"/>
  <c r="J152"/>
  <c r="BK176"/>
  <c r="BK152"/>
  <c r="J182"/>
  <c r="J164"/>
  <c r="BK132"/>
  <c r="J162"/>
  <c r="J132"/>
  <c r="BK144"/>
  <c i="7" r="J153"/>
  <c r="BK175"/>
  <c r="BK143"/>
  <c r="BK155"/>
  <c r="BK157"/>
  <c r="J171"/>
  <c r="BK147"/>
  <c r="BK135"/>
  <c i="8" r="BK129"/>
  <c i="9" r="BK180"/>
  <c r="BK158"/>
  <c r="BK134"/>
  <c r="J180"/>
  <c r="J168"/>
  <c r="J148"/>
  <c r="J128"/>
  <c r="BK182"/>
  <c r="J158"/>
  <c r="BK148"/>
  <c r="J136"/>
  <c i="10" r="J185"/>
  <c r="J134"/>
  <c r="BK178"/>
  <c r="J164"/>
  <c r="J150"/>
  <c r="J128"/>
  <c r="BK166"/>
  <c r="BK142"/>
  <c r="J138"/>
  <c i="11" r="J169"/>
  <c r="BK157"/>
  <c r="J141"/>
  <c r="J167"/>
  <c r="J155"/>
  <c r="BK133"/>
  <c r="BK149"/>
  <c r="J131"/>
  <c i="12" r="J125"/>
  <c i="13" r="J191"/>
  <c r="BK182"/>
  <c r="BK191"/>
  <c r="J168"/>
  <c r="BK138"/>
  <c r="BK174"/>
  <c r="BK162"/>
  <c r="J146"/>
  <c r="J132"/>
  <c r="J160"/>
  <c r="BK144"/>
  <c r="BK142"/>
  <c i="14" r="BK172"/>
  <c r="BK166"/>
  <c i="31" r="J201"/>
  <c r="BK204"/>
  <c r="J177"/>
  <c r="BK159"/>
  <c r="BK123"/>
  <c r="J183"/>
  <c r="J162"/>
  <c r="J129"/>
  <c i="32" r="BK360"/>
  <c r="BK291"/>
  <c r="J315"/>
  <c r="BK342"/>
  <c r="BK297"/>
  <c r="J255"/>
  <c r="J225"/>
  <c r="J198"/>
  <c r="J174"/>
  <c r="J354"/>
  <c r="BK315"/>
  <c r="BK345"/>
  <c r="J273"/>
  <c r="J246"/>
  <c r="BK201"/>
  <c r="J156"/>
  <c r="BK120"/>
  <c r="J345"/>
  <c r="BK270"/>
  <c r="BK240"/>
  <c r="J210"/>
  <c r="BK150"/>
  <c r="BK228"/>
  <c r="BK159"/>
  <c r="BK132"/>
  <c r="J126"/>
  <c i="33" r="BK210"/>
  <c r="J162"/>
  <c r="J123"/>
  <c r="J186"/>
  <c r="BK153"/>
  <c r="J207"/>
  <c r="J171"/>
  <c r="J120"/>
  <c r="BK168"/>
  <c r="BK117"/>
  <c r="BK222"/>
  <c r="J150"/>
  <c i="34" r="J258"/>
  <c r="J219"/>
  <c r="J174"/>
  <c r="J117"/>
  <c r="BK204"/>
  <c r="BK156"/>
  <c r="J120"/>
  <c r="BK234"/>
  <c r="BK168"/>
  <c r="J210"/>
  <c r="J162"/>
  <c r="BK237"/>
  <c r="J159"/>
  <c i="35" r="J249"/>
  <c r="J201"/>
  <c r="BK168"/>
  <c r="BK123"/>
  <c r="BK183"/>
  <c r="J168"/>
  <c r="J135"/>
  <c r="BK237"/>
  <c r="J216"/>
  <c r="J195"/>
  <c r="BK132"/>
  <c r="J210"/>
  <c r="J174"/>
  <c i="36" r="J350"/>
  <c r="J326"/>
  <c r="J270"/>
  <c r="BK359"/>
  <c r="J334"/>
  <c r="BK302"/>
  <c r="BK367"/>
  <c r="BK340"/>
  <c r="BK313"/>
  <c r="J371"/>
  <c r="BK352"/>
  <c r="J328"/>
  <c r="J295"/>
  <c r="J256"/>
  <c r="J234"/>
  <c r="J165"/>
  <c r="BK136"/>
  <c r="BK284"/>
  <c r="J244"/>
  <c r="BK207"/>
  <c r="J177"/>
  <c r="BK134"/>
  <c r="J258"/>
  <c r="BK224"/>
  <c r="J189"/>
  <c r="BK129"/>
  <c r="BK209"/>
  <c r="J181"/>
  <c r="J155"/>
  <c i="37" r="J129"/>
  <c r="BK135"/>
  <c r="J127"/>
  <c i="6" r="BK164"/>
  <c r="BK170"/>
  <c r="J144"/>
  <c r="BK168"/>
  <c r="BK142"/>
  <c r="BK180"/>
  <c r="BK148"/>
  <c r="J188"/>
  <c r="J158"/>
  <c r="BK136"/>
  <c i="7" r="J159"/>
  <c r="BK163"/>
  <c r="J175"/>
  <c r="BK177"/>
  <c r="J147"/>
  <c r="J165"/>
  <c r="BK138"/>
  <c r="J131"/>
  <c i="8" r="BK131"/>
  <c r="J129"/>
  <c i="9" r="J164"/>
  <c r="J142"/>
  <c r="J187"/>
  <c r="J174"/>
  <c r="BK160"/>
  <c r="J146"/>
  <c r="J130"/>
  <c r="J178"/>
  <c r="BK164"/>
  <c r="J144"/>
  <c r="BK128"/>
  <c i="10" r="BK158"/>
  <c r="BK130"/>
  <c r="J168"/>
  <c r="BK156"/>
  <c r="J146"/>
  <c r="J182"/>
  <c r="BK146"/>
  <c r="BK132"/>
  <c r="BK160"/>
  <c r="J144"/>
  <c i="11" r="BK175"/>
  <c r="J165"/>
  <c r="J145"/>
  <c r="BK131"/>
  <c r="BK165"/>
  <c r="J153"/>
  <c r="BK137"/>
  <c r="BK153"/>
  <c r="J137"/>
  <c r="J125"/>
  <c i="12" r="BK133"/>
  <c i="13" r="BK187"/>
  <c r="J180"/>
  <c r="BK170"/>
  <c r="BK156"/>
  <c r="BK128"/>
  <c r="J189"/>
  <c r="BK158"/>
  <c r="J142"/>
  <c r="J128"/>
  <c r="J158"/>
  <c r="BK148"/>
  <c r="J134"/>
  <c i="14" r="BK180"/>
  <c r="J176"/>
  <c r="BK174"/>
  <c r="BK140"/>
  <c r="J158"/>
  <c r="BK152"/>
  <c r="BK128"/>
  <c i="15" r="BK170"/>
  <c r="J158"/>
  <c r="BK136"/>
  <c r="J174"/>
  <c r="BK150"/>
  <c r="BK138"/>
  <c r="J172"/>
  <c r="BK154"/>
  <c r="BK134"/>
  <c i="16" r="J187"/>
  <c r="J167"/>
  <c r="BK145"/>
  <c r="BK150"/>
  <c r="J177"/>
  <c r="J161"/>
  <c r="BK139"/>
  <c r="J129"/>
  <c r="BK135"/>
  <c i="17" r="BK133"/>
  <c r="J129"/>
  <c i="19" r="BK190"/>
  <c r="BK176"/>
  <c r="J162"/>
  <c r="BK144"/>
  <c r="BK184"/>
  <c r="BK160"/>
  <c r="BK148"/>
  <c r="J134"/>
  <c r="J178"/>
  <c r="BK164"/>
  <c r="BK136"/>
  <c i="20" r="BK177"/>
  <c r="BK155"/>
  <c r="J139"/>
  <c r="BK161"/>
  <c r="J133"/>
  <c r="BK169"/>
  <c r="J159"/>
  <c r="BK127"/>
  <c r="J157"/>
  <c r="J135"/>
  <c i="21" r="J177"/>
  <c r="J159"/>
  <c r="BK151"/>
  <c r="J131"/>
  <c r="J183"/>
  <c r="BK179"/>
  <c r="J163"/>
  <c r="BK155"/>
  <c r="BK145"/>
  <c r="J127"/>
  <c i="23" r="J123"/>
  <c i="24" r="J238"/>
  <c r="BK201"/>
  <c r="J190"/>
  <c r="J169"/>
  <c r="J155"/>
  <c r="BK199"/>
  <c r="J178"/>
  <c r="J146"/>
  <c r="J241"/>
  <c r="J215"/>
  <c r="J185"/>
  <c r="BK163"/>
  <c i="25" r="J134"/>
  <c r="J146"/>
  <c r="J154"/>
  <c r="J144"/>
  <c r="BK129"/>
  <c i="26" r="J323"/>
  <c r="BK201"/>
  <c r="J144"/>
  <c r="J329"/>
  <c r="J261"/>
  <c r="BK192"/>
  <c r="BK349"/>
  <c r="J282"/>
  <c r="J246"/>
  <c r="J168"/>
  <c r="J141"/>
  <c r="BK317"/>
  <c r="BK267"/>
  <c r="BK216"/>
  <c r="BK168"/>
  <c r="J135"/>
  <c r="BK150"/>
  <c r="J120"/>
  <c r="BK282"/>
  <c r="J252"/>
  <c r="J332"/>
  <c r="BK355"/>
  <c r="BK231"/>
  <c r="J177"/>
  <c r="J288"/>
  <c r="J219"/>
  <c r="BK288"/>
  <c r="BK159"/>
  <c i="27" r="BK299"/>
  <c r="J279"/>
  <c r="BK362"/>
  <c r="J319"/>
  <c r="BK301"/>
  <c r="BK279"/>
  <c r="J341"/>
  <c r="J327"/>
  <c r="J308"/>
  <c r="BK282"/>
  <c r="BK264"/>
  <c r="BK237"/>
  <c r="BK207"/>
  <c r="BK183"/>
  <c r="BK156"/>
  <c r="J141"/>
  <c r="J261"/>
  <c r="J225"/>
  <c r="J201"/>
  <c r="J174"/>
  <c r="J138"/>
  <c r="J255"/>
  <c r="BK201"/>
  <c r="J183"/>
  <c r="BK159"/>
  <c r="BK123"/>
  <c i="28" r="J327"/>
  <c r="J309"/>
  <c r="J273"/>
  <c r="BK246"/>
  <c r="J324"/>
  <c r="J291"/>
  <c r="BK273"/>
  <c r="J243"/>
  <c r="BK216"/>
  <c r="BK198"/>
  <c r="J177"/>
  <c r="BK162"/>
  <c r="J144"/>
  <c r="J129"/>
  <c r="BK336"/>
  <c r="BK312"/>
  <c r="BK288"/>
  <c r="J249"/>
  <c r="J219"/>
  <c r="J201"/>
  <c r="BK183"/>
  <c r="BK165"/>
  <c r="J141"/>
  <c r="J120"/>
  <c i="29" r="BK353"/>
  <c r="BK335"/>
  <c r="BK288"/>
  <c r="J270"/>
  <c r="BK246"/>
  <c r="BK225"/>
  <c r="J189"/>
  <c r="BK162"/>
  <c r="J147"/>
  <c r="J344"/>
  <c r="J321"/>
  <c r="BK304"/>
  <c r="J288"/>
  <c r="J264"/>
  <c r="BK240"/>
  <c r="BK216"/>
  <c r="BK189"/>
  <c r="J171"/>
  <c r="J138"/>
  <c r="J117"/>
  <c r="BK329"/>
  <c r="BK306"/>
  <c r="J285"/>
  <c r="BK261"/>
  <c r="J231"/>
  <c r="J213"/>
  <c r="J195"/>
  <c r="BK156"/>
  <c r="J126"/>
  <c i="30" r="J243"/>
  <c r="BK204"/>
  <c r="BK153"/>
  <c r="BK282"/>
  <c r="J252"/>
  <c r="J177"/>
  <c r="J132"/>
  <c r="J261"/>
  <c r="BK207"/>
  <c r="BK165"/>
  <c r="J129"/>
  <c r="BK240"/>
  <c r="J165"/>
  <c r="BK267"/>
  <c r="BK192"/>
  <c r="J120"/>
  <c r="BK261"/>
  <c r="J216"/>
  <c r="BK180"/>
  <c r="J126"/>
  <c i="31" r="BK352"/>
  <c r="BK331"/>
  <c r="J317"/>
  <c r="BK305"/>
  <c r="BK278"/>
  <c r="BK249"/>
  <c r="J237"/>
  <c r="J144"/>
  <c r="J117"/>
  <c r="BK293"/>
  <c r="BK269"/>
  <c r="BK237"/>
  <c r="BK219"/>
  <c r="BK334"/>
  <c r="J321"/>
  <c r="BK311"/>
  <c r="BK287"/>
  <c r="BK257"/>
  <c r="J213"/>
  <c r="J210"/>
  <c r="J204"/>
  <c r="BK183"/>
  <c r="J195"/>
  <c r="BK180"/>
  <c r="J156"/>
  <c r="BK138"/>
  <c r="BK201"/>
  <c r="BK189"/>
  <c r="J168"/>
  <c r="J135"/>
  <c r="BK117"/>
  <c i="32" r="BK318"/>
  <c r="J288"/>
  <c r="J309"/>
  <c r="BK195"/>
  <c r="BK321"/>
  <c r="J282"/>
  <c r="BK246"/>
  <c r="BK222"/>
  <c r="J195"/>
  <c r="J183"/>
  <c r="BK171"/>
  <c r="BK357"/>
  <c r="J327"/>
  <c r="J366"/>
  <c r="BK282"/>
  <c r="J264"/>
  <c r="BK234"/>
  <c r="BK210"/>
  <c r="BK168"/>
  <c r="J141"/>
  <c r="J360"/>
  <c r="BK339"/>
  <c r="BK273"/>
  <c r="J258"/>
  <c r="BK213"/>
  <c r="J168"/>
  <c r="J135"/>
  <c r="BK216"/>
  <c r="BK174"/>
  <c r="J147"/>
  <c r="BK117"/>
  <c i="33" r="J231"/>
  <c r="J195"/>
  <c r="BK138"/>
  <c r="J213"/>
  <c r="J168"/>
  <c r="J132"/>
  <c r="J210"/>
  <c r="BK183"/>
  <c r="BK135"/>
  <c r="BK204"/>
  <c r="BK171"/>
  <c r="J135"/>
  <c r="BK234"/>
  <c r="J216"/>
  <c r="J165"/>
  <c r="BK123"/>
  <c i="34" r="BK228"/>
  <c r="J195"/>
  <c r="BK159"/>
  <c r="BK255"/>
  <c r="BK219"/>
  <c r="BK183"/>
  <c r="BK150"/>
  <c r="J261"/>
  <c r="BK195"/>
  <c r="J153"/>
  <c r="J231"/>
  <c r="J201"/>
  <c r="J156"/>
  <c r="J246"/>
  <c r="J198"/>
  <c r="J141"/>
  <c r="BK126"/>
  <c i="35" r="BK240"/>
  <c r="BK219"/>
  <c r="J183"/>
  <c r="J156"/>
  <c r="BK138"/>
  <c r="BK201"/>
  <c r="BK246"/>
  <c r="J150"/>
  <c r="BK129"/>
  <c r="J231"/>
  <c r="BK213"/>
  <c r="BK189"/>
  <c r="BK162"/>
  <c r="J225"/>
  <c r="J177"/>
  <c r="BK135"/>
  <c i="36" r="J340"/>
  <c r="BK324"/>
  <c r="J272"/>
  <c r="BK361"/>
  <c r="J332"/>
  <c r="J282"/>
  <c r="BK266"/>
  <c r="J359"/>
  <c r="J338"/>
  <c r="BK326"/>
  <c r="J289"/>
  <c r="J356"/>
  <c r="BK330"/>
  <c r="J302"/>
  <c r="BK282"/>
  <c r="BK250"/>
  <c r="J228"/>
  <c r="BK183"/>
  <c r="BK155"/>
  <c r="BK299"/>
  <c r="J280"/>
  <c r="BK262"/>
  <c r="BK237"/>
  <c r="J212"/>
  <c r="BK189"/>
  <c r="BK175"/>
  <c r="J146"/>
  <c r="J129"/>
  <c r="J254"/>
  <c r="BK222"/>
  <c r="J193"/>
  <c r="BK171"/>
  <c r="J231"/>
  <c r="BK212"/>
  <c r="BK193"/>
  <c r="J168"/>
  <c r="J149"/>
  <c i="37" r="BK127"/>
  <c r="BK129"/>
  <c r="BK121"/>
  <c i="2" r="J171"/>
  <c r="J129"/>
  <c i="1" r="AS103"/>
  <c i="2" r="J165"/>
  <c r="BK153"/>
  <c r="J133"/>
  <c r="J169"/>
  <c r="BK151"/>
  <c i="1" r="AS111"/>
  <c i="2" r="BK149"/>
  <c r="J149"/>
  <c i="1" r="AS135"/>
  <c i="2" r="J175"/>
  <c r="J155"/>
  <c i="3" r="J131"/>
  <c r="BK131"/>
  <c i="4" r="J199"/>
  <c r="J186"/>
  <c r="J180"/>
  <c r="J172"/>
  <c r="BK162"/>
  <c r="J152"/>
  <c r="BK142"/>
  <c r="BK132"/>
  <c r="BK197"/>
  <c r="BK199"/>
  <c r="BK176"/>
  <c r="J166"/>
  <c r="BK152"/>
  <c r="J146"/>
  <c r="BK136"/>
  <c r="BK128"/>
  <c i="5" r="J175"/>
  <c r="J161"/>
  <c r="BK153"/>
  <c r="BK145"/>
  <c r="BK187"/>
  <c r="J185"/>
  <c r="BK183"/>
  <c r="BK181"/>
  <c r="J171"/>
  <c r="BK167"/>
  <c r="J165"/>
  <c r="J157"/>
  <c r="J155"/>
  <c r="BK135"/>
  <c r="J127"/>
  <c r="J187"/>
  <c r="BK177"/>
  <c r="BK175"/>
  <c r="BK171"/>
  <c r="J153"/>
  <c r="J145"/>
  <c r="BK133"/>
  <c i="6" r="BK182"/>
  <c r="J160"/>
  <c r="BK130"/>
  <c r="J154"/>
  <c r="J178"/>
  <c r="J150"/>
  <c r="J186"/>
  <c r="BK158"/>
  <c r="J184"/>
  <c r="BK150"/>
  <c r="BK184"/>
  <c i="7" r="J157"/>
  <c r="J133"/>
  <c r="BK133"/>
  <c r="BK161"/>
  <c r="BK159"/>
  <c r="BK173"/>
  <c r="J149"/>
  <c r="BK140"/>
  <c i="8" r="J137"/>
  <c r="BK133"/>
  <c i="9" r="BK187"/>
  <c r="BK154"/>
  <c r="BK132"/>
  <c r="J182"/>
  <c r="BK170"/>
  <c r="BK156"/>
  <c r="J138"/>
  <c r="BK189"/>
  <c r="J170"/>
  <c r="BK152"/>
  <c r="BK142"/>
  <c r="BK130"/>
  <c i="10" r="BK150"/>
  <c r="BK128"/>
  <c r="J174"/>
  <c r="BK152"/>
  <c r="J136"/>
  <c r="BK187"/>
  <c r="BK164"/>
  <c r="J187"/>
  <c r="J180"/>
  <c r="J178"/>
  <c r="J176"/>
  <c r="BK174"/>
  <c r="BK172"/>
  <c r="BK168"/>
  <c r="J162"/>
  <c r="J152"/>
  <c i="11" r="J173"/>
  <c r="BK151"/>
  <c r="BK135"/>
  <c r="J175"/>
  <c r="BK163"/>
  <c r="J147"/>
  <c r="J129"/>
  <c r="BK147"/>
  <c i="12" r="BK127"/>
  <c r="J129"/>
  <c i="13" r="J182"/>
  <c r="BK176"/>
  <c r="BK178"/>
  <c r="BK152"/>
  <c r="J178"/>
  <c r="BK164"/>
  <c r="J150"/>
  <c r="BK134"/>
  <c r="J162"/>
  <c r="BK150"/>
  <c r="BK126"/>
  <c i="14" r="BK170"/>
  <c r="BK162"/>
  <c i="31" r="BK207"/>
  <c r="J189"/>
  <c r="BK171"/>
  <c r="BK186"/>
  <c r="BK165"/>
  <c r="J153"/>
  <c r="BK144"/>
  <c r="BK210"/>
  <c r="J186"/>
  <c r="J165"/>
  <c r="BK132"/>
  <c i="32" r="BK354"/>
  <c r="BK312"/>
  <c r="J285"/>
  <c r="BK255"/>
  <c r="J330"/>
  <c r="BK288"/>
  <c r="BK261"/>
  <c r="J231"/>
  <c r="J201"/>
  <c r="J186"/>
  <c r="J165"/>
  <c r="BK333"/>
  <c r="BK300"/>
  <c r="BK327"/>
  <c r="J270"/>
  <c r="J249"/>
  <c r="BK225"/>
  <c r="BK183"/>
  <c r="BK165"/>
  <c r="BK147"/>
  <c r="J117"/>
  <c r="BK351"/>
  <c r="J312"/>
  <c r="J261"/>
  <c r="BK237"/>
  <c r="BK198"/>
  <c r="BK141"/>
  <c r="J219"/>
  <c r="BK186"/>
  <c r="BK138"/>
  <c r="J132"/>
  <c i="33" r="BK240"/>
  <c r="BK198"/>
  <c r="BK150"/>
  <c r="J219"/>
  <c r="BK195"/>
  <c r="BK162"/>
  <c r="J222"/>
  <c r="BK189"/>
  <c r="BK144"/>
  <c r="J129"/>
  <c r="J192"/>
  <c r="J144"/>
  <c r="J240"/>
  <c r="BK228"/>
  <c r="J177"/>
  <c r="BK141"/>
  <c i="34" r="J243"/>
  <c r="BK216"/>
  <c r="J186"/>
  <c r="J132"/>
  <c r="J252"/>
  <c r="J228"/>
  <c r="BK186"/>
  <c r="BK162"/>
  <c r="BK123"/>
  <c r="BK249"/>
  <c r="BK174"/>
  <c r="BK258"/>
  <c r="BK222"/>
  <c r="BK180"/>
  <c r="J129"/>
  <c r="J165"/>
  <c r="J150"/>
  <c r="BK129"/>
  <c i="35" r="J237"/>
  <c r="BK216"/>
  <c r="J171"/>
  <c r="BK141"/>
  <c r="BK234"/>
  <c r="BK156"/>
  <c r="J159"/>
  <c r="J132"/>
  <c r="BK249"/>
  <c r="J222"/>
  <c r="J198"/>
  <c r="BK171"/>
  <c r="J144"/>
  <c r="J213"/>
  <c r="BK180"/>
  <c r="J141"/>
  <c i="36" r="BK354"/>
  <c r="BK336"/>
  <c r="J299"/>
  <c r="J369"/>
  <c r="J354"/>
  <c r="J321"/>
  <c r="BK276"/>
  <c r="J361"/>
  <c r="J336"/>
  <c r="J324"/>
  <c r="BK295"/>
  <c r="J367"/>
  <c r="J346"/>
  <c r="J305"/>
  <c r="J284"/>
  <c r="BK254"/>
  <c r="J237"/>
  <c r="BK201"/>
  <c r="BK179"/>
  <c r="J152"/>
  <c r="J292"/>
  <c r="J276"/>
  <c r="BK258"/>
  <c r="BK231"/>
  <c r="J201"/>
  <c r="BK187"/>
  <c r="BK165"/>
  <c r="J143"/>
  <c r="J264"/>
  <c r="J250"/>
  <c r="J214"/>
  <c r="J175"/>
  <c r="BK131"/>
  <c r="J224"/>
  <c r="J207"/>
  <c r="J191"/>
  <c r="BK162"/>
  <c r="BK143"/>
  <c i="37" r="BK123"/>
  <c r="J125"/>
  <c r="BK133"/>
  <c i="14" r="BK132"/>
  <c r="BK144"/>
  <c r="BK168"/>
  <c r="BK142"/>
  <c r="J128"/>
  <c r="BK130"/>
  <c r="J132"/>
  <c i="15" r="J178"/>
  <c r="J166"/>
  <c r="J154"/>
  <c r="J187"/>
  <c r="BK168"/>
  <c r="BK142"/>
  <c r="BK128"/>
  <c r="BK178"/>
  <c r="BK158"/>
  <c r="J132"/>
  <c i="16" r="BK187"/>
  <c r="BK177"/>
  <c r="J159"/>
  <c r="BK167"/>
  <c r="J143"/>
  <c r="BK173"/>
  <c r="J157"/>
  <c r="BK161"/>
  <c r="BK153"/>
  <c i="17" r="BK137"/>
  <c i="18" r="BK129"/>
  <c i="19" r="J184"/>
  <c r="J164"/>
  <c r="J146"/>
  <c r="J193"/>
  <c r="BK172"/>
  <c r="J156"/>
  <c r="J140"/>
  <c r="BK193"/>
  <c r="J172"/>
  <c r="BK150"/>
  <c i="20" r="J161"/>
  <c r="BK181"/>
  <c r="BK137"/>
  <c r="BK171"/>
  <c r="J167"/>
  <c r="BK129"/>
  <c r="J169"/>
  <c r="J145"/>
  <c i="21" r="BK183"/>
  <c r="BK163"/>
  <c r="J149"/>
  <c r="J129"/>
  <c r="BK181"/>
  <c r="J165"/>
  <c r="J169"/>
  <c r="J151"/>
  <c r="BK133"/>
  <c i="22" r="J127"/>
  <c i="23" r="J121"/>
  <c i="24" r="BK215"/>
  <c r="BK196"/>
  <c r="J181"/>
  <c r="J163"/>
  <c r="J219"/>
  <c r="BK203"/>
  <c r="BK183"/>
  <c r="BK148"/>
  <c r="BK132"/>
  <c r="BK219"/>
  <c r="BK188"/>
  <c r="BK159"/>
  <c i="25" r="J129"/>
  <c r="J151"/>
  <c r="J157"/>
  <c r="BK140"/>
  <c i="26" r="J353"/>
  <c r="J258"/>
  <c r="J156"/>
  <c r="BK129"/>
  <c r="BK326"/>
  <c r="BK243"/>
  <c r="BK156"/>
  <c r="BK279"/>
  <c r="J240"/>
  <c r="BK165"/>
  <c r="J345"/>
  <c r="J300"/>
  <c r="J231"/>
  <c r="J341"/>
  <c r="BK300"/>
  <c r="J335"/>
  <c r="J270"/>
  <c r="BK353"/>
  <c r="BK306"/>
  <c r="BK335"/>
  <c r="BK228"/>
  <c r="J165"/>
  <c r="J338"/>
  <c r="BK270"/>
  <c r="J210"/>
  <c r="J312"/>
  <c r="J279"/>
  <c r="BK183"/>
  <c i="27" r="J362"/>
  <c r="BK341"/>
  <c r="BK319"/>
  <c r="J301"/>
  <c r="BK285"/>
  <c r="BK338"/>
  <c r="J317"/>
  <c r="BK291"/>
  <c r="BK353"/>
  <c r="J335"/>
  <c r="BK317"/>
  <c r="J285"/>
  <c r="BK261"/>
  <c r="BK240"/>
  <c r="BK216"/>
  <c r="BK192"/>
  <c r="J159"/>
  <c r="BK126"/>
  <c r="BK249"/>
  <c r="J240"/>
  <c r="J210"/>
  <c r="BK177"/>
  <c r="J156"/>
  <c r="J120"/>
  <c r="J235"/>
  <c r="J219"/>
  <c r="BK186"/>
  <c r="BK150"/>
  <c r="BK132"/>
  <c i="28" r="J330"/>
  <c r="J282"/>
  <c r="J261"/>
  <c r="BK237"/>
  <c r="J333"/>
  <c r="BK309"/>
  <c r="J270"/>
  <c r="J234"/>
  <c r="J204"/>
  <c r="J183"/>
  <c r="J165"/>
  <c r="J150"/>
  <c r="BK123"/>
  <c r="BK330"/>
  <c r="J303"/>
  <c r="BK285"/>
  <c r="BK261"/>
  <c r="J237"/>
  <c r="BK213"/>
  <c r="J198"/>
  <c r="BK177"/>
  <c r="J159"/>
  <c r="BK144"/>
  <c r="BK129"/>
  <c i="29" r="J353"/>
  <c r="BK344"/>
  <c r="J302"/>
  <c r="BK276"/>
  <c r="J243"/>
  <c r="BK204"/>
  <c r="J183"/>
  <c r="J141"/>
  <c r="J341"/>
  <c r="J323"/>
  <c r="BK308"/>
  <c r="BK294"/>
  <c r="BK270"/>
  <c r="J249"/>
  <c r="J235"/>
  <c r="J207"/>
  <c r="J186"/>
  <c r="J165"/>
  <c r="BK135"/>
  <c r="J335"/>
  <c r="BK321"/>
  <c r="J304"/>
  <c r="J276"/>
  <c r="J246"/>
  <c r="J225"/>
  <c r="J204"/>
  <c r="BK183"/>
  <c r="BK153"/>
  <c r="BK123"/>
  <c i="30" r="BK237"/>
  <c r="BK159"/>
  <c r="J273"/>
  <c r="BK225"/>
  <c r="J192"/>
  <c r="J117"/>
  <c r="J249"/>
  <c r="BK186"/>
  <c r="J150"/>
  <c r="BK285"/>
  <c r="J237"/>
  <c r="J171"/>
  <c r="BK120"/>
  <c r="J210"/>
  <c r="BK123"/>
  <c r="J234"/>
  <c r="J162"/>
  <c r="BK135"/>
  <c r="BK117"/>
  <c i="31" r="BK343"/>
  <c r="BK328"/>
  <c r="J313"/>
  <c r="BK296"/>
  <c r="J272"/>
  <c r="J241"/>
  <c r="BK156"/>
  <c r="J126"/>
  <c r="J307"/>
  <c r="BK284"/>
  <c r="BK251"/>
  <c r="J228"/>
  <c r="J346"/>
  <c r="J328"/>
  <c r="BK317"/>
  <c r="J305"/>
  <c r="BK272"/>
  <c r="J249"/>
  <c r="J219"/>
  <c r="BK174"/>
  <c r="BK147"/>
  <c r="BK129"/>
  <c r="BK192"/>
  <c r="J174"/>
  <c r="J141"/>
  <c r="J120"/>
  <c i="32" r="BK306"/>
  <c r="J336"/>
  <c r="BK252"/>
  <c r="J303"/>
  <c r="J276"/>
  <c r="J237"/>
  <c r="BK189"/>
  <c r="BK363"/>
  <c r="BK330"/>
  <c r="J351"/>
  <c r="J279"/>
  <c r="BK258"/>
  <c r="J213"/>
  <c r="BK180"/>
  <c r="J144"/>
  <c r="J363"/>
  <c r="BK324"/>
  <c r="J267"/>
  <c r="BK249"/>
  <c r="J207"/>
  <c r="BK156"/>
  <c r="BK207"/>
  <c r="J153"/>
  <c r="J129"/>
  <c r="BK123"/>
  <c i="33" r="J228"/>
  <c r="J189"/>
  <c r="BK129"/>
  <c r="BK207"/>
  <c r="BK165"/>
  <c r="BK126"/>
  <c r="J204"/>
  <c r="BK180"/>
  <c r="BK132"/>
  <c r="BK201"/>
  <c r="J159"/>
  <c r="J126"/>
  <c r="BK231"/>
  <c r="J198"/>
  <c r="J138"/>
  <c i="34" r="J237"/>
  <c r="J207"/>
  <c r="BK165"/>
  <c r="J123"/>
  <c r="BK231"/>
  <c r="BK201"/>
  <c r="J177"/>
  <c r="J126"/>
  <c r="J240"/>
  <c r="J189"/>
  <c r="J147"/>
  <c r="BK225"/>
  <c r="BK189"/>
  <c r="BK147"/>
  <c r="BK252"/>
  <c r="BK213"/>
  <c r="BK153"/>
  <c r="BK132"/>
  <c i="35" r="J243"/>
  <c r="BK222"/>
  <c r="BK186"/>
  <c r="BK159"/>
  <c r="J240"/>
  <c r="J192"/>
  <c r="BK174"/>
  <c r="J126"/>
  <c r="J228"/>
  <c r="BK207"/>
  <c r="BK192"/>
  <c r="BK165"/>
  <c r="J120"/>
  <c r="BK195"/>
  <c r="J138"/>
  <c r="J123"/>
  <c i="36" r="BK338"/>
  <c r="J311"/>
  <c r="BK268"/>
  <c r="BK356"/>
  <c r="J330"/>
  <c r="BK305"/>
  <c r="BK371"/>
  <c r="J344"/>
  <c r="BK328"/>
  <c r="BK308"/>
  <c r="BK369"/>
  <c r="BK342"/>
  <c r="J308"/>
  <c r="BK292"/>
  <c r="J274"/>
  <c r="BK244"/>
  <c r="J205"/>
  <c r="BK185"/>
  <c r="J162"/>
  <c r="J134"/>
  <c r="BK289"/>
  <c r="BK264"/>
  <c r="BK247"/>
  <c r="J209"/>
  <c r="BK191"/>
  <c r="BK181"/>
  <c r="BK149"/>
  <c r="J138"/>
  <c r="J260"/>
  <c r="BK242"/>
  <c r="J197"/>
  <c r="J179"/>
  <c r="BK138"/>
  <c r="BK228"/>
  <c r="J217"/>
  <c r="BK203"/>
  <c r="J171"/>
  <c r="BK152"/>
  <c i="37" r="J133"/>
  <c r="BK119"/>
  <c r="J117"/>
  <c r="BK117"/>
  <c i="2" r="BK169"/>
  <c r="BK147"/>
  <c i="1" r="AS106"/>
  <c i="2" r="J145"/>
  <c r="J131"/>
  <c r="J167"/>
  <c r="BK141"/>
  <c r="BK179"/>
  <c r="J143"/>
  <c i="1" r="AS133"/>
  <c r="AS138"/>
  <c i="2" r="J159"/>
  <c i="3" r="J133"/>
  <c r="J135"/>
  <c i="4" r="J192"/>
  <c r="BK184"/>
  <c r="BK180"/>
  <c r="BK170"/>
  <c r="J160"/>
  <c r="J150"/>
  <c r="J140"/>
  <c r="J128"/>
  <c r="J188"/>
  <c r="BK188"/>
  <c r="J170"/>
  <c r="J158"/>
  <c r="J142"/>
  <c r="J132"/>
  <c i="5" r="BK179"/>
  <c r="BK159"/>
  <c r="J151"/>
  <c r="BK131"/>
  <c r="J129"/>
  <c r="J159"/>
  <c r="J141"/>
  <c r="BK127"/>
  <c i="6" r="J180"/>
  <c r="BK156"/>
  <c r="BK190"/>
  <c r="J148"/>
  <c r="J174"/>
  <c r="J146"/>
  <c r="BK178"/>
  <c r="J140"/>
  <c r="BK186"/>
  <c r="BK154"/>
  <c i="7" r="BK167"/>
  <c r="BK131"/>
  <c r="J138"/>
  <c r="BK165"/>
  <c r="BK169"/>
  <c r="BK129"/>
  <c r="J161"/>
  <c r="BK151"/>
  <c i="8" r="J133"/>
  <c r="J135"/>
  <c i="9" r="BK193"/>
  <c r="J160"/>
  <c r="BK136"/>
  <c r="J184"/>
  <c r="BK172"/>
  <c r="BK150"/>
  <c r="J193"/>
  <c r="BK174"/>
  <c r="BK162"/>
  <c r="BK146"/>
  <c r="J134"/>
  <c i="10" r="BK170"/>
  <c r="BK144"/>
  <c r="BK182"/>
  <c r="J170"/>
  <c r="J160"/>
  <c r="J130"/>
  <c r="J172"/>
  <c r="BK154"/>
  <c r="BK134"/>
  <c r="J154"/>
  <c r="J142"/>
  <c i="11" r="J171"/>
  <c r="BK161"/>
  <c r="BK139"/>
  <c r="BK173"/>
  <c r="J161"/>
  <c r="J151"/>
  <c r="BK127"/>
  <c r="J135"/>
  <c r="J127"/>
  <c i="12" r="BK131"/>
  <c r="BK125"/>
  <c i="13" r="J185"/>
  <c r="J170"/>
  <c r="BK146"/>
  <c r="BK180"/>
  <c r="BK166"/>
  <c r="BK154"/>
  <c r="J138"/>
  <c r="BK168"/>
  <c r="J156"/>
  <c r="BK132"/>
  <c r="J136"/>
  <c i="14" r="BK156"/>
  <c r="BK150"/>
  <c r="J146"/>
  <c r="BK134"/>
  <c r="J180"/>
  <c r="BK178"/>
  <c r="J166"/>
  <c r="J142"/>
  <c r="J178"/>
  <c r="J150"/>
  <c r="J130"/>
  <c r="BK160"/>
  <c r="BK164"/>
  <c r="J144"/>
  <c i="15" r="J176"/>
  <c r="J162"/>
  <c r="J150"/>
  <c r="BK180"/>
  <c r="BK156"/>
  <c r="BK146"/>
  <c r="J134"/>
  <c r="J185"/>
  <c r="BK166"/>
  <c r="J142"/>
  <c r="J138"/>
  <c i="16" r="BK185"/>
  <c r="BK183"/>
  <c r="BK171"/>
  <c r="BK157"/>
  <c r="J181"/>
  <c r="J163"/>
  <c r="BK133"/>
  <c r="J171"/>
  <c r="J148"/>
  <c r="J135"/>
  <c r="BK131"/>
  <c r="BK137"/>
  <c i="17" r="BK129"/>
  <c r="BK131"/>
  <c i="18" r="J129"/>
  <c i="19" r="J188"/>
  <c r="BK178"/>
  <c r="J168"/>
  <c r="J154"/>
  <c r="J138"/>
  <c r="BK188"/>
  <c r="BK162"/>
  <c r="J150"/>
  <c r="BK138"/>
  <c r="J190"/>
  <c r="BK166"/>
  <c r="BK140"/>
  <c r="BK128"/>
  <c i="20" r="J171"/>
  <c r="J151"/>
  <c r="J185"/>
  <c r="BK159"/>
  <c r="J131"/>
  <c r="BK131"/>
  <c r="J165"/>
  <c r="BK133"/>
  <c r="J177"/>
  <c r="BK151"/>
  <c r="BK139"/>
  <c r="BK125"/>
  <c i="21" r="BK171"/>
  <c r="J155"/>
  <c r="J143"/>
  <c r="J135"/>
  <c r="BK167"/>
  <c r="J145"/>
  <c r="BK177"/>
  <c r="BK159"/>
  <c r="BK147"/>
  <c r="BK135"/>
  <c r="BK131"/>
  <c i="22" r="BK129"/>
  <c i="23" r="J119"/>
  <c i="24" r="J244"/>
  <c r="BK229"/>
  <c r="J153"/>
  <c r="BK150"/>
  <c r="J148"/>
  <c r="BK146"/>
  <c r="J144"/>
  <c r="BK142"/>
  <c r="J139"/>
  <c r="BK135"/>
  <c r="J235"/>
  <c r="BK226"/>
  <c r="J212"/>
  <c r="J196"/>
  <c r="BK173"/>
  <c r="J135"/>
  <c r="BK238"/>
  <c r="BK205"/>
  <c r="J192"/>
  <c r="BK178"/>
  <c i="25" r="BK148"/>
  <c r="BK157"/>
  <c r="J140"/>
  <c r="BK151"/>
  <c r="J137"/>
  <c i="26" r="J355"/>
  <c r="BK213"/>
  <c r="J189"/>
  <c r="J147"/>
  <c r="J117"/>
  <c r="J306"/>
  <c r="BK255"/>
  <c r="J195"/>
  <c r="BK123"/>
  <c r="BK312"/>
  <c r="BK276"/>
  <c r="BK237"/>
  <c r="BK180"/>
  <c r="J153"/>
  <c r="J237"/>
  <c r="J183"/>
  <c r="J207"/>
  <c r="J123"/>
  <c r="BK153"/>
  <c r="J126"/>
  <c r="BK297"/>
  <c r="J255"/>
  <c r="BK126"/>
  <c r="BK320"/>
  <c r="BK345"/>
  <c r="BK246"/>
  <c r="BK219"/>
  <c r="J150"/>
  <c r="J285"/>
  <c r="BK240"/>
  <c r="BK323"/>
  <c r="BK309"/>
  <c r="J216"/>
  <c r="J198"/>
  <c i="27" r="J365"/>
  <c r="BK350"/>
  <c r="BK331"/>
  <c r="J315"/>
  <c r="BK294"/>
  <c r="BK273"/>
  <c r="J344"/>
  <c r="J325"/>
  <c r="BK311"/>
  <c r="J299"/>
  <c r="J276"/>
  <c r="J350"/>
  <c r="J331"/>
  <c r="J321"/>
  <c r="J305"/>
  <c r="BK270"/>
  <c r="J258"/>
  <c r="J243"/>
  <c r="BK222"/>
  <c r="BK195"/>
  <c r="J171"/>
  <c r="J129"/>
  <c r="BK258"/>
  <c r="J232"/>
  <c r="J216"/>
  <c r="J186"/>
  <c r="BK153"/>
  <c r="BK129"/>
  <c r="J237"/>
  <c r="BK213"/>
  <c r="BK171"/>
  <c r="BK147"/>
  <c r="J126"/>
  <c i="28" r="J336"/>
  <c r="J306"/>
  <c r="BK270"/>
  <c r="BK249"/>
  <c r="BK225"/>
  <c r="J312"/>
  <c r="BK297"/>
  <c r="BK267"/>
  <c r="BK228"/>
  <c r="BK210"/>
  <c r="BK189"/>
  <c r="J174"/>
  <c r="BK156"/>
  <c r="J138"/>
  <c r="BK120"/>
  <c r="BK324"/>
  <c r="J300"/>
  <c r="J276"/>
  <c r="BK243"/>
  <c r="J222"/>
  <c r="BK204"/>
  <c r="J189"/>
  <c r="BK174"/>
  <c r="BK153"/>
  <c r="J132"/>
  <c i="29" r="J347"/>
  <c r="BK314"/>
  <c r="J279"/>
  <c r="BK249"/>
  <c r="J228"/>
  <c r="J192"/>
  <c r="BK171"/>
  <c r="J153"/>
  <c r="BK126"/>
  <c r="BK332"/>
  <c r="BK312"/>
  <c r="BK300"/>
  <c r="J282"/>
  <c r="J261"/>
  <c r="BK222"/>
  <c r="J201"/>
  <c r="J177"/>
  <c r="J162"/>
  <c r="J132"/>
  <c r="BK341"/>
  <c r="BK319"/>
  <c r="J300"/>
  <c r="BK267"/>
  <c r="BK233"/>
  <c r="J216"/>
  <c r="BK198"/>
  <c r="BK165"/>
  <c r="BK141"/>
  <c i="30" r="J270"/>
  <c r="J198"/>
  <c r="BK147"/>
  <c r="BK270"/>
  <c r="J246"/>
  <c r="BK198"/>
  <c r="J144"/>
  <c r="J264"/>
  <c r="BK222"/>
  <c r="J174"/>
  <c r="BK141"/>
  <c r="J276"/>
  <c r="J195"/>
  <c r="BK126"/>
  <c r="BK231"/>
  <c r="BK174"/>
  <c r="J279"/>
  <c r="BK255"/>
  <c r="BK210"/>
  <c r="BK156"/>
  <c i="31" r="J349"/>
  <c r="J334"/>
  <c r="BK324"/>
  <c r="J311"/>
  <c r="J287"/>
  <c r="BK263"/>
  <c r="BK234"/>
  <c r="J150"/>
  <c r="J138"/>
  <c r="J352"/>
  <c r="J299"/>
  <c r="BK260"/>
  <c r="BK241"/>
  <c r="BK213"/>
  <c r="J337"/>
  <c r="J324"/>
  <c r="BK313"/>
  <c r="BK290"/>
  <c r="J266"/>
  <c r="J251"/>
  <c r="J222"/>
  <c i="14" r="BK136"/>
  <c r="J154"/>
  <c r="J183"/>
  <c r="J152"/>
  <c r="J136"/>
  <c r="J148"/>
  <c r="BK146"/>
  <c i="15" r="BK182"/>
  <c r="BK164"/>
  <c r="J146"/>
  <c r="BK176"/>
  <c r="BK152"/>
  <c r="BK132"/>
  <c r="J180"/>
  <c r="BK162"/>
  <c r="J128"/>
  <c r="BK126"/>
  <c i="16" r="J183"/>
  <c r="J169"/>
  <c r="J153"/>
  <c r="J165"/>
  <c r="J137"/>
  <c r="BK165"/>
  <c r="J150"/>
  <c r="J141"/>
  <c i="17" r="J135"/>
  <c i="19" r="BK152"/>
  <c r="J128"/>
  <c r="BK168"/>
  <c r="J158"/>
  <c r="J142"/>
  <c r="J130"/>
  <c r="J176"/>
  <c r="J144"/>
  <c i="20" r="BK165"/>
  <c r="BK143"/>
  <c r="J163"/>
  <c r="J149"/>
  <c r="J175"/>
  <c r="BK185"/>
  <c r="BK149"/>
  <c r="J173"/>
  <c r="BK147"/>
  <c r="J127"/>
  <c i="21" r="BK165"/>
  <c r="J153"/>
  <c r="BK139"/>
  <c r="BK127"/>
  <c r="BK173"/>
  <c r="J125"/>
  <c r="J171"/>
  <c r="BK157"/>
  <c r="J141"/>
  <c i="22" r="BK127"/>
  <c i="23" r="BK121"/>
  <c i="24" r="J217"/>
  <c r="J194"/>
  <c r="J173"/>
  <c r="J159"/>
  <c r="J223"/>
  <c r="J205"/>
  <c r="BK185"/>
  <c r="BK144"/>
  <c r="BK223"/>
  <c r="J201"/>
  <c r="BK171"/>
  <c r="BK155"/>
  <c i="25" r="F37"/>
  <c i="26" r="BK120"/>
  <c r="J291"/>
  <c r="J234"/>
  <c r="J180"/>
  <c r="J320"/>
  <c r="BK252"/>
  <c r="BK210"/>
  <c r="J349"/>
  <c r="BK285"/>
  <c r="J228"/>
  <c r="BK347"/>
  <c r="BK132"/>
  <c r="BK135"/>
  <c r="BK338"/>
  <c i="14" r="J126"/>
  <c r="J174"/>
  <c r="BK158"/>
  <c r="BK138"/>
  <c r="BK176"/>
  <c r="J156"/>
  <c r="J134"/>
  <c r="BK154"/>
  <c r="J162"/>
  <c r="J140"/>
  <c i="15" r="BK185"/>
  <c r="BK174"/>
  <c r="J160"/>
  <c r="J144"/>
  <c r="J182"/>
  <c r="BK160"/>
  <c r="J148"/>
  <c r="BK140"/>
  <c r="BK187"/>
  <c r="J170"/>
  <c r="J152"/>
  <c r="J136"/>
  <c r="J130"/>
  <c i="16" r="J185"/>
  <c r="J173"/>
  <c r="J155"/>
  <c r="BK175"/>
  <c r="BK148"/>
  <c r="J131"/>
  <c r="BK169"/>
  <c r="BK143"/>
  <c r="BK129"/>
  <c r="BK155"/>
  <c i="17" r="J137"/>
  <c r="J133"/>
  <c i="18" r="BK127"/>
  <c i="19" r="BK186"/>
  <c r="BK180"/>
  <c r="BK170"/>
  <c r="BK158"/>
  <c r="BK142"/>
  <c r="J186"/>
  <c r="J166"/>
  <c r="BK154"/>
  <c r="BK146"/>
  <c r="J132"/>
  <c r="BK182"/>
  <c r="J170"/>
  <c r="BK156"/>
  <c r="BK130"/>
  <c i="20" r="BK175"/>
  <c r="BK163"/>
  <c r="BK145"/>
  <c r="BK179"/>
  <c r="J143"/>
  <c r="J181"/>
  <c r="J129"/>
  <c r="BK183"/>
  <c r="J141"/>
  <c r="J179"/>
  <c r="J153"/>
  <c r="BK141"/>
  <c i="21" r="J167"/>
  <c r="J157"/>
  <c r="J147"/>
  <c r="BK137"/>
  <c r="BK125"/>
  <c r="BK169"/>
  <c r="J181"/>
  <c r="BK175"/>
  <c r="BK161"/>
  <c r="BK149"/>
  <c r="J137"/>
  <c r="BK129"/>
  <c i="23" r="BK123"/>
  <c i="24" r="BK241"/>
  <c r="J209"/>
  <c r="J188"/>
  <c r="J171"/>
  <c r="J157"/>
  <c r="BK139"/>
  <c r="J137"/>
  <c r="BK244"/>
  <c r="BK232"/>
  <c r="J229"/>
  <c r="BK209"/>
  <c r="BK192"/>
  <c r="BK169"/>
  <c r="BK137"/>
  <c r="J232"/>
  <c r="BK212"/>
  <c r="BK194"/>
  <c r="BK166"/>
  <c r="J132"/>
  <c i="25" r="J127"/>
  <c r="BK144"/>
  <c r="BK127"/>
  <c r="J148"/>
  <c r="BK134"/>
  <c i="26" r="BK351"/>
  <c r="J225"/>
  <c r="J159"/>
  <c r="BK141"/>
  <c r="J358"/>
  <c r="J303"/>
  <c r="J213"/>
  <c r="BK189"/>
  <c r="J343"/>
  <c r="J294"/>
  <c r="BK249"/>
  <c r="BK234"/>
  <c r="BK162"/>
  <c r="BK138"/>
  <c r="BK314"/>
  <c r="J264"/>
  <c r="BK225"/>
  <c r="BK174"/>
  <c r="J171"/>
  <c r="J314"/>
  <c r="J129"/>
  <c r="J317"/>
  <c r="BK264"/>
  <c r="BK195"/>
  <c r="J347"/>
  <c r="BK303"/>
  <c r="BK332"/>
  <c r="J222"/>
  <c r="BK198"/>
  <c r="BK329"/>
  <c r="J243"/>
  <c r="BK117"/>
  <c r="BK294"/>
  <c r="J192"/>
  <c r="BK261"/>
  <c r="BK147"/>
  <c i="27" r="J356"/>
  <c r="BK327"/>
  <c r="BK313"/>
  <c r="J291"/>
  <c r="J270"/>
  <c r="BK356"/>
  <c r="BK329"/>
  <c r="BK308"/>
  <c r="J294"/>
  <c r="J267"/>
  <c r="BK347"/>
  <c r="BK333"/>
  <c r="BK323"/>
  <c r="J303"/>
  <c r="J273"/>
  <c r="BK255"/>
  <c r="BK232"/>
  <c r="BK210"/>
  <c r="BK189"/>
  <c r="J168"/>
  <c r="J132"/>
  <c r="J246"/>
  <c r="BK230"/>
  <c r="J207"/>
  <c r="BK180"/>
  <c r="J147"/>
  <c r="BK252"/>
  <c r="J222"/>
  <c r="J195"/>
  <c r="J165"/>
  <c r="BK141"/>
  <c i="28" r="BK339"/>
  <c r="J315"/>
  <c r="BK279"/>
  <c r="J252"/>
  <c r="BK231"/>
  <c r="BK327"/>
  <c r="BK300"/>
  <c r="J279"/>
  <c r="J264"/>
  <c r="J225"/>
  <c r="J207"/>
  <c r="J192"/>
  <c r="BK168"/>
  <c r="J153"/>
  <c r="J135"/>
  <c r="J117"/>
  <c r="BK321"/>
  <c r="J297"/>
  <c r="J267"/>
  <c r="BK252"/>
  <c r="BK234"/>
  <c r="BK207"/>
  <c r="J186"/>
  <c r="J168"/>
  <c r="J156"/>
  <c r="BK138"/>
  <c r="J123"/>
  <c i="29" r="BK347"/>
  <c r="J312"/>
  <c r="BK264"/>
  <c r="J238"/>
  <c r="BK213"/>
  <c r="J168"/>
  <c r="BK150"/>
  <c r="BK120"/>
  <c r="BK326"/>
  <c r="J316"/>
  <c r="BK302"/>
  <c r="BK285"/>
  <c r="BK255"/>
  <c r="BK238"/>
  <c r="BK210"/>
  <c r="J180"/>
  <c r="J159"/>
  <c r="BK129"/>
  <c r="J332"/>
  <c r="J314"/>
  <c r="J294"/>
  <c r="J273"/>
  <c r="J240"/>
  <c r="J219"/>
  <c r="BK201"/>
  <c r="J174"/>
  <c r="J135"/>
  <c i="30" r="J225"/>
  <c r="BK189"/>
  <c r="BK138"/>
  <c r="J255"/>
  <c r="J213"/>
  <c r="BK171"/>
  <c r="BK288"/>
  <c r="BK243"/>
  <c r="BK213"/>
  <c r="J147"/>
  <c r="J282"/>
  <c r="J204"/>
  <c r="BK150"/>
  <c r="BK246"/>
  <c r="J201"/>
  <c r="J285"/>
  <c r="BK249"/>
  <c r="J207"/>
  <c r="J159"/>
  <c r="J123"/>
  <c i="31" r="BK346"/>
  <c r="J326"/>
  <c r="BK315"/>
  <c r="BK299"/>
  <c r="BK275"/>
  <c r="BK254"/>
  <c r="BK239"/>
  <c r="BK162"/>
  <c r="BK120"/>
  <c r="BK349"/>
  <c r="J275"/>
  <c r="J244"/>
  <c r="BK222"/>
  <c r="J340"/>
  <c r="BK326"/>
  <c r="BK307"/>
  <c r="BK281"/>
  <c r="J260"/>
  <c r="J239"/>
  <c r="BK195"/>
  <c r="J171"/>
  <c r="BK135"/>
  <c r="J198"/>
  <c r="BK177"/>
  <c r="J159"/>
  <c r="BK126"/>
  <c i="32" r="J321"/>
  <c r="J291"/>
  <c r="BK303"/>
  <c r="J324"/>
  <c r="BK279"/>
  <c r="J240"/>
  <c r="J216"/>
  <c r="J180"/>
  <c r="BK162"/>
  <c r="J342"/>
  <c r="BK309"/>
  <c r="J348"/>
  <c r="BK276"/>
  <c r="BK243"/>
  <c r="BK204"/>
  <c r="J171"/>
  <c r="J150"/>
  <c r="BK366"/>
  <c r="BK348"/>
  <c r="J300"/>
  <c r="J252"/>
  <c r="J222"/>
  <c r="J177"/>
  <c r="BK153"/>
  <c r="BK231"/>
  <c r="J204"/>
  <c r="BK144"/>
  <c r="J138"/>
  <c r="J120"/>
  <c i="33" r="BK225"/>
  <c r="BK192"/>
  <c r="BK120"/>
  <c r="J174"/>
  <c r="BK159"/>
  <c r="BK213"/>
  <c r="BK186"/>
  <c r="J153"/>
  <c r="BK243"/>
  <c r="BK177"/>
  <c r="J141"/>
  <c r="J237"/>
  <c r="BK219"/>
  <c r="BK174"/>
  <c r="J117"/>
  <c i="34" r="J225"/>
  <c r="J192"/>
  <c r="BK138"/>
  <c r="BK246"/>
  <c r="J222"/>
  <c r="J180"/>
  <c r="J144"/>
  <c r="BK117"/>
  <c r="J213"/>
  <c r="BK171"/>
  <c r="J234"/>
  <c r="J216"/>
  <c r="J183"/>
  <c r="BK141"/>
  <c r="BK240"/>
  <c r="J168"/>
  <c r="J138"/>
  <c r="BK120"/>
  <c i="35" r="J234"/>
  <c r="J207"/>
  <c r="BK177"/>
  <c r="BK144"/>
  <c r="J246"/>
  <c r="J186"/>
  <c r="BK243"/>
  <c r="BK147"/>
  <c r="BK117"/>
  <c r="BK225"/>
  <c r="BK210"/>
  <c r="J180"/>
  <c r="J147"/>
  <c r="BK228"/>
  <c r="J189"/>
  <c r="BK150"/>
  <c r="J129"/>
  <c i="36" r="BK334"/>
  <c r="J278"/>
  <c r="J266"/>
  <c r="J342"/>
  <c r="BK315"/>
  <c r="BK272"/>
  <c r="BK350"/>
  <c r="BK332"/>
  <c r="BK311"/>
  <c r="J364"/>
  <c r="BK344"/>
  <c r="J313"/>
  <c r="J297"/>
  <c r="BK280"/>
  <c r="J242"/>
  <c r="J222"/>
  <c r="J187"/>
  <c r="BK157"/>
  <c r="BK297"/>
  <c r="BK278"/>
  <c r="BK260"/>
  <c r="J240"/>
  <c r="BK217"/>
  <c r="J195"/>
  <c r="J183"/>
  <c r="J160"/>
  <c r="BK140"/>
  <c r="J262"/>
  <c r="J247"/>
  <c r="J203"/>
  <c r="J185"/>
  <c r="J140"/>
  <c r="J252"/>
  <c r="J220"/>
  <c r="BK205"/>
  <c r="J173"/>
  <c r="J157"/>
  <c r="J136"/>
  <c i="37" r="J121"/>
  <c r="J123"/>
  <c r="J135"/>
  <c r="J119"/>
  <c i="2" r="J157"/>
  <c r="J151"/>
  <c i="1" r="AS119"/>
  <c r="AS101"/>
  <c i="2" r="BK161"/>
  <c r="J141"/>
  <c r="BK129"/>
  <c r="BK157"/>
  <c i="1" r="AS129"/>
  <c i="2" r="BK163"/>
  <c i="1" r="AS99"/>
  <c r="AS127"/>
  <c i="2" r="J177"/>
  <c r="BK165"/>
  <c i="3" r="BK135"/>
  <c r="BK137"/>
  <c r="BK129"/>
  <c i="4" r="BK186"/>
  <c r="BK182"/>
  <c r="BK178"/>
  <c r="BK168"/>
  <c r="BK158"/>
  <c r="BK146"/>
  <c r="J134"/>
  <c r="BK195"/>
  <c r="J190"/>
  <c r="BK172"/>
  <c r="J162"/>
  <c r="BK154"/>
  <c r="J144"/>
  <c r="BK134"/>
  <c i="5" r="J181"/>
  <c r="BK165"/>
  <c r="BK157"/>
  <c r="BK149"/>
  <c r="BK139"/>
  <c r="BK141"/>
  <c r="BK151"/>
  <c r="J139"/>
  <c i="6" r="BK188"/>
  <c r="BK172"/>
  <c r="BK146"/>
  <c r="J168"/>
  <c r="J134"/>
  <c r="BK160"/>
  <c r="J130"/>
  <c r="J156"/>
  <c r="J176"/>
  <c r="J142"/>
  <c i="7" r="J173"/>
  <c r="BK149"/>
  <c r="BK171"/>
  <c r="J169"/>
  <c r="J145"/>
  <c r="J151"/>
  <c r="BK153"/>
  <c r="J143"/>
  <c i="8" r="BK137"/>
  <c i="9" r="BK176"/>
  <c r="BK144"/>
  <c r="J189"/>
  <c r="J176"/>
  <c r="BK166"/>
  <c r="J154"/>
  <c r="J132"/>
  <c r="BK184"/>
  <c r="J166"/>
  <c r="J150"/>
  <c r="BK138"/>
  <c i="10" r="J189"/>
  <c r="BK140"/>
  <c r="BK180"/>
  <c r="J166"/>
  <c r="J158"/>
  <c r="J140"/>
  <c r="BK189"/>
  <c r="J156"/>
  <c r="BK136"/>
  <c i="11" r="BK167"/>
  <c r="J149"/>
  <c r="J133"/>
  <c r="BK171"/>
  <c r="J157"/>
  <c r="BK145"/>
  <c r="BK155"/>
  <c r="J139"/>
  <c r="BK129"/>
  <c i="12" r="J133"/>
  <c r="J127"/>
  <c i="13" r="BK189"/>
  <c r="BK185"/>
  <c r="J166"/>
  <c r="BK130"/>
  <c r="J187"/>
  <c r="BK160"/>
  <c r="J144"/>
  <c r="J126"/>
  <c r="J152"/>
  <c r="BK136"/>
  <c i="14" r="BK183"/>
  <c r="J168"/>
  <c i="26" r="BK186"/>
  <c i="27" r="J359"/>
  <c r="J347"/>
  <c r="BK321"/>
  <c r="BK305"/>
  <c r="J282"/>
  <c r="BK335"/>
  <c r="BK315"/>
  <c r="BK296"/>
  <c r="BK359"/>
  <c r="J338"/>
  <c r="BK325"/>
  <c r="J296"/>
  <c r="BK267"/>
  <c r="J252"/>
  <c r="J230"/>
  <c r="BK204"/>
  <c r="J180"/>
  <c r="J162"/>
  <c r="J144"/>
  <c r="BK120"/>
  <c r="BK235"/>
  <c r="J213"/>
  <c r="J192"/>
  <c r="BK165"/>
  <c r="BK135"/>
  <c r="BK246"/>
  <c r="BK228"/>
  <c r="BK198"/>
  <c r="BK174"/>
  <c r="J153"/>
  <c r="J135"/>
  <c i="28" r="J321"/>
  <c r="J285"/>
  <c r="BK264"/>
  <c r="BK240"/>
  <c r="J216"/>
  <c r="BK303"/>
  <c r="J288"/>
  <c r="J258"/>
  <c r="BK222"/>
  <c r="BK201"/>
  <c r="BK186"/>
  <c r="BK171"/>
  <c r="J147"/>
  <c r="BK132"/>
  <c r="J339"/>
  <c r="BK318"/>
  <c r="BK291"/>
  <c r="J255"/>
  <c r="J231"/>
  <c r="J210"/>
  <c r="BK195"/>
  <c r="J180"/>
  <c r="J162"/>
  <c r="BK147"/>
  <c r="J126"/>
  <c i="29" r="BK350"/>
  <c r="J338"/>
  <c r="J297"/>
  <c r="BK258"/>
  <c r="BK235"/>
  <c r="J156"/>
  <c r="BK132"/>
  <c r="J329"/>
  <c r="BK310"/>
  <c r="BK297"/>
  <c r="BK273"/>
  <c r="J252"/>
  <c r="J233"/>
  <c r="J198"/>
  <c r="BK168"/>
  <c r="BK144"/>
  <c r="J123"/>
  <c r="BK323"/>
  <c r="J308"/>
  <c r="BK279"/>
  <c r="BK252"/>
  <c r="BK228"/>
  <c r="J210"/>
  <c r="BK180"/>
  <c r="J144"/>
  <c r="BK117"/>
  <c i="30" r="J222"/>
  <c r="J186"/>
  <c r="J135"/>
  <c r="BK264"/>
  <c r="BK201"/>
  <c r="J168"/>
  <c r="BK276"/>
  <c r="BK234"/>
  <c r="J180"/>
  <c r="J153"/>
  <c r="BK291"/>
  <c r="J231"/>
  <c r="J156"/>
  <c r="BK252"/>
  <c r="BK144"/>
  <c r="BK273"/>
  <c r="BK228"/>
  <c r="BK195"/>
  <c r="J141"/>
  <c i="31" r="BK358"/>
  <c r="BK340"/>
  <c r="BK319"/>
  <c r="J309"/>
  <c r="J293"/>
  <c r="BK266"/>
  <c r="BK244"/>
  <c r="J231"/>
  <c r="J147"/>
  <c r="J355"/>
  <c r="J296"/>
  <c r="J257"/>
  <c r="BK231"/>
  <c r="J216"/>
  <c r="J331"/>
  <c r="J315"/>
  <c r="J284"/>
  <c r="J263"/>
  <c r="J234"/>
  <c r="BK216"/>
  <c i="2" r="BK177"/>
  <c r="BK155"/>
  <c i="1" r="AS124"/>
  <c i="2" r="BK159"/>
  <c r="J138"/>
  <c i="1" r="AS121"/>
  <c i="2" r="J161"/>
  <c i="1" r="AS131"/>
  <c i="2" r="J173"/>
  <c r="BK138"/>
  <c r="BK143"/>
  <c r="J179"/>
  <c r="BK173"/>
  <c i="1" r="AS96"/>
  <c i="3" r="BK133"/>
  <c i="4" r="BK190"/>
  <c r="J182"/>
  <c r="J174"/>
  <c r="J164"/>
  <c r="J154"/>
  <c r="BK144"/>
  <c r="J136"/>
  <c r="J178"/>
  <c r="J168"/>
  <c r="BK160"/>
  <c r="BK150"/>
  <c r="BK140"/>
  <c r="BK130"/>
  <c i="5" r="J177"/>
  <c r="J163"/>
  <c r="BK155"/>
  <c r="J147"/>
  <c r="J137"/>
  <c r="BK137"/>
  <c r="J167"/>
  <c r="BK147"/>
  <c r="J135"/>
  <c i="6" r="J190"/>
  <c r="J170"/>
  <c r="BK138"/>
  <c r="BK162"/>
  <c r="BK140"/>
  <c r="J166"/>
  <c r="J136"/>
  <c r="BK166"/>
  <c r="BK134"/>
  <c r="J172"/>
  <c r="J138"/>
  <c i="7" r="J177"/>
  <c r="J140"/>
  <c r="J155"/>
  <c r="J167"/>
  <c r="J135"/>
  <c r="BK145"/>
  <c r="J163"/>
  <c r="J129"/>
  <c i="8" r="BK135"/>
  <c r="J131"/>
  <c i="9" r="BK168"/>
  <c r="J152"/>
  <c r="BK191"/>
  <c r="BK178"/>
  <c r="J162"/>
  <c r="BK140"/>
  <c r="J191"/>
  <c r="J172"/>
  <c r="J156"/>
  <c r="J140"/>
  <c i="10" r="J132"/>
  <c r="BK176"/>
  <c r="BK162"/>
  <c r="J148"/>
  <c r="BK185"/>
  <c r="BK148"/>
  <c r="BK138"/>
  <c i="11" r="J163"/>
  <c r="J143"/>
  <c r="BK125"/>
  <c r="BK169"/>
  <c r="BK159"/>
  <c r="BK141"/>
  <c r="J159"/>
  <c r="BK143"/>
  <c i="12" r="BK129"/>
  <c r="J131"/>
  <c i="13" r="BK172"/>
  <c r="J172"/>
  <c r="J174"/>
  <c r="J164"/>
  <c r="J140"/>
  <c r="J176"/>
  <c r="J148"/>
  <c r="J130"/>
  <c r="J154"/>
  <c r="BK140"/>
  <c i="14" r="J160"/>
  <c r="J172"/>
  <c r="J170"/>
  <c r="J138"/>
  <c r="J164"/>
  <c r="BK148"/>
  <c r="BK126"/>
  <c i="15" r="BK172"/>
  <c r="J156"/>
  <c r="J126"/>
  <c r="J164"/>
  <c r="BK144"/>
  <c r="BK130"/>
  <c r="J168"/>
  <c r="BK148"/>
  <c r="J140"/>
  <c i="16" r="BK181"/>
  <c r="BK179"/>
  <c r="BK163"/>
  <c r="J179"/>
  <c r="J145"/>
  <c r="J175"/>
  <c r="BK159"/>
  <c r="BK141"/>
  <c r="J139"/>
  <c r="J133"/>
  <c i="17" r="BK135"/>
  <c r="J131"/>
  <c i="18" r="J127"/>
  <c i="19" r="J182"/>
  <c r="BK174"/>
  <c r="J148"/>
  <c r="BK132"/>
  <c r="J174"/>
  <c r="J152"/>
  <c r="J136"/>
  <c r="J180"/>
  <c r="J160"/>
  <c r="BK134"/>
  <c i="20" r="BK173"/>
  <c r="J147"/>
  <c r="BK135"/>
  <c r="J155"/>
  <c r="J125"/>
  <c r="BK153"/>
  <c r="BK157"/>
  <c r="J183"/>
  <c r="BK167"/>
  <c r="J137"/>
  <c i="21" r="J179"/>
  <c r="J161"/>
  <c r="BK141"/>
  <c r="J133"/>
  <c r="J175"/>
  <c r="BK143"/>
  <c r="J173"/>
  <c r="BK153"/>
  <c r="J139"/>
  <c i="22" r="J129"/>
  <c i="23" r="BK119"/>
  <c i="24" r="BK235"/>
  <c r="J199"/>
  <c r="J183"/>
  <c r="J166"/>
  <c r="BK153"/>
  <c r="BK217"/>
  <c r="BK190"/>
  <c r="J150"/>
  <c r="J142"/>
  <c r="J226"/>
  <c r="J203"/>
  <c r="BK181"/>
  <c r="BK157"/>
  <c i="25" r="J131"/>
  <c r="BK154"/>
  <c r="BK137"/>
  <c r="BK146"/>
  <c r="BK131"/>
  <c i="26" r="J326"/>
  <c r="J204"/>
  <c r="J138"/>
  <c r="J201"/>
  <c r="BK177"/>
  <c r="J309"/>
  <c r="J267"/>
  <c r="BK222"/>
  <c r="BK144"/>
  <c r="BK343"/>
  <c r="J273"/>
  <c r="BK207"/>
  <c r="J174"/>
  <c r="BK258"/>
  <c r="BK341"/>
  <c r="J276"/>
  <c r="J249"/>
  <c r="J351"/>
  <c r="BK358"/>
  <c r="BK291"/>
  <c r="BK204"/>
  <c r="J132"/>
  <c r="BK273"/>
  <c r="J186"/>
  <c r="J297"/>
  <c r="J162"/>
  <c r="BK171"/>
  <c i="27" r="J353"/>
  <c r="J333"/>
  <c r="J311"/>
  <c r="BK288"/>
  <c r="BK365"/>
  <c r="J323"/>
  <c r="BK303"/>
  <c r="J288"/>
  <c r="BK344"/>
  <c r="J329"/>
  <c r="J313"/>
  <c r="BK276"/>
  <c r="J264"/>
  <c r="J249"/>
  <c r="J228"/>
  <c r="J198"/>
  <c r="J177"/>
  <c r="J150"/>
  <c r="J123"/>
  <c r="BK243"/>
  <c r="BK219"/>
  <c r="J204"/>
  <c r="BK168"/>
  <c r="BK144"/>
  <c r="J117"/>
  <c r="BK225"/>
  <c r="J189"/>
  <c r="BK162"/>
  <c r="BK138"/>
  <c r="BK117"/>
  <c i="28" r="J318"/>
  <c r="J294"/>
  <c r="BK255"/>
  <c r="J228"/>
  <c r="BK315"/>
  <c r="BK294"/>
  <c r="BK276"/>
  <c r="J246"/>
  <c r="BK219"/>
  <c r="J195"/>
  <c r="BK180"/>
  <c r="BK159"/>
  <c r="BK141"/>
  <c r="BK126"/>
  <c r="BK333"/>
  <c r="BK306"/>
  <c r="BK282"/>
  <c r="BK258"/>
  <c r="J240"/>
  <c r="J213"/>
  <c r="BK192"/>
  <c r="J171"/>
  <c r="BK150"/>
  <c r="BK135"/>
  <c r="BK117"/>
  <c i="29" r="J350"/>
  <c r="BK316"/>
  <c r="BK282"/>
  <c r="J255"/>
  <c r="BK231"/>
  <c r="BK195"/>
  <c r="BK177"/>
  <c r="BK159"/>
  <c r="BK138"/>
  <c r="BK338"/>
  <c r="J319"/>
  <c r="J306"/>
  <c r="BK291"/>
  <c r="J267"/>
  <c r="BK243"/>
  <c r="BK219"/>
  <c r="BK192"/>
  <c r="BK174"/>
  <c r="J150"/>
  <c r="J120"/>
  <c r="J326"/>
  <c r="J310"/>
  <c r="J291"/>
  <c r="J258"/>
  <c r="J222"/>
  <c r="BK207"/>
  <c r="BK186"/>
  <c r="BK147"/>
  <c r="J129"/>
  <c i="30" r="BK258"/>
  <c r="BK216"/>
  <c r="BK162"/>
  <c r="J288"/>
  <c r="J228"/>
  <c r="J183"/>
  <c r="J291"/>
  <c r="J258"/>
  <c r="BK219"/>
  <c r="BK168"/>
  <c r="BK279"/>
  <c r="BK177"/>
  <c r="BK132"/>
  <c r="J240"/>
  <c r="BK183"/>
  <c r="J138"/>
  <c r="J267"/>
  <c r="J219"/>
  <c r="J189"/>
  <c r="BK129"/>
  <c i="31" r="BK355"/>
  <c r="BK337"/>
  <c r="BK321"/>
  <c r="J302"/>
  <c r="J290"/>
  <c r="J269"/>
  <c r="J246"/>
  <c r="BK228"/>
  <c r="BK141"/>
  <c r="J358"/>
  <c r="BK302"/>
  <c r="J281"/>
  <c r="BK246"/>
  <c r="J225"/>
  <c r="J343"/>
  <c r="J319"/>
  <c r="BK309"/>
  <c r="J278"/>
  <c r="J254"/>
  <c r="BK225"/>
  <c i="1" r="AU119"/>
  <c i="6" l="1" r="T129"/>
  <c r="T127"/>
  <c i="7" r="BK142"/>
  <c r="J142"/>
  <c r="J103"/>
  <c i="8" r="R128"/>
  <c r="R127"/>
  <c r="R126"/>
  <c i="9" r="T127"/>
  <c i="2" r="BK135"/>
  <c r="J135"/>
  <c r="J102"/>
  <c r="T135"/>
  <c r="T128"/>
  <c r="T127"/>
  <c i="4" r="R127"/>
  <c r="R126"/>
  <c i="5" r="BK126"/>
  <c r="J126"/>
  <c r="J101"/>
  <c i="6" r="BK129"/>
  <c r="J129"/>
  <c r="J102"/>
  <c i="7" r="BK137"/>
  <c r="J137"/>
  <c r="J102"/>
  <c r="R137"/>
  <c r="R128"/>
  <c r="R127"/>
  <c i="9" r="R127"/>
  <c i="2" r="R140"/>
  <c i="4" r="P194"/>
  <c i="5" r="R126"/>
  <c r="R125"/>
  <c i="10" r="T127"/>
  <c i="13" r="BK184"/>
  <c r="J184"/>
  <c r="J101"/>
  <c i="15" r="P184"/>
  <c r="P125"/>
  <c i="1" r="AU122"/>
  <c i="7" r="P142"/>
  <c i="8" r="T128"/>
  <c r="T127"/>
  <c r="T126"/>
  <c i="9" r="P127"/>
  <c r="R186"/>
  <c i="10" r="BK184"/>
  <c r="J184"/>
  <c r="J102"/>
  <c i="12" r="R124"/>
  <c i="13" r="R184"/>
  <c r="R125"/>
  <c i="15" r="R184"/>
  <c r="R125"/>
  <c i="16" r="R152"/>
  <c i="19" r="P127"/>
  <c r="P126"/>
  <c i="1" r="AU130"/>
  <c i="20" r="P124"/>
  <c i="1" r="AU132"/>
  <c i="6" r="P129"/>
  <c r="P127"/>
  <c i="1" r="AU104"/>
  <c i="7" r="P137"/>
  <c r="P128"/>
  <c r="P127"/>
  <c i="1" r="AU107"/>
  <c i="7" r="T137"/>
  <c r="T128"/>
  <c r="T127"/>
  <c i="9" r="BK186"/>
  <c r="J186"/>
  <c r="J102"/>
  <c i="16" r="T152"/>
  <c i="17" r="T128"/>
  <c r="T127"/>
  <c r="T126"/>
  <c i="19" r="BK127"/>
  <c r="J127"/>
  <c r="J101"/>
  <c i="20" r="T124"/>
  <c i="2" r="T140"/>
  <c i="3" r="P128"/>
  <c r="P127"/>
  <c r="P126"/>
  <c i="1" r="AU98"/>
  <c i="4" r="BK194"/>
  <c r="J194"/>
  <c r="J102"/>
  <c i="10" r="R127"/>
  <c i="11" r="BK124"/>
  <c r="J124"/>
  <c r="J100"/>
  <c i="12" r="P124"/>
  <c i="1" r="AU116"/>
  <c i="16" r="BK152"/>
  <c r="J152"/>
  <c r="J103"/>
  <c i="18" r="BK126"/>
  <c r="J126"/>
  <c r="J101"/>
  <c i="20" r="BK124"/>
  <c r="J124"/>
  <c i="27" r="P116"/>
  <c i="1" r="AU142"/>
  <c i="28" r="T116"/>
  <c i="29" r="R116"/>
  <c i="30" r="T116"/>
  <c i="31" r="BK116"/>
  <c r="J116"/>
  <c r="J96"/>
  <c i="32" r="P116"/>
  <c i="1" r="AU147"/>
  <c i="33" r="P116"/>
  <c i="1" r="AU148"/>
  <c i="34" r="T116"/>
  <c i="17" r="R128"/>
  <c r="R127"/>
  <c r="R126"/>
  <c i="18" r="P126"/>
  <c r="P125"/>
  <c i="1" r="AU128"/>
  <c i="19" r="T127"/>
  <c r="T126"/>
  <c i="21" r="BK124"/>
  <c r="J124"/>
  <c r="J100"/>
  <c i="22" r="BK126"/>
  <c r="J126"/>
  <c r="J101"/>
  <c i="23" r="T118"/>
  <c r="T117"/>
  <c i="24" r="R131"/>
  <c r="P141"/>
  <c r="BK162"/>
  <c r="J162"/>
  <c r="J102"/>
  <c r="R177"/>
  <c r="BK187"/>
  <c r="J187"/>
  <c r="J105"/>
  <c r="R208"/>
  <c r="BK222"/>
  <c r="J222"/>
  <c r="J107"/>
  <c i="25" r="BK126"/>
  <c r="J126"/>
  <c r="J100"/>
  <c r="P143"/>
  <c r="P142"/>
  <c i="26" r="R116"/>
  <c i="27" r="BK116"/>
  <c r="J116"/>
  <c i="28" r="BK116"/>
  <c r="J116"/>
  <c i="29" r="T116"/>
  <c i="30" r="R116"/>
  <c i="31" r="P116"/>
  <c i="1" r="AU146"/>
  <c i="32" r="T116"/>
  <c i="33" r="R116"/>
  <c i="34" r="R116"/>
  <c i="35" r="T116"/>
  <c i="2" r="P140"/>
  <c i="3" r="R128"/>
  <c r="R127"/>
  <c r="R126"/>
  <c i="4" r="BK127"/>
  <c r="BK126"/>
  <c r="J126"/>
  <c r="J100"/>
  <c r="R194"/>
  <c i="5" r="P126"/>
  <c r="P125"/>
  <c i="1" r="AU102"/>
  <c i="10" r="P127"/>
  <c r="T184"/>
  <c i="11" r="T124"/>
  <c i="12" r="T124"/>
  <c i="15" r="T184"/>
  <c r="T125"/>
  <c i="21" r="P124"/>
  <c i="1" r="AU134"/>
  <c i="22" r="P126"/>
  <c r="P125"/>
  <c i="1" r="AU136"/>
  <c i="23" r="R118"/>
  <c r="R117"/>
  <c i="24" r="BK131"/>
  <c r="J131"/>
  <c r="J100"/>
  <c r="T141"/>
  <c r="T162"/>
  <c r="P177"/>
  <c r="T187"/>
  <c r="P208"/>
  <c r="R222"/>
  <c i="25" r="T126"/>
  <c r="T125"/>
  <c r="T143"/>
  <c r="T142"/>
  <c i="26" r="T116"/>
  <c i="36" r="BK142"/>
  <c r="J142"/>
  <c r="J100"/>
  <c i="2" r="BK140"/>
  <c r="J140"/>
  <c r="J103"/>
  <c i="3" r="T128"/>
  <c r="T127"/>
  <c r="T126"/>
  <c i="4" r="P127"/>
  <c r="P126"/>
  <c i="1" r="AU100"/>
  <c i="4" r="T194"/>
  <c i="5" r="T126"/>
  <c r="T125"/>
  <c i="6" r="R129"/>
  <c r="R127"/>
  <c i="7" r="T142"/>
  <c i="8" r="P128"/>
  <c r="P127"/>
  <c r="P126"/>
  <c i="1" r="AU108"/>
  <c i="9" r="BK127"/>
  <c r="J127"/>
  <c r="J101"/>
  <c r="T186"/>
  <c i="10" r="BK127"/>
  <c r="BK126"/>
  <c r="J126"/>
  <c r="J100"/>
  <c r="R184"/>
  <c i="11" r="P124"/>
  <c i="1" r="AU115"/>
  <c i="13" r="T184"/>
  <c r="T125"/>
  <c i="15" r="BK184"/>
  <c r="J184"/>
  <c r="J101"/>
  <c i="21" r="T124"/>
  <c i="22" r="T126"/>
  <c r="T125"/>
  <c i="23" r="BK118"/>
  <c r="J118"/>
  <c r="J97"/>
  <c i="24" r="T131"/>
  <c r="T130"/>
  <c r="BK141"/>
  <c r="J141"/>
  <c r="J101"/>
  <c r="R162"/>
  <c r="BK177"/>
  <c r="J177"/>
  <c r="J104"/>
  <c r="P187"/>
  <c r="T208"/>
  <c r="P222"/>
  <c i="25" r="P126"/>
  <c r="P125"/>
  <c r="P124"/>
  <c i="1" r="AU140"/>
  <c i="25" r="BK143"/>
  <c r="BK142"/>
  <c r="J142"/>
  <c r="J101"/>
  <c i="26" r="BK116"/>
  <c r="J116"/>
  <c r="J96"/>
  <c i="35" r="R116"/>
  <c i="36" r="P128"/>
  <c r="R128"/>
  <c r="R142"/>
  <c r="BK227"/>
  <c r="J227"/>
  <c r="J102"/>
  <c r="T227"/>
  <c r="P286"/>
  <c r="T286"/>
  <c r="P301"/>
  <c r="BK358"/>
  <c r="J358"/>
  <c r="J105"/>
  <c r="R358"/>
  <c i="2" r="P135"/>
  <c r="P128"/>
  <c r="P127"/>
  <c i="1" r="AU97"/>
  <c i="2" r="R135"/>
  <c r="R128"/>
  <c r="R127"/>
  <c i="3" r="BK128"/>
  <c r="BK127"/>
  <c r="J127"/>
  <c r="J101"/>
  <c i="4" r="T127"/>
  <c r="T126"/>
  <c i="7" r="R142"/>
  <c i="8" r="BK128"/>
  <c r="J128"/>
  <c r="J102"/>
  <c i="9" r="P186"/>
  <c i="16" r="BK147"/>
  <c r="J147"/>
  <c r="J102"/>
  <c r="P147"/>
  <c r="P128"/>
  <c r="P127"/>
  <c i="1" r="AU125"/>
  <c i="16" r="R147"/>
  <c r="R128"/>
  <c r="R127"/>
  <c r="T147"/>
  <c r="T128"/>
  <c r="T127"/>
  <c i="17" r="P128"/>
  <c r="P127"/>
  <c r="P126"/>
  <c i="1" r="AU126"/>
  <c i="18" r="T126"/>
  <c r="T125"/>
  <c i="19" r="R127"/>
  <c r="R126"/>
  <c i="20" r="R124"/>
  <c i="21" r="R124"/>
  <c i="22" r="R126"/>
  <c r="R125"/>
  <c i="23" r="P118"/>
  <c r="P117"/>
  <c i="1" r="AU137"/>
  <c i="24" r="P131"/>
  <c r="R141"/>
  <c r="P162"/>
  <c r="T177"/>
  <c r="T176"/>
  <c r="R187"/>
  <c r="BK208"/>
  <c r="J208"/>
  <c r="J106"/>
  <c r="T222"/>
  <c i="25" r="R126"/>
  <c r="R125"/>
  <c r="R124"/>
  <c r="R143"/>
  <c r="R142"/>
  <c i="26" r="P116"/>
  <c i="1" r="AU141"/>
  <c i="27" r="R116"/>
  <c i="28" r="R116"/>
  <c i="29" r="P116"/>
  <c i="1" r="AU144"/>
  <c i="30" r="P116"/>
  <c i="1" r="AU145"/>
  <c i="31" r="T116"/>
  <c i="32" r="BK116"/>
  <c r="J116"/>
  <c r="J96"/>
  <c i="33" r="BK116"/>
  <c r="J116"/>
  <c r="J96"/>
  <c i="34" r="BK116"/>
  <c r="J116"/>
  <c r="J96"/>
  <c i="35" r="BK116"/>
  <c r="J116"/>
  <c r="J96"/>
  <c i="36" r="P142"/>
  <c r="BK211"/>
  <c r="J211"/>
  <c r="J101"/>
  <c r="R211"/>
  <c r="P227"/>
  <c r="BK286"/>
  <c r="J286"/>
  <c r="J103"/>
  <c r="R286"/>
  <c r="R301"/>
  <c r="T358"/>
  <c i="10" r="P184"/>
  <c i="11" r="R124"/>
  <c i="12" r="BK124"/>
  <c r="J124"/>
  <c r="J100"/>
  <c i="13" r="P184"/>
  <c r="P125"/>
  <c i="1" r="AU118"/>
  <c i="16" r="P152"/>
  <c i="17" r="BK128"/>
  <c r="J128"/>
  <c r="J102"/>
  <c i="18" r="R126"/>
  <c r="R125"/>
  <c i="27" r="T116"/>
  <c i="28" r="P116"/>
  <c i="1" r="AU143"/>
  <c i="29" r="BK116"/>
  <c r="J116"/>
  <c r="J96"/>
  <c i="30" r="BK116"/>
  <c r="J116"/>
  <c r="J96"/>
  <c i="31" r="R116"/>
  <c i="32" r="R116"/>
  <c i="33" r="T116"/>
  <c i="34" r="P116"/>
  <c i="1" r="AU149"/>
  <c i="35" r="P116"/>
  <c i="1" r="AU150"/>
  <c i="36" r="BK128"/>
  <c r="J128"/>
  <c r="J99"/>
  <c r="T128"/>
  <c r="T142"/>
  <c r="P211"/>
  <c r="T211"/>
  <c r="R227"/>
  <c r="BK301"/>
  <c r="J301"/>
  <c r="J104"/>
  <c r="T301"/>
  <c r="P358"/>
  <c i="37" r="BK116"/>
  <c r="J116"/>
  <c r="J96"/>
  <c r="P116"/>
  <c i="1" r="AU152"/>
  <c i="37" r="R116"/>
  <c r="T116"/>
  <c i="2" r="BK128"/>
  <c r="J128"/>
  <c r="J101"/>
  <c i="7" r="BK128"/>
  <c r="J128"/>
  <c r="J101"/>
  <c i="14" r="BK125"/>
  <c r="J125"/>
  <c r="J100"/>
  <c i="15" r="BK125"/>
  <c r="J125"/>
  <c i="19" r="BK192"/>
  <c r="J192"/>
  <c r="J102"/>
  <c i="13" r="BK125"/>
  <c r="J125"/>
  <c r="J100"/>
  <c i="14" r="BK182"/>
  <c r="J182"/>
  <c r="J101"/>
  <c i="16" r="BK128"/>
  <c r="J128"/>
  <c r="J101"/>
  <c i="36" r="BK125"/>
  <c r="J125"/>
  <c r="J96"/>
  <c i="37" r="E85"/>
  <c r="F92"/>
  <c r="J110"/>
  <c r="BE117"/>
  <c r="BE119"/>
  <c r="BE123"/>
  <c r="BE129"/>
  <c r="BE131"/>
  <c r="BE133"/>
  <c r="J91"/>
  <c r="F112"/>
  <c r="BE127"/>
  <c r="J92"/>
  <c r="BE121"/>
  <c r="BE125"/>
  <c r="BE135"/>
  <c i="36" r="F91"/>
  <c r="F122"/>
  <c r="BE129"/>
  <c r="BE131"/>
  <c r="BE155"/>
  <c r="BE162"/>
  <c r="BE168"/>
  <c r="BE171"/>
  <c r="BE175"/>
  <c r="BE185"/>
  <c r="BE195"/>
  <c r="BE237"/>
  <c r="BE250"/>
  <c r="BE252"/>
  <c r="BE256"/>
  <c r="BE258"/>
  <c r="J92"/>
  <c r="J119"/>
  <c r="BE134"/>
  <c r="BE136"/>
  <c r="BE146"/>
  <c r="BE177"/>
  <c r="BE181"/>
  <c r="BE183"/>
  <c r="BE199"/>
  <c r="BE201"/>
  <c r="BE209"/>
  <c r="BE217"/>
  <c r="BE228"/>
  <c r="BE234"/>
  <c r="BE240"/>
  <c r="BE244"/>
  <c r="E85"/>
  <c r="J121"/>
  <c r="BE149"/>
  <c r="BE157"/>
  <c r="BE165"/>
  <c r="BE173"/>
  <c r="BE179"/>
  <c r="BE187"/>
  <c r="BE205"/>
  <c r="BE212"/>
  <c r="BE222"/>
  <c r="BE224"/>
  <c r="BE242"/>
  <c r="BE254"/>
  <c r="BE264"/>
  <c r="BE268"/>
  <c r="BE270"/>
  <c r="BE138"/>
  <c r="BE140"/>
  <c r="BE143"/>
  <c r="BE152"/>
  <c r="BE160"/>
  <c r="BE189"/>
  <c r="BE191"/>
  <c r="BE193"/>
  <c r="BE197"/>
  <c r="BE203"/>
  <c r="BE207"/>
  <c r="BE214"/>
  <c r="BE220"/>
  <c r="BE231"/>
  <c r="BE247"/>
  <c r="BE260"/>
  <c r="BE262"/>
  <c r="BE266"/>
  <c r="BE272"/>
  <c r="BE276"/>
  <c r="BE318"/>
  <c r="BE324"/>
  <c r="BE332"/>
  <c r="BE344"/>
  <c r="BE359"/>
  <c r="BE364"/>
  <c r="BE371"/>
  <c r="BE287"/>
  <c r="BE292"/>
  <c r="BE302"/>
  <c r="BE321"/>
  <c r="BE334"/>
  <c r="BE338"/>
  <c r="BE342"/>
  <c r="BE352"/>
  <c r="BE354"/>
  <c r="BE274"/>
  <c r="BE278"/>
  <c r="BE289"/>
  <c r="BE295"/>
  <c r="BE299"/>
  <c r="BE308"/>
  <c r="BE326"/>
  <c r="BE340"/>
  <c r="BE361"/>
  <c r="BE367"/>
  <c r="BE369"/>
  <c r="BE280"/>
  <c r="BE282"/>
  <c r="BE284"/>
  <c r="BE297"/>
  <c r="BE305"/>
  <c r="BE311"/>
  <c r="BE313"/>
  <c r="BE315"/>
  <c r="BE328"/>
  <c r="BE330"/>
  <c r="BE336"/>
  <c r="BE346"/>
  <c r="BE348"/>
  <c r="BE350"/>
  <c r="BE356"/>
  <c i="35" r="F91"/>
  <c r="J113"/>
  <c r="BE120"/>
  <c r="BE126"/>
  <c r="BE132"/>
  <c r="BE201"/>
  <c r="BE207"/>
  <c r="BE216"/>
  <c r="BE222"/>
  <c r="J89"/>
  <c r="E106"/>
  <c r="J112"/>
  <c r="BE117"/>
  <c r="BE135"/>
  <c r="BE141"/>
  <c r="BE144"/>
  <c r="BE147"/>
  <c r="BE156"/>
  <c r="BE168"/>
  <c r="BE174"/>
  <c r="BE183"/>
  <c r="BE186"/>
  <c r="BE198"/>
  <c r="BE225"/>
  <c r="BE246"/>
  <c r="BE153"/>
  <c r="BE165"/>
  <c r="BE228"/>
  <c r="BE231"/>
  <c r="BE234"/>
  <c r="BE240"/>
  <c r="BE243"/>
  <c r="BE249"/>
  <c r="F113"/>
  <c r="BE123"/>
  <c r="BE150"/>
  <c r="BE159"/>
  <c r="BE171"/>
  <c r="BE177"/>
  <c r="BE189"/>
  <c r="BE195"/>
  <c r="BE204"/>
  <c r="BE210"/>
  <c r="BE219"/>
  <c r="BE237"/>
  <c r="BE129"/>
  <c r="BE138"/>
  <c r="BE162"/>
  <c r="BE180"/>
  <c r="BE192"/>
  <c r="BE213"/>
  <c i="34" r="F92"/>
  <c r="BE117"/>
  <c r="BE132"/>
  <c r="BE147"/>
  <c r="BE177"/>
  <c r="BE180"/>
  <c r="BE183"/>
  <c r="BE189"/>
  <c r="BE192"/>
  <c r="BE207"/>
  <c r="BE216"/>
  <c r="BE228"/>
  <c r="BE243"/>
  <c r="J92"/>
  <c r="F112"/>
  <c r="BE126"/>
  <c r="BE150"/>
  <c r="BE153"/>
  <c r="BE159"/>
  <c r="BE174"/>
  <c r="BE195"/>
  <c r="BE198"/>
  <c r="BE213"/>
  <c r="BE219"/>
  <c r="BE249"/>
  <c r="BE252"/>
  <c r="BE261"/>
  <c r="J91"/>
  <c r="BE144"/>
  <c r="BE165"/>
  <c r="BE186"/>
  <c r="BE231"/>
  <c r="BE237"/>
  <c r="BE246"/>
  <c r="BE255"/>
  <c r="J89"/>
  <c r="BE123"/>
  <c r="BE129"/>
  <c r="BE138"/>
  <c r="BE168"/>
  <c r="BE210"/>
  <c r="BE225"/>
  <c r="BE234"/>
  <c r="E85"/>
  <c r="BE120"/>
  <c r="BE135"/>
  <c r="BE141"/>
  <c r="BE156"/>
  <c r="BE162"/>
  <c r="BE171"/>
  <c r="BE201"/>
  <c r="BE204"/>
  <c r="BE222"/>
  <c r="BE240"/>
  <c r="BE258"/>
  <c i="33" r="F91"/>
  <c r="J112"/>
  <c r="BE123"/>
  <c r="BE135"/>
  <c r="BE162"/>
  <c r="BE183"/>
  <c r="BE189"/>
  <c r="BE192"/>
  <c r="BE201"/>
  <c r="BE204"/>
  <c r="BE207"/>
  <c r="BE213"/>
  <c r="E85"/>
  <c r="J92"/>
  <c r="J110"/>
  <c r="BE120"/>
  <c r="BE138"/>
  <c r="BE153"/>
  <c r="BE165"/>
  <c r="BE234"/>
  <c r="F92"/>
  <c r="BE126"/>
  <c r="BE141"/>
  <c r="BE147"/>
  <c r="BE168"/>
  <c r="BE198"/>
  <c r="BE222"/>
  <c r="BE228"/>
  <c r="BE231"/>
  <c r="BE129"/>
  <c r="BE210"/>
  <c r="BE216"/>
  <c r="BE237"/>
  <c r="BE117"/>
  <c r="BE132"/>
  <c r="BE144"/>
  <c r="BE150"/>
  <c r="BE156"/>
  <c r="BE159"/>
  <c r="BE171"/>
  <c r="BE174"/>
  <c r="BE177"/>
  <c r="BE180"/>
  <c r="BE186"/>
  <c r="BE195"/>
  <c r="BE219"/>
  <c r="BE225"/>
  <c r="BE240"/>
  <c r="BE243"/>
  <c i="32" r="F92"/>
  <c r="F112"/>
  <c r="BE135"/>
  <c r="BE144"/>
  <c r="E85"/>
  <c r="J91"/>
  <c r="BE117"/>
  <c r="BE123"/>
  <c r="BE180"/>
  <c r="BE192"/>
  <c r="BE195"/>
  <c r="BE201"/>
  <c r="BE222"/>
  <c r="BE234"/>
  <c r="J89"/>
  <c r="J92"/>
  <c r="BE120"/>
  <c r="BE126"/>
  <c r="BE132"/>
  <c r="BE147"/>
  <c r="BE156"/>
  <c r="BE159"/>
  <c r="BE165"/>
  <c r="BE183"/>
  <c r="BE186"/>
  <c r="BE216"/>
  <c r="BE243"/>
  <c r="BE252"/>
  <c r="BE264"/>
  <c r="BE276"/>
  <c r="BE315"/>
  <c r="BE321"/>
  <c r="BE342"/>
  <c r="BE345"/>
  <c r="BE351"/>
  <c r="BE129"/>
  <c r="BE138"/>
  <c r="BE141"/>
  <c r="BE150"/>
  <c r="BE153"/>
  <c r="BE162"/>
  <c r="BE168"/>
  <c r="BE171"/>
  <c r="BE174"/>
  <c r="BE177"/>
  <c r="BE189"/>
  <c r="BE219"/>
  <c r="BE237"/>
  <c r="BE240"/>
  <c r="BE258"/>
  <c r="BE261"/>
  <c r="BE270"/>
  <c r="BE282"/>
  <c r="BE285"/>
  <c r="BE354"/>
  <c r="BE360"/>
  <c r="BE297"/>
  <c r="BE306"/>
  <c r="BE312"/>
  <c r="BE318"/>
  <c r="BE324"/>
  <c r="BE336"/>
  <c r="BE348"/>
  <c r="BE363"/>
  <c r="BE366"/>
  <c r="BE204"/>
  <c r="BE207"/>
  <c r="BE210"/>
  <c r="BE213"/>
  <c r="BE225"/>
  <c r="BE231"/>
  <c r="BE246"/>
  <c r="BE249"/>
  <c r="BE255"/>
  <c r="BE273"/>
  <c r="BE288"/>
  <c r="BE294"/>
  <c r="BE300"/>
  <c r="BE327"/>
  <c r="BE198"/>
  <c r="BE228"/>
  <c r="BE267"/>
  <c r="BE279"/>
  <c r="BE291"/>
  <c r="BE303"/>
  <c r="BE309"/>
  <c r="BE330"/>
  <c r="BE333"/>
  <c r="BE339"/>
  <c r="BE357"/>
  <c i="31" r="E85"/>
  <c r="F92"/>
  <c r="F112"/>
  <c r="BE123"/>
  <c r="BE126"/>
  <c r="BE129"/>
  <c r="BE147"/>
  <c r="BE150"/>
  <c r="BE159"/>
  <c r="BE165"/>
  <c r="BE174"/>
  <c r="BE186"/>
  <c r="BE189"/>
  <c r="BE198"/>
  <c r="BE207"/>
  <c r="J89"/>
  <c r="J91"/>
  <c r="J113"/>
  <c r="BE117"/>
  <c r="BE120"/>
  <c r="BE141"/>
  <c r="BE144"/>
  <c r="BE156"/>
  <c r="BE162"/>
  <c r="BE171"/>
  <c r="BE177"/>
  <c r="BE183"/>
  <c r="BE201"/>
  <c r="BE210"/>
  <c r="BE168"/>
  <c r="BE180"/>
  <c r="BE192"/>
  <c r="BE195"/>
  <c r="BE204"/>
  <c r="BE213"/>
  <c r="BE216"/>
  <c r="BE222"/>
  <c r="BE241"/>
  <c r="BE254"/>
  <c r="BE260"/>
  <c r="BE269"/>
  <c r="BE278"/>
  <c r="BE284"/>
  <c r="BE287"/>
  <c r="BE305"/>
  <c r="BE307"/>
  <c r="BE319"/>
  <c r="BE324"/>
  <c r="BE331"/>
  <c r="BE337"/>
  <c r="BE343"/>
  <c r="BE219"/>
  <c r="BE228"/>
  <c r="BE231"/>
  <c r="BE234"/>
  <c r="BE239"/>
  <c r="BE244"/>
  <c r="BE249"/>
  <c r="BE257"/>
  <c r="BE266"/>
  <c r="BE281"/>
  <c r="BE290"/>
  <c r="BE296"/>
  <c r="BE311"/>
  <c r="BE313"/>
  <c r="BE315"/>
  <c r="BE326"/>
  <c r="BE355"/>
  <c r="BE358"/>
  <c r="BE132"/>
  <c r="BE135"/>
  <c r="BE138"/>
  <c r="BE153"/>
  <c r="BE225"/>
  <c r="BE237"/>
  <c r="BE246"/>
  <c r="BE251"/>
  <c r="BE263"/>
  <c r="BE272"/>
  <c r="BE275"/>
  <c r="BE293"/>
  <c r="BE299"/>
  <c r="BE302"/>
  <c r="BE309"/>
  <c r="BE317"/>
  <c r="BE321"/>
  <c r="BE328"/>
  <c r="BE334"/>
  <c r="BE340"/>
  <c r="BE346"/>
  <c r="BE349"/>
  <c r="BE352"/>
  <c i="30" r="F92"/>
  <c r="BE120"/>
  <c r="BE132"/>
  <c r="BE177"/>
  <c r="BE192"/>
  <c r="BE201"/>
  <c r="BE204"/>
  <c r="BE231"/>
  <c r="BE246"/>
  <c r="BE252"/>
  <c r="BE258"/>
  <c r="BE270"/>
  <c r="BE276"/>
  <c r="F91"/>
  <c r="BE117"/>
  <c r="BE141"/>
  <c r="BE153"/>
  <c r="BE168"/>
  <c r="BE171"/>
  <c r="BE198"/>
  <c r="BE207"/>
  <c r="BE228"/>
  <c r="BE237"/>
  <c r="BE264"/>
  <c r="E106"/>
  <c r="J112"/>
  <c r="BE123"/>
  <c r="BE135"/>
  <c r="BE138"/>
  <c r="BE147"/>
  <c r="BE159"/>
  <c r="BE162"/>
  <c r="BE183"/>
  <c r="BE186"/>
  <c r="BE216"/>
  <c r="BE225"/>
  <c r="BE249"/>
  <c r="BE273"/>
  <c r="BE288"/>
  <c r="J89"/>
  <c r="J113"/>
  <c r="BE126"/>
  <c r="BE210"/>
  <c r="BE129"/>
  <c r="BE174"/>
  <c r="BE180"/>
  <c r="BE189"/>
  <c r="BE195"/>
  <c r="BE222"/>
  <c r="BE243"/>
  <c r="BE261"/>
  <c r="BE267"/>
  <c r="BE279"/>
  <c r="BE291"/>
  <c r="BE144"/>
  <c r="BE150"/>
  <c r="BE156"/>
  <c r="BE165"/>
  <c r="BE213"/>
  <c r="BE219"/>
  <c r="BE234"/>
  <c r="BE240"/>
  <c r="BE255"/>
  <c r="BE282"/>
  <c r="BE285"/>
  <c i="29" r="F92"/>
  <c r="J110"/>
  <c r="BE120"/>
  <c r="BE138"/>
  <c r="BE141"/>
  <c r="BE144"/>
  <c r="BE150"/>
  <c r="BE153"/>
  <c r="BE159"/>
  <c r="BE162"/>
  <c r="BE168"/>
  <c r="BE177"/>
  <c r="BE180"/>
  <c r="BE183"/>
  <c r="BE195"/>
  <c r="BE198"/>
  <c r="BE204"/>
  <c r="BE225"/>
  <c r="BE231"/>
  <c r="BE249"/>
  <c r="BE255"/>
  <c r="BE258"/>
  <c r="BE264"/>
  <c r="BE291"/>
  <c r="BE316"/>
  <c r="BE321"/>
  <c r="BE323"/>
  <c r="BE329"/>
  <c r="BE332"/>
  <c i="28" r="J96"/>
  <c i="29" r="F91"/>
  <c r="J92"/>
  <c r="J112"/>
  <c r="BE126"/>
  <c r="BE129"/>
  <c r="BE132"/>
  <c r="BE135"/>
  <c r="BE165"/>
  <c r="BE171"/>
  <c r="BE186"/>
  <c r="BE189"/>
  <c r="BE207"/>
  <c r="BE213"/>
  <c r="BE216"/>
  <c r="BE219"/>
  <c r="BE235"/>
  <c r="BE238"/>
  <c r="BE240"/>
  <c r="BE246"/>
  <c r="BE252"/>
  <c r="BE267"/>
  <c r="BE270"/>
  <c r="BE276"/>
  <c r="BE282"/>
  <c r="BE288"/>
  <c r="BE294"/>
  <c r="BE297"/>
  <c r="BE300"/>
  <c r="BE302"/>
  <c r="BE310"/>
  <c r="BE312"/>
  <c r="BE314"/>
  <c r="BE326"/>
  <c r="BE335"/>
  <c r="BE338"/>
  <c r="BE341"/>
  <c r="BE344"/>
  <c r="E85"/>
  <c r="BE117"/>
  <c r="BE123"/>
  <c r="BE147"/>
  <c r="BE156"/>
  <c r="BE174"/>
  <c r="BE192"/>
  <c r="BE201"/>
  <c r="BE210"/>
  <c r="BE222"/>
  <c r="BE228"/>
  <c r="BE233"/>
  <c r="BE243"/>
  <c r="BE261"/>
  <c r="BE273"/>
  <c r="BE279"/>
  <c r="BE285"/>
  <c r="BE304"/>
  <c r="BE306"/>
  <c r="BE308"/>
  <c r="BE319"/>
  <c r="BE347"/>
  <c r="BE353"/>
  <c r="BE350"/>
  <c i="27" r="J96"/>
  <c i="28" r="E85"/>
  <c r="J89"/>
  <c r="J91"/>
  <c r="F92"/>
  <c r="J113"/>
  <c r="BE126"/>
  <c r="BE132"/>
  <c r="BE135"/>
  <c r="BE141"/>
  <c r="BE144"/>
  <c r="BE147"/>
  <c r="BE150"/>
  <c r="BE153"/>
  <c r="BE171"/>
  <c r="BE174"/>
  <c r="BE177"/>
  <c r="BE180"/>
  <c r="BE186"/>
  <c r="BE189"/>
  <c r="BE204"/>
  <c r="BE207"/>
  <c r="BE219"/>
  <c r="BE231"/>
  <c r="BE240"/>
  <c r="BE249"/>
  <c r="BE255"/>
  <c r="BE258"/>
  <c r="BE270"/>
  <c r="BE279"/>
  <c r="BE282"/>
  <c r="BE288"/>
  <c r="BE297"/>
  <c r="BE303"/>
  <c r="BE309"/>
  <c r="BE315"/>
  <c r="BE321"/>
  <c r="BE327"/>
  <c r="BE333"/>
  <c r="BE339"/>
  <c r="F91"/>
  <c r="BE117"/>
  <c r="BE120"/>
  <c r="BE123"/>
  <c r="BE129"/>
  <c r="BE138"/>
  <c r="BE156"/>
  <c r="BE159"/>
  <c r="BE162"/>
  <c r="BE165"/>
  <c r="BE168"/>
  <c r="BE183"/>
  <c r="BE192"/>
  <c r="BE195"/>
  <c r="BE198"/>
  <c r="BE201"/>
  <c r="BE210"/>
  <c r="BE216"/>
  <c r="BE225"/>
  <c r="BE237"/>
  <c r="BE264"/>
  <c r="BE285"/>
  <c r="BE291"/>
  <c r="BE294"/>
  <c r="BE300"/>
  <c r="BE318"/>
  <c r="BE213"/>
  <c r="BE222"/>
  <c r="BE228"/>
  <c r="BE234"/>
  <c r="BE243"/>
  <c r="BE246"/>
  <c r="BE252"/>
  <c r="BE261"/>
  <c r="BE267"/>
  <c r="BE273"/>
  <c r="BE276"/>
  <c r="BE306"/>
  <c r="BE312"/>
  <c r="BE324"/>
  <c r="BE330"/>
  <c r="BE336"/>
  <c i="27" r="E85"/>
  <c r="J91"/>
  <c r="J110"/>
  <c r="BE135"/>
  <c r="BE144"/>
  <c r="BE156"/>
  <c r="BE183"/>
  <c r="BE195"/>
  <c r="BE210"/>
  <c r="BE222"/>
  <c r="BE243"/>
  <c r="J92"/>
  <c r="F113"/>
  <c r="BE141"/>
  <c r="BE150"/>
  <c r="BE162"/>
  <c r="BE216"/>
  <c r="BE232"/>
  <c r="BE252"/>
  <c r="BE255"/>
  <c r="F91"/>
  <c r="BE117"/>
  <c r="BE120"/>
  <c r="BE123"/>
  <c r="BE126"/>
  <c r="BE129"/>
  <c r="BE132"/>
  <c r="BE138"/>
  <c r="BE147"/>
  <c r="BE153"/>
  <c r="BE159"/>
  <c r="BE165"/>
  <c r="BE168"/>
  <c r="BE171"/>
  <c r="BE174"/>
  <c r="BE177"/>
  <c r="BE180"/>
  <c r="BE186"/>
  <c r="BE189"/>
  <c r="BE192"/>
  <c r="BE198"/>
  <c r="BE201"/>
  <c r="BE204"/>
  <c r="BE207"/>
  <c r="BE213"/>
  <c r="BE219"/>
  <c r="BE225"/>
  <c r="BE228"/>
  <c r="BE230"/>
  <c r="BE235"/>
  <c r="BE237"/>
  <c r="BE240"/>
  <c r="BE246"/>
  <c r="BE249"/>
  <c r="BE258"/>
  <c r="BE261"/>
  <c r="BE264"/>
  <c r="BE267"/>
  <c r="BE270"/>
  <c r="BE273"/>
  <c r="BE279"/>
  <c r="BE288"/>
  <c r="BE294"/>
  <c r="BE299"/>
  <c r="BE303"/>
  <c r="BE308"/>
  <c r="BE315"/>
  <c r="BE319"/>
  <c r="BE321"/>
  <c r="BE323"/>
  <c r="BE327"/>
  <c r="BE329"/>
  <c r="BE331"/>
  <c r="BE335"/>
  <c r="BE341"/>
  <c r="BE344"/>
  <c r="BE350"/>
  <c r="BE276"/>
  <c r="BE285"/>
  <c r="BE305"/>
  <c r="BE313"/>
  <c r="BE325"/>
  <c r="BE333"/>
  <c r="BE353"/>
  <c r="BE365"/>
  <c r="BE282"/>
  <c r="BE291"/>
  <c r="BE296"/>
  <c r="BE301"/>
  <c r="BE311"/>
  <c r="BE317"/>
  <c r="BE338"/>
  <c r="BE347"/>
  <c r="BE356"/>
  <c r="BE359"/>
  <c r="BE362"/>
  <c i="26" r="E85"/>
  <c r="F112"/>
  <c r="BE150"/>
  <c r="BE174"/>
  <c r="BE231"/>
  <c r="BE240"/>
  <c r="BE246"/>
  <c r="BE255"/>
  <c r="BE279"/>
  <c r="J89"/>
  <c r="J112"/>
  <c r="BE117"/>
  <c r="BE183"/>
  <c r="BE219"/>
  <c r="BE222"/>
  <c r="BE228"/>
  <c r="BE282"/>
  <c r="J92"/>
  <c r="BE189"/>
  <c r="BE252"/>
  <c r="BE312"/>
  <c r="BE347"/>
  <c r="BE355"/>
  <c r="BE358"/>
  <c r="BE135"/>
  <c r="BE141"/>
  <c r="BE153"/>
  <c r="BE156"/>
  <c r="BE249"/>
  <c r="BE261"/>
  <c r="BE285"/>
  <c r="BE326"/>
  <c r="BE353"/>
  <c r="BE335"/>
  <c r="BE349"/>
  <c i="25" r="J143"/>
  <c r="J102"/>
  <c i="26" r="F113"/>
  <c r="BE129"/>
  <c r="BE198"/>
  <c r="BE225"/>
  <c r="BE237"/>
  <c r="BE294"/>
  <c r="BE323"/>
  <c r="BE329"/>
  <c r="BE234"/>
  <c r="BE264"/>
  <c r="BE267"/>
  <c r="BE270"/>
  <c r="BE273"/>
  <c r="BE303"/>
  <c r="BE306"/>
  <c r="BE317"/>
  <c r="BE138"/>
  <c r="BE144"/>
  <c r="BE165"/>
  <c r="BE177"/>
  <c r="BE186"/>
  <c r="BE192"/>
  <c r="BE343"/>
  <c r="BE120"/>
  <c r="BE123"/>
  <c r="BE126"/>
  <c r="BE132"/>
  <c r="BE162"/>
  <c r="BE201"/>
  <c r="BE210"/>
  <c r="BE243"/>
  <c r="BE288"/>
  <c r="BE309"/>
  <c r="BE320"/>
  <c r="BE341"/>
  <c r="BE147"/>
  <c r="BE213"/>
  <c r="BE258"/>
  <c r="BE300"/>
  <c r="BE314"/>
  <c r="BE345"/>
  <c r="BE159"/>
  <c r="BE171"/>
  <c r="BE204"/>
  <c r="BE216"/>
  <c r="BE276"/>
  <c r="BE297"/>
  <c r="BE332"/>
  <c r="BE351"/>
  <c i="25" r="BK125"/>
  <c r="J125"/>
  <c r="J99"/>
  <c i="26" r="BE168"/>
  <c r="BE180"/>
  <c r="BE195"/>
  <c r="BE207"/>
  <c r="BE291"/>
  <c r="BE338"/>
  <c i="25" r="F120"/>
  <c r="F121"/>
  <c r="BE127"/>
  <c r="BE151"/>
  <c r="E85"/>
  <c r="J93"/>
  <c r="J118"/>
  <c r="J121"/>
  <c r="BE131"/>
  <c r="BE157"/>
  <c r="BE129"/>
  <c i="1" r="BB140"/>
  <c i="25" r="BE134"/>
  <c r="BE137"/>
  <c r="BE140"/>
  <c r="BE144"/>
  <c r="BE146"/>
  <c r="BE148"/>
  <c r="BE154"/>
  <c i="24" r="J94"/>
  <c r="F125"/>
  <c r="BE153"/>
  <c r="BE155"/>
  <c r="BE163"/>
  <c r="BE169"/>
  <c r="BE173"/>
  <c r="BE178"/>
  <c r="BE183"/>
  <c r="BE185"/>
  <c r="BE192"/>
  <c r="BE199"/>
  <c r="BE203"/>
  <c r="BE209"/>
  <c r="BE212"/>
  <c r="BE217"/>
  <c r="BE229"/>
  <c r="BE235"/>
  <c r="J91"/>
  <c r="F94"/>
  <c r="BE132"/>
  <c r="BE139"/>
  <c r="BE146"/>
  <c r="BE150"/>
  <c r="BE166"/>
  <c r="BE171"/>
  <c r="BE181"/>
  <c r="BE188"/>
  <c r="BE190"/>
  <c r="BE194"/>
  <c r="BE196"/>
  <c r="BE201"/>
  <c r="BE205"/>
  <c r="BE215"/>
  <c r="BE223"/>
  <c r="BE241"/>
  <c r="E85"/>
  <c r="J93"/>
  <c r="BE135"/>
  <c r="BE137"/>
  <c r="BE142"/>
  <c r="BE144"/>
  <c r="BE148"/>
  <c r="BE157"/>
  <c r="BE159"/>
  <c r="BE219"/>
  <c r="BE226"/>
  <c r="BE232"/>
  <c r="BE238"/>
  <c r="BE244"/>
  <c i="23" r="J89"/>
  <c r="BE123"/>
  <c r="F114"/>
  <c r="E85"/>
  <c r="BE119"/>
  <c r="BE121"/>
  <c i="22" r="E111"/>
  <c r="F122"/>
  <c r="J93"/>
  <c r="BE127"/>
  <c r="BE129"/>
  <c i="20" r="J100"/>
  <c i="21" r="F121"/>
  <c r="BE125"/>
  <c r="BE127"/>
  <c r="BE129"/>
  <c r="BE131"/>
  <c r="BE137"/>
  <c r="BE139"/>
  <c r="BE141"/>
  <c r="BE143"/>
  <c r="BE145"/>
  <c r="BE147"/>
  <c r="BE149"/>
  <c r="BE153"/>
  <c r="BE155"/>
  <c r="BE171"/>
  <c r="BE173"/>
  <c r="BE177"/>
  <c r="E110"/>
  <c r="BE135"/>
  <c r="BE151"/>
  <c r="BE159"/>
  <c r="BE179"/>
  <c r="BE183"/>
  <c r="J93"/>
  <c r="BE133"/>
  <c r="BE157"/>
  <c r="BE161"/>
  <c r="BE163"/>
  <c r="BE165"/>
  <c r="BE167"/>
  <c r="BE169"/>
  <c r="BE175"/>
  <c r="BE181"/>
  <c i="20" r="BE133"/>
  <c r="BE159"/>
  <c r="BE163"/>
  <c r="BE175"/>
  <c r="BE177"/>
  <c r="BE181"/>
  <c r="BE183"/>
  <c r="BE185"/>
  <c r="BE125"/>
  <c r="BE131"/>
  <c r="BE143"/>
  <c r="BE145"/>
  <c r="BE155"/>
  <c i="19" r="BK126"/>
  <c r="J126"/>
  <c i="20" r="J93"/>
  <c r="E110"/>
  <c r="F121"/>
  <c r="BE161"/>
  <c r="BE167"/>
  <c r="BE173"/>
  <c r="BE127"/>
  <c r="BE135"/>
  <c r="BE139"/>
  <c r="BE141"/>
  <c r="BE147"/>
  <c r="BE151"/>
  <c r="BE153"/>
  <c r="BE165"/>
  <c r="BE171"/>
  <c r="BE129"/>
  <c r="BE137"/>
  <c r="BE149"/>
  <c r="BE157"/>
  <c r="BE169"/>
  <c r="BE179"/>
  <c i="19" r="BE132"/>
  <c r="BE144"/>
  <c r="BE148"/>
  <c r="BE154"/>
  <c r="BE162"/>
  <c r="BE190"/>
  <c r="J93"/>
  <c r="F96"/>
  <c r="BE128"/>
  <c r="BE136"/>
  <c r="BE146"/>
  <c r="BE152"/>
  <c r="BE158"/>
  <c r="BE160"/>
  <c r="BE164"/>
  <c r="BE166"/>
  <c r="BE170"/>
  <c r="BE172"/>
  <c r="BE180"/>
  <c r="BE193"/>
  <c r="E85"/>
  <c r="BE130"/>
  <c r="BE134"/>
  <c r="BE138"/>
  <c r="BE140"/>
  <c r="BE142"/>
  <c r="BE150"/>
  <c r="BE156"/>
  <c r="BE168"/>
  <c r="BE174"/>
  <c r="BE176"/>
  <c r="BE178"/>
  <c r="BE182"/>
  <c r="BE184"/>
  <c r="BE186"/>
  <c r="BE188"/>
  <c i="17" r="BK127"/>
  <c r="J127"/>
  <c r="J101"/>
  <c i="18" r="E85"/>
  <c r="BE127"/>
  <c r="F122"/>
  <c r="J93"/>
  <c r="BE129"/>
  <c i="16" r="BK127"/>
  <c r="J127"/>
  <c r="J100"/>
  <c i="17" r="E85"/>
  <c r="BE133"/>
  <c r="BE135"/>
  <c r="BE129"/>
  <c r="J93"/>
  <c r="F96"/>
  <c r="BE131"/>
  <c r="BE137"/>
  <c i="16" r="BE139"/>
  <c r="BE155"/>
  <c r="BE157"/>
  <c r="J93"/>
  <c r="E113"/>
  <c r="BE137"/>
  <c r="BE143"/>
  <c r="BE148"/>
  <c r="BE165"/>
  <c i="15" r="J100"/>
  <c i="16" r="F96"/>
  <c r="BE133"/>
  <c r="BE145"/>
  <c r="BE153"/>
  <c r="BE163"/>
  <c r="BE167"/>
  <c r="BE179"/>
  <c r="BE129"/>
  <c r="BE141"/>
  <c r="BE159"/>
  <c r="BE161"/>
  <c r="BE169"/>
  <c r="BE171"/>
  <c r="BE183"/>
  <c r="BE187"/>
  <c r="BE131"/>
  <c r="BE135"/>
  <c r="BE150"/>
  <c r="BE173"/>
  <c r="BE175"/>
  <c r="BE185"/>
  <c r="BE181"/>
  <c r="BE177"/>
  <c i="15" r="J93"/>
  <c r="F96"/>
  <c r="BE132"/>
  <c r="BE142"/>
  <c r="BE128"/>
  <c r="BE146"/>
  <c r="BE156"/>
  <c r="BE168"/>
  <c r="BE176"/>
  <c r="BE187"/>
  <c r="BE134"/>
  <c r="BE140"/>
  <c r="BE144"/>
  <c r="BE148"/>
  <c r="BE150"/>
  <c r="BE154"/>
  <c r="BE164"/>
  <c r="BE166"/>
  <c r="BE172"/>
  <c r="BE178"/>
  <c r="BE185"/>
  <c r="E85"/>
  <c r="BE126"/>
  <c r="BE130"/>
  <c r="BE136"/>
  <c r="BE138"/>
  <c r="BE152"/>
  <c r="BE158"/>
  <c r="BE160"/>
  <c r="BE162"/>
  <c r="BE170"/>
  <c r="BE174"/>
  <c r="BE180"/>
  <c r="BE182"/>
  <c i="14" r="BE130"/>
  <c r="BE138"/>
  <c r="BE142"/>
  <c r="BE150"/>
  <c r="BE166"/>
  <c r="BE168"/>
  <c r="E111"/>
  <c r="J93"/>
  <c r="F122"/>
  <c r="BE126"/>
  <c r="BE132"/>
  <c r="BE134"/>
  <c r="BE136"/>
  <c r="BE148"/>
  <c r="BE154"/>
  <c r="BE156"/>
  <c r="BE158"/>
  <c r="BE162"/>
  <c r="BE164"/>
  <c r="BE174"/>
  <c r="BE176"/>
  <c r="BE146"/>
  <c r="BE160"/>
  <c r="BE128"/>
  <c r="BE140"/>
  <c r="BE144"/>
  <c r="BE152"/>
  <c r="BE170"/>
  <c r="BE172"/>
  <c r="BE178"/>
  <c r="BE180"/>
  <c r="BE183"/>
  <c i="13" r="BE130"/>
  <c r="BE132"/>
  <c r="E85"/>
  <c r="BE136"/>
  <c r="BE140"/>
  <c r="BE142"/>
  <c r="BE146"/>
  <c r="BE148"/>
  <c r="BE152"/>
  <c r="BE160"/>
  <c r="BE166"/>
  <c r="F96"/>
  <c r="J119"/>
  <c r="BE126"/>
  <c r="BE128"/>
  <c r="BE138"/>
  <c r="BE156"/>
  <c r="BE158"/>
  <c r="BE162"/>
  <c r="BE168"/>
  <c r="BE174"/>
  <c r="BE182"/>
  <c r="BE185"/>
  <c r="BE172"/>
  <c r="BE176"/>
  <c r="BE134"/>
  <c r="BE144"/>
  <c r="BE150"/>
  <c r="BE154"/>
  <c r="BE164"/>
  <c r="BE170"/>
  <c r="BE187"/>
  <c r="BE189"/>
  <c r="BE178"/>
  <c r="BE191"/>
  <c r="BE180"/>
  <c i="12" r="E85"/>
  <c r="J93"/>
  <c r="F96"/>
  <c r="BE125"/>
  <c r="BE127"/>
  <c r="BE131"/>
  <c r="BE129"/>
  <c r="BE133"/>
  <c i="10" r="J127"/>
  <c r="J101"/>
  <c i="11" r="E85"/>
  <c r="J93"/>
  <c r="BE139"/>
  <c r="BE141"/>
  <c r="BE157"/>
  <c r="F96"/>
  <c r="BE125"/>
  <c r="BE127"/>
  <c r="BE131"/>
  <c r="BE135"/>
  <c r="BE143"/>
  <c r="BE145"/>
  <c r="BE149"/>
  <c r="BE151"/>
  <c r="BE153"/>
  <c r="BE155"/>
  <c r="BE163"/>
  <c r="BE165"/>
  <c r="BE167"/>
  <c r="BE169"/>
  <c r="BE171"/>
  <c r="BE173"/>
  <c r="BE175"/>
  <c r="BE129"/>
  <c r="BE133"/>
  <c r="BE137"/>
  <c r="BE147"/>
  <c r="BE159"/>
  <c r="BE161"/>
  <c i="10" r="F96"/>
  <c r="BE128"/>
  <c r="BE134"/>
  <c r="BE146"/>
  <c r="BE148"/>
  <c r="BE154"/>
  <c r="BE162"/>
  <c r="BE164"/>
  <c r="BE166"/>
  <c r="BE185"/>
  <c i="9" r="BK126"/>
  <c r="J126"/>
  <c r="J100"/>
  <c i="10" r="E85"/>
  <c r="J93"/>
  <c r="BE140"/>
  <c r="BE144"/>
  <c r="BE150"/>
  <c r="BE158"/>
  <c r="BE160"/>
  <c r="BE170"/>
  <c r="BE174"/>
  <c r="BE180"/>
  <c r="BE130"/>
  <c r="BE132"/>
  <c r="BE138"/>
  <c r="BE142"/>
  <c r="BE152"/>
  <c r="BE189"/>
  <c r="BE136"/>
  <c r="BE156"/>
  <c r="BE168"/>
  <c r="BE172"/>
  <c r="BE176"/>
  <c r="BE178"/>
  <c r="BE182"/>
  <c r="BE187"/>
  <c i="8" r="BK127"/>
  <c r="BK126"/>
  <c r="J126"/>
  <c i="9" r="E85"/>
  <c r="J93"/>
  <c r="F96"/>
  <c r="BE132"/>
  <c r="BE134"/>
  <c r="BE136"/>
  <c r="BE140"/>
  <c r="BE148"/>
  <c r="BE152"/>
  <c r="BE154"/>
  <c r="BE162"/>
  <c r="BE168"/>
  <c r="BE170"/>
  <c r="BE176"/>
  <c r="BE189"/>
  <c r="BE191"/>
  <c r="BE130"/>
  <c r="BE142"/>
  <c r="BE144"/>
  <c r="BE158"/>
  <c r="BE160"/>
  <c r="BE164"/>
  <c r="BE174"/>
  <c r="BE180"/>
  <c r="BE184"/>
  <c r="BE187"/>
  <c r="BE193"/>
  <c r="BE128"/>
  <c r="BE138"/>
  <c r="BE146"/>
  <c r="BE150"/>
  <c r="BE156"/>
  <c r="BE166"/>
  <c r="BE172"/>
  <c r="BE178"/>
  <c r="BE182"/>
  <c i="8" r="E112"/>
  <c r="BE135"/>
  <c r="J120"/>
  <c r="F123"/>
  <c r="BE129"/>
  <c r="BE131"/>
  <c r="BE133"/>
  <c r="BE137"/>
  <c i="7" r="J93"/>
  <c r="BE129"/>
  <c r="BE138"/>
  <c r="BE149"/>
  <c r="BE171"/>
  <c i="6" r="BK127"/>
  <c r="J127"/>
  <c i="7" r="BE143"/>
  <c r="BE145"/>
  <c r="BE155"/>
  <c r="BE161"/>
  <c r="BE175"/>
  <c r="BE135"/>
  <c r="BE167"/>
  <c r="BE177"/>
  <c r="F124"/>
  <c r="BE133"/>
  <c r="BE151"/>
  <c r="BE153"/>
  <c r="BE159"/>
  <c r="BE163"/>
  <c r="E113"/>
  <c r="BE131"/>
  <c r="BE140"/>
  <c r="BE157"/>
  <c r="BE169"/>
  <c r="BE173"/>
  <c r="BE147"/>
  <c r="BE165"/>
  <c i="6" r="E113"/>
  <c r="BE134"/>
  <c r="BE140"/>
  <c r="BE148"/>
  <c r="BE156"/>
  <c r="BE174"/>
  <c r="BE182"/>
  <c r="BE188"/>
  <c r="BE190"/>
  <c r="BE130"/>
  <c r="BE138"/>
  <c r="BE146"/>
  <c r="BE154"/>
  <c r="BE160"/>
  <c r="BE164"/>
  <c r="BE176"/>
  <c i="5" r="BK125"/>
  <c r="J125"/>
  <c i="6" r="J93"/>
  <c r="BE136"/>
  <c r="BE152"/>
  <c r="BE162"/>
  <c r="BE170"/>
  <c r="BE172"/>
  <c r="BE180"/>
  <c r="BE186"/>
  <c r="F124"/>
  <c r="BE132"/>
  <c r="BE142"/>
  <c r="BE150"/>
  <c r="BE158"/>
  <c r="BE166"/>
  <c r="BE144"/>
  <c r="BE168"/>
  <c r="BE178"/>
  <c r="BE184"/>
  <c i="5" r="E111"/>
  <c r="J119"/>
  <c r="BE127"/>
  <c r="BE145"/>
  <c r="BE149"/>
  <c r="BE151"/>
  <c r="BE157"/>
  <c r="BE159"/>
  <c r="BE165"/>
  <c r="BE167"/>
  <c r="BE169"/>
  <c r="BE173"/>
  <c r="BE175"/>
  <c r="BE181"/>
  <c i="4" r="J127"/>
  <c r="J101"/>
  <c i="5" r="F122"/>
  <c r="BE129"/>
  <c r="BE131"/>
  <c r="BE135"/>
  <c r="BE133"/>
  <c r="BE137"/>
  <c r="BE139"/>
  <c r="BE141"/>
  <c r="BE143"/>
  <c r="BE147"/>
  <c r="BE153"/>
  <c r="BE155"/>
  <c r="BE161"/>
  <c r="BE163"/>
  <c r="BE171"/>
  <c r="BE177"/>
  <c r="BE179"/>
  <c r="BE183"/>
  <c r="BE185"/>
  <c r="BE187"/>
  <c i="3" r="BK126"/>
  <c r="J126"/>
  <c r="J100"/>
  <c r="J128"/>
  <c r="J102"/>
  <c i="4" r="E85"/>
  <c r="J93"/>
  <c r="F96"/>
  <c r="BE128"/>
  <c r="BE132"/>
  <c r="BE136"/>
  <c r="BE138"/>
  <c r="BE140"/>
  <c r="BE142"/>
  <c r="BE144"/>
  <c r="BE148"/>
  <c r="BE150"/>
  <c r="BE152"/>
  <c r="BE154"/>
  <c r="BE158"/>
  <c r="BE162"/>
  <c r="BE170"/>
  <c r="BE172"/>
  <c r="BE174"/>
  <c r="BE176"/>
  <c r="BE178"/>
  <c r="BE192"/>
  <c r="BE195"/>
  <c r="BE186"/>
  <c r="BE190"/>
  <c r="BE130"/>
  <c r="BE134"/>
  <c r="BE146"/>
  <c r="BE156"/>
  <c r="BE160"/>
  <c r="BE164"/>
  <c r="BE166"/>
  <c r="BE168"/>
  <c r="BE180"/>
  <c r="BE182"/>
  <c r="BE184"/>
  <c r="BE188"/>
  <c r="BE197"/>
  <c r="BE199"/>
  <c i="3" r="E85"/>
  <c r="J120"/>
  <c r="BE129"/>
  <c r="BE133"/>
  <c i="2" r="BK127"/>
  <c r="J127"/>
  <c i="3" r="F96"/>
  <c r="BE131"/>
  <c r="BE135"/>
  <c r="BE137"/>
  <c i="2" r="F96"/>
  <c r="BE145"/>
  <c r="BE153"/>
  <c r="BE157"/>
  <c r="BE159"/>
  <c r="BE167"/>
  <c r="BE169"/>
  <c r="BE171"/>
  <c r="BE175"/>
  <c r="BE141"/>
  <c r="J93"/>
  <c r="BE129"/>
  <c r="BE136"/>
  <c r="BE147"/>
  <c r="BE161"/>
  <c r="BE133"/>
  <c r="BE138"/>
  <c r="BE149"/>
  <c r="BE131"/>
  <c r="BE143"/>
  <c r="BE151"/>
  <c r="BE155"/>
  <c r="E85"/>
  <c r="BE163"/>
  <c r="BE165"/>
  <c r="BE173"/>
  <c r="BE177"/>
  <c r="BE179"/>
  <c i="1" r="AU129"/>
  <c i="27" r="J30"/>
  <c i="1" r="AU133"/>
  <c r="AS105"/>
  <c i="2" r="F39"/>
  <c i="1" r="BB97"/>
  <c i="2" r="J34"/>
  <c i="4" r="F40"/>
  <c i="1" r="BC100"/>
  <c r="BC99"/>
  <c r="AY99"/>
  <c i="5" r="J38"/>
  <c i="1" r="AW102"/>
  <c i="5" r="J34"/>
  <c i="6" r="J38"/>
  <c i="1" r="AW104"/>
  <c i="7" r="F38"/>
  <c i="1" r="BA107"/>
  <c i="8" r="J38"/>
  <c i="1" r="AW108"/>
  <c i="8" r="J34"/>
  <c i="9" r="F41"/>
  <c i="1" r="BD110"/>
  <c r="BD109"/>
  <c i="11" r="F39"/>
  <c i="1" r="BB115"/>
  <c i="11" r="F41"/>
  <c i="1" r="BD115"/>
  <c i="14" r="F38"/>
  <c i="1" r="BA120"/>
  <c r="BA119"/>
  <c r="AW119"/>
  <c i="15" r="F39"/>
  <c i="1" r="BB122"/>
  <c r="BB121"/>
  <c r="AX121"/>
  <c i="16" r="F40"/>
  <c i="1" r="BC125"/>
  <c i="17" r="F38"/>
  <c i="1" r="BA126"/>
  <c i="18" r="F41"/>
  <c i="1" r="BD128"/>
  <c r="BD127"/>
  <c i="19" r="F41"/>
  <c i="1" r="BD130"/>
  <c r="BD129"/>
  <c i="20" r="F40"/>
  <c i="1" r="BC132"/>
  <c r="BC131"/>
  <c r="AY131"/>
  <c i="22" r="F38"/>
  <c i="1" r="BA136"/>
  <c r="BA135"/>
  <c r="AW135"/>
  <c i="22" r="F41"/>
  <c i="1" r="BD136"/>
  <c r="BD135"/>
  <c i="23" r="F36"/>
  <c i="1" r="BC137"/>
  <c i="24" r="F39"/>
  <c i="1" r="BD139"/>
  <c i="27" r="J34"/>
  <c i="1" r="AW142"/>
  <c i="27" r="F34"/>
  <c i="1" r="BA142"/>
  <c i="27" r="F35"/>
  <c i="1" r="BB142"/>
  <c i="28" r="F37"/>
  <c i="1" r="BD143"/>
  <c i="29" r="F36"/>
  <c i="1" r="BC144"/>
  <c i="30" r="F35"/>
  <c i="1" r="BB145"/>
  <c i="30" r="J30"/>
  <c i="32" r="F34"/>
  <c i="1" r="BA147"/>
  <c i="32" r="J30"/>
  <c i="33" r="F34"/>
  <c i="1" r="BA148"/>
  <c i="33" r="F37"/>
  <c i="1" r="BD148"/>
  <c i="35" r="F34"/>
  <c i="1" r="BA150"/>
  <c i="36" r="F35"/>
  <c i="1" r="BB151"/>
  <c r="AU103"/>
  <c r="AS95"/>
  <c r="AS123"/>
  <c r="AS113"/>
  <c i="3" r="F39"/>
  <c i="1" r="BB98"/>
  <c i="3" r="J38"/>
  <c i="1" r="AW98"/>
  <c i="4" r="F41"/>
  <c i="1" r="BD100"/>
  <c r="BD99"/>
  <c i="5" r="F41"/>
  <c i="1" r="BD102"/>
  <c r="BD101"/>
  <c i="7" r="F40"/>
  <c i="1" r="BC107"/>
  <c i="8" r="F40"/>
  <c i="1" r="BC108"/>
  <c i="9" r="J38"/>
  <c i="1" r="AW110"/>
  <c i="10" r="F40"/>
  <c i="1" r="BC112"/>
  <c r="BC111"/>
  <c r="AY111"/>
  <c i="12" r="F40"/>
  <c i="1" r="BC116"/>
  <c i="13" r="F40"/>
  <c i="1" r="BC118"/>
  <c r="BC117"/>
  <c r="AY117"/>
  <c i="15" r="J38"/>
  <c i="1" r="AW122"/>
  <c i="16" r="J38"/>
  <c i="1" r="AW125"/>
  <c i="17" r="F41"/>
  <c i="1" r="BD126"/>
  <c i="19" r="F38"/>
  <c i="1" r="BA130"/>
  <c r="BA129"/>
  <c r="AW129"/>
  <c i="19" r="J34"/>
  <c i="21" r="F40"/>
  <c i="1" r="BC134"/>
  <c r="BC133"/>
  <c r="AY133"/>
  <c i="22" r="F40"/>
  <c i="1" r="BC136"/>
  <c r="BC135"/>
  <c r="AY135"/>
  <c i="21" r="J34"/>
  <c i="23" r="F37"/>
  <c i="1" r="BD137"/>
  <c i="24" r="F36"/>
  <c i="1" r="BA139"/>
  <c i="26" r="F35"/>
  <c i="1" r="BB141"/>
  <c i="28" r="F34"/>
  <c i="1" r="BA143"/>
  <c i="29" r="F37"/>
  <c i="1" r="BD144"/>
  <c i="29" r="J30"/>
  <c i="31" r="J34"/>
  <c i="1" r="AW146"/>
  <c i="32" r="F35"/>
  <c i="1" r="BB147"/>
  <c i="34" r="F34"/>
  <c i="1" r="BA149"/>
  <c i="35" r="J34"/>
  <c i="1" r="AW150"/>
  <c i="35" r="J30"/>
  <c i="36" r="F36"/>
  <c i="1" r="BC151"/>
  <c i="15" r="J34"/>
  <c i="2" r="F41"/>
  <c i="1" r="BD97"/>
  <c i="3" r="F41"/>
  <c i="1" r="BD98"/>
  <c i="4" r="F38"/>
  <c i="1" r="BA100"/>
  <c r="BA99"/>
  <c r="AW99"/>
  <c i="5" r="F40"/>
  <c i="1" r="BC102"/>
  <c r="BC101"/>
  <c r="AY101"/>
  <c i="7" r="J38"/>
  <c i="1" r="AW107"/>
  <c i="8" r="F41"/>
  <c i="1" r="BD108"/>
  <c i="9" r="F39"/>
  <c i="1" r="BB110"/>
  <c r="BB109"/>
  <c r="AX109"/>
  <c i="10" r="F38"/>
  <c i="1" r="BA112"/>
  <c r="BA111"/>
  <c r="AW111"/>
  <c i="11" r="F40"/>
  <c i="1" r="BC115"/>
  <c i="12" r="J38"/>
  <c i="1" r="AW116"/>
  <c i="12" r="J34"/>
  <c i="13" r="F41"/>
  <c i="1" r="BD118"/>
  <c r="BD117"/>
  <c i="13" r="J34"/>
  <c i="14" r="F39"/>
  <c i="1" r="BB120"/>
  <c r="BB119"/>
  <c r="AX119"/>
  <c i="15" r="F41"/>
  <c i="1" r="BD122"/>
  <c r="BD121"/>
  <c i="17" r="J38"/>
  <c i="1" r="AW126"/>
  <c i="18" r="J38"/>
  <c i="1" r="AW128"/>
  <c i="18" r="F39"/>
  <c i="1" r="BB128"/>
  <c r="BB127"/>
  <c r="AX127"/>
  <c i="19" r="F39"/>
  <c i="1" r="BB130"/>
  <c r="BB129"/>
  <c r="AX129"/>
  <c i="20" r="F38"/>
  <c i="1" r="BA132"/>
  <c r="BA131"/>
  <c r="AW131"/>
  <c i="21" r="F41"/>
  <c i="1" r="BD134"/>
  <c r="BD133"/>
  <c i="25" r="F38"/>
  <c i="1" r="BC140"/>
  <c i="25" r="J36"/>
  <c i="1" r="AW140"/>
  <c i="25" r="F39"/>
  <c i="1" r="BD140"/>
  <c i="25" r="F36"/>
  <c i="1" r="BA140"/>
  <c i="26" r="F37"/>
  <c i="1" r="BD141"/>
  <c i="26" r="J30"/>
  <c i="28" r="J34"/>
  <c i="1" r="AW143"/>
  <c i="29" r="F34"/>
  <c i="1" r="BA144"/>
  <c i="30" r="F37"/>
  <c i="1" r="BD145"/>
  <c i="31" r="F35"/>
  <c i="1" r="BB146"/>
  <c i="32" r="F36"/>
  <c i="1" r="BC147"/>
  <c i="33" r="J30"/>
  <c i="34" r="F36"/>
  <c i="1" r="BC149"/>
  <c i="35" r="F36"/>
  <c i="1" r="BC150"/>
  <c i="37" r="J34"/>
  <c i="1" r="AW152"/>
  <c i="37" r="F37"/>
  <c i="1" r="BD152"/>
  <c i="37" r="F35"/>
  <c i="1" r="BB152"/>
  <c i="37" r="F34"/>
  <c i="1" r="BA152"/>
  <c i="37" r="F36"/>
  <c i="1" r="BC152"/>
  <c r="AU131"/>
  <c r="AU127"/>
  <c i="28" r="J30"/>
  <c i="1" r="AU135"/>
  <c r="AU99"/>
  <c i="20" r="J34"/>
  <c i="1" r="AU101"/>
  <c i="2" r="F38"/>
  <c i="1" r="BA97"/>
  <c i="4" r="F39"/>
  <c i="1" r="BB100"/>
  <c r="BB99"/>
  <c r="AX99"/>
  <c i="4" r="J34"/>
  <c i="6" r="F38"/>
  <c i="1" r="BA104"/>
  <c r="BA103"/>
  <c r="AW103"/>
  <c i="6" r="F39"/>
  <c i="1" r="BB104"/>
  <c r="BB103"/>
  <c r="AX103"/>
  <c i="7" r="F39"/>
  <c i="1" r="BB107"/>
  <c i="10" r="J38"/>
  <c i="1" r="AW112"/>
  <c i="11" r="J38"/>
  <c i="1" r="AW115"/>
  <c i="12" r="F39"/>
  <c i="1" r="BB116"/>
  <c i="11" r="J34"/>
  <c i="13" r="F38"/>
  <c i="1" r="BA118"/>
  <c r="BA117"/>
  <c r="AW117"/>
  <c i="14" r="J38"/>
  <c i="1" r="AW120"/>
  <c i="15" r="F40"/>
  <c i="1" r="BC122"/>
  <c r="BC121"/>
  <c r="AY121"/>
  <c i="16" r="F38"/>
  <c i="1" r="BA125"/>
  <c i="17" r="F39"/>
  <c i="1" r="BB126"/>
  <c i="19" r="F40"/>
  <c i="1" r="BC130"/>
  <c r="BC129"/>
  <c r="AY129"/>
  <c i="21" r="J38"/>
  <c i="1" r="AW134"/>
  <c i="22" r="J38"/>
  <c i="1" r="AW136"/>
  <c i="23" r="F34"/>
  <c i="1" r="BA137"/>
  <c i="23" r="J34"/>
  <c i="1" r="AW137"/>
  <c i="24" r="J36"/>
  <c i="1" r="AW139"/>
  <c i="26" r="J34"/>
  <c i="1" r="AW141"/>
  <c i="28" r="F35"/>
  <c i="1" r="BB143"/>
  <c i="29" r="F35"/>
  <c i="1" r="BB144"/>
  <c i="30" r="F36"/>
  <c i="1" r="BC145"/>
  <c i="31" r="F34"/>
  <c i="1" r="BA146"/>
  <c i="31" r="J30"/>
  <c i="33" r="J34"/>
  <c i="1" r="AW148"/>
  <c i="33" r="F35"/>
  <c i="1" r="BB148"/>
  <c i="34" r="J34"/>
  <c i="1" r="AW149"/>
  <c i="35" r="F35"/>
  <c i="1" r="BB150"/>
  <c i="36" r="F37"/>
  <c i="1" r="BD151"/>
  <c i="2" r="J38"/>
  <c i="1" r="AW97"/>
  <c i="3" r="F40"/>
  <c i="1" r="BC98"/>
  <c i="4" r="J38"/>
  <c i="1" r="AW100"/>
  <c i="6" r="F40"/>
  <c i="1" r="BC104"/>
  <c r="BC103"/>
  <c r="AY103"/>
  <c i="6" r="F41"/>
  <c i="1" r="BD104"/>
  <c r="BD103"/>
  <c i="6" r="J34"/>
  <c i="8" r="F38"/>
  <c i="1" r="BA108"/>
  <c i="9" r="F40"/>
  <c i="1" r="BC110"/>
  <c r="BC109"/>
  <c r="AY109"/>
  <c i="10" r="F39"/>
  <c i="1" r="BB112"/>
  <c r="BB111"/>
  <c r="AX111"/>
  <c i="10" r="J34"/>
  <c i="12" r="F38"/>
  <c i="1" r="BA116"/>
  <c i="13" r="J38"/>
  <c i="1" r="AW118"/>
  <c i="14" r="F40"/>
  <c i="1" r="BC120"/>
  <c r="BC119"/>
  <c r="AY119"/>
  <c i="15" r="F38"/>
  <c i="1" r="BA122"/>
  <c r="BA121"/>
  <c r="AW121"/>
  <c i="16" r="F39"/>
  <c i="1" r="BB125"/>
  <c i="18" r="F40"/>
  <c i="1" r="BC128"/>
  <c r="BC127"/>
  <c r="AY127"/>
  <c i="18" r="F38"/>
  <c i="1" r="BA128"/>
  <c r="BA127"/>
  <c r="AW127"/>
  <c i="20" r="F39"/>
  <c i="1" r="BB132"/>
  <c r="BB131"/>
  <c r="AX131"/>
  <c i="20" r="J38"/>
  <c i="1" r="AW132"/>
  <c i="21" r="F39"/>
  <c i="1" r="BB134"/>
  <c r="BB133"/>
  <c r="AX133"/>
  <c i="24" r="F38"/>
  <c i="1" r="BC139"/>
  <c i="26" r="F36"/>
  <c i="1" r="BC141"/>
  <c i="27" r="F36"/>
  <c i="1" r="BC142"/>
  <c i="28" r="F36"/>
  <c i="1" r="BC143"/>
  <c i="30" r="F34"/>
  <c i="1" r="BA145"/>
  <c i="31" r="F36"/>
  <c i="1" r="BC146"/>
  <c i="32" r="F37"/>
  <c i="1" r="BD147"/>
  <c i="34" r="F35"/>
  <c i="1" r="BB149"/>
  <c i="35" r="F37"/>
  <c i="1" r="BD150"/>
  <c i="36" r="F34"/>
  <c i="1" r="BA151"/>
  <c i="2" r="F40"/>
  <c i="1" r="BC97"/>
  <c i="3" r="F38"/>
  <c i="1" r="BA98"/>
  <c i="5" r="F38"/>
  <c i="1" r="BA102"/>
  <c r="BA101"/>
  <c r="AW101"/>
  <c i="5" r="F39"/>
  <c i="1" r="BB102"/>
  <c r="BB101"/>
  <c r="AX101"/>
  <c i="7" r="F41"/>
  <c i="1" r="BD107"/>
  <c i="8" r="F39"/>
  <c i="1" r="BB108"/>
  <c i="9" r="F38"/>
  <c i="1" r="BA110"/>
  <c r="BA109"/>
  <c r="AW109"/>
  <c i="10" r="F41"/>
  <c i="1" r="BD112"/>
  <c r="BD111"/>
  <c i="11" r="F38"/>
  <c i="1" r="BA115"/>
  <c i="12" r="F41"/>
  <c i="1" r="BD116"/>
  <c i="13" r="F39"/>
  <c i="1" r="BB118"/>
  <c r="BB117"/>
  <c r="AX117"/>
  <c i="14" r="F41"/>
  <c i="1" r="BD120"/>
  <c r="BD119"/>
  <c i="14" r="J34"/>
  <c i="16" r="F41"/>
  <c i="1" r="BD125"/>
  <c i="17" r="F40"/>
  <c i="1" r="BC126"/>
  <c i="19" r="J38"/>
  <c i="1" r="AW130"/>
  <c i="20" r="F41"/>
  <c i="1" r="BD132"/>
  <c r="BD131"/>
  <c i="21" r="F38"/>
  <c i="1" r="BA134"/>
  <c r="BA133"/>
  <c r="AW133"/>
  <c i="22" r="F39"/>
  <c i="1" r="BB136"/>
  <c r="BB135"/>
  <c r="AX135"/>
  <c i="23" r="F35"/>
  <c i="1" r="BB137"/>
  <c i="24" r="F37"/>
  <c i="1" r="BB139"/>
  <c r="BB138"/>
  <c r="AX138"/>
  <c i="26" r="F34"/>
  <c i="1" r="BA141"/>
  <c i="27" r="F37"/>
  <c i="1" r="BD142"/>
  <c i="29" r="J34"/>
  <c i="1" r="AW144"/>
  <c i="30" r="J34"/>
  <c i="1" r="AW145"/>
  <c i="31" r="F37"/>
  <c i="1" r="BD146"/>
  <c i="32" r="J34"/>
  <c i="1" r="AW147"/>
  <c i="33" r="F36"/>
  <c i="1" r="BC148"/>
  <c i="34" r="F37"/>
  <c i="1" r="BD149"/>
  <c i="34" r="J30"/>
  <c i="36" r="J34"/>
  <c i="1" r="AW151"/>
  <c r="AU121"/>
  <c r="AU117"/>
  <c i="10" l="1" r="T126"/>
  <c i="36" r="R125"/>
  <c i="24" r="T129"/>
  <c r="P176"/>
  <c r="R176"/>
  <c i="25" r="T124"/>
  <c i="10" r="P126"/>
  <c i="1" r="AU112"/>
  <c i="24" r="R130"/>
  <c r="R129"/>
  <c i="36" r="T125"/>
  <c i="10" r="R126"/>
  <c i="9" r="P126"/>
  <c i="1" r="AU110"/>
  <c i="9" r="R126"/>
  <c i="36" r="P125"/>
  <c i="1" r="AU151"/>
  <c i="24" r="P130"/>
  <c r="P129"/>
  <c i="1" r="AU139"/>
  <c i="9" r="T126"/>
  <c i="1" r="AG122"/>
  <c r="AG132"/>
  <c r="AG142"/>
  <c r="AG143"/>
  <c i="7" r="BK127"/>
  <c r="J127"/>
  <c r="J100"/>
  <c i="23" r="BK117"/>
  <c r="J117"/>
  <c r="J96"/>
  <c i="24" r="BK176"/>
  <c r="J176"/>
  <c r="J103"/>
  <c i="18" r="BK125"/>
  <c r="J125"/>
  <c i="22" r="BK125"/>
  <c r="J125"/>
  <c r="J100"/>
  <c i="24" r="BK130"/>
  <c r="BK129"/>
  <c r="J129"/>
  <c r="J98"/>
  <c i="1" r="AG150"/>
  <c r="AG149"/>
  <c r="AG148"/>
  <c r="AG147"/>
  <c r="AG146"/>
  <c r="AG145"/>
  <c r="AG144"/>
  <c r="AG141"/>
  <c i="25" r="BK124"/>
  <c r="J124"/>
  <c i="1" r="AG134"/>
  <c r="AG130"/>
  <c i="19" r="J100"/>
  <c i="17" r="BK126"/>
  <c r="J126"/>
  <c r="J100"/>
  <c i="1" r="AG120"/>
  <c r="AG118"/>
  <c r="AG116"/>
  <c r="AG115"/>
  <c r="AG112"/>
  <c r="AG108"/>
  <c i="8" r="J100"/>
  <c r="J127"/>
  <c r="J101"/>
  <c i="1" r="AG104"/>
  <c i="6" r="J100"/>
  <c i="1" r="AG102"/>
  <c i="5" r="J100"/>
  <c i="1" r="AG100"/>
  <c r="AG97"/>
  <c i="2" r="J100"/>
  <c i="1" r="AU109"/>
  <c r="AU138"/>
  <c r="AS94"/>
  <c i="3" r="F37"/>
  <c i="1" r="AZ98"/>
  <c r="AG99"/>
  <c i="5" r="J37"/>
  <c i="1" r="AV102"/>
  <c r="AT102"/>
  <c r="AN102"/>
  <c i="7" r="F37"/>
  <c i="1" r="AZ107"/>
  <c i="10" r="F37"/>
  <c i="1" r="AZ112"/>
  <c r="AZ111"/>
  <c r="AV111"/>
  <c r="AT111"/>
  <c i="14" r="F37"/>
  <c i="1" r="AZ120"/>
  <c r="AZ119"/>
  <c r="AV119"/>
  <c r="AT119"/>
  <c r="BD124"/>
  <c r="BC124"/>
  <c i="18" r="J37"/>
  <c i="1" r="AV128"/>
  <c r="AT128"/>
  <c i="20" r="J37"/>
  <c i="1" r="AV132"/>
  <c r="AT132"/>
  <c r="AN132"/>
  <c i="23" r="F33"/>
  <c i="1" r="AZ137"/>
  <c i="25" r="J35"/>
  <c i="1" r="AV140"/>
  <c r="AT140"/>
  <c i="27" r="J33"/>
  <c i="1" r="AV142"/>
  <c r="AT142"/>
  <c r="AN142"/>
  <c i="31" r="F33"/>
  <c i="1" r="AZ146"/>
  <c i="34" r="F33"/>
  <c i="1" r="AZ149"/>
  <c i="36" r="J30"/>
  <c i="1" r="AG151"/>
  <c i="37" r="J33"/>
  <c i="1" r="AV152"/>
  <c r="AT152"/>
  <c r="AU111"/>
  <c r="AG131"/>
  <c i="37" r="J30"/>
  <c i="1" r="AG152"/>
  <c i="18" r="J34"/>
  <c i="1" r="AG128"/>
  <c r="AG127"/>
  <c r="AU96"/>
  <c r="AU95"/>
  <c i="2" r="F37"/>
  <c i="1" r="AZ97"/>
  <c i="5" r="F37"/>
  <c i="1" r="AZ102"/>
  <c r="AZ101"/>
  <c r="AV101"/>
  <c r="AT101"/>
  <c i="6" r="F37"/>
  <c i="1" r="AZ104"/>
  <c r="AZ103"/>
  <c r="AV103"/>
  <c r="AT103"/>
  <c r="BC106"/>
  <c r="AY106"/>
  <c i="8" r="J37"/>
  <c i="1" r="AV108"/>
  <c r="AT108"/>
  <c r="AN108"/>
  <c r="AG121"/>
  <c r="AU106"/>
  <c r="AU105"/>
  <c r="BB96"/>
  <c r="BA96"/>
  <c r="AW96"/>
  <c r="BC96"/>
  <c i="3" r="J34"/>
  <c i="1" r="AG98"/>
  <c r="AG96"/>
  <c i="4" r="F37"/>
  <c i="1" r="AZ100"/>
  <c r="AZ99"/>
  <c r="AV99"/>
  <c r="AT99"/>
  <c i="7" r="J37"/>
  <c i="1" r="AV107"/>
  <c r="AT107"/>
  <c i="10" r="J37"/>
  <c i="1" r="AV112"/>
  <c r="AT112"/>
  <c r="AN112"/>
  <c r="AG117"/>
  <c r="AG119"/>
  <c i="15" r="J37"/>
  <c i="1" r="AV122"/>
  <c r="AT122"/>
  <c r="AN122"/>
  <c i="16" r="J34"/>
  <c i="1" r="AG125"/>
  <c i="17" r="J37"/>
  <c i="1" r="AV126"/>
  <c r="AT126"/>
  <c i="19" r="F37"/>
  <c i="1" r="AZ130"/>
  <c r="AZ129"/>
  <c r="AV129"/>
  <c r="AT129"/>
  <c i="23" r="J33"/>
  <c i="1" r="AV137"/>
  <c r="AT137"/>
  <c r="BC138"/>
  <c r="AY138"/>
  <c i="26" r="J33"/>
  <c i="1" r="AV141"/>
  <c r="AT141"/>
  <c r="AN141"/>
  <c i="29" r="J33"/>
  <c i="1" r="AV144"/>
  <c r="AT144"/>
  <c r="AN144"/>
  <c i="33" r="F33"/>
  <c i="1" r="AZ148"/>
  <c i="35" r="F33"/>
  <c i="1" r="AZ150"/>
  <c r="AU114"/>
  <c r="AU113"/>
  <c i="2" r="J37"/>
  <c i="1" r="AV97"/>
  <c r="AT97"/>
  <c r="AN97"/>
  <c r="AG101"/>
  <c i="6" r="J37"/>
  <c i="1" r="AV104"/>
  <c r="AT104"/>
  <c r="AN104"/>
  <c r="BA106"/>
  <c i="8" r="F37"/>
  <c i="1" r="AZ108"/>
  <c r="AU124"/>
  <c r="AU123"/>
  <c r="BD96"/>
  <c i="3" r="J37"/>
  <c i="1" r="AV98"/>
  <c r="AT98"/>
  <c i="4" r="J37"/>
  <c i="1" r="AV100"/>
  <c r="AT100"/>
  <c r="AN100"/>
  <c r="AG103"/>
  <c r="BD106"/>
  <c r="BB106"/>
  <c i="9" r="J34"/>
  <c i="1" r="AG110"/>
  <c r="AG109"/>
  <c r="AG111"/>
  <c i="11" r="J37"/>
  <c i="1" r="AV115"/>
  <c r="AT115"/>
  <c r="AN115"/>
  <c i="12" r="F37"/>
  <c i="1" r="AZ116"/>
  <c r="AG114"/>
  <c i="15" r="F37"/>
  <c i="1" r="AZ122"/>
  <c r="AZ121"/>
  <c r="AV121"/>
  <c r="AT121"/>
  <c r="AN121"/>
  <c r="BA124"/>
  <c i="17" r="F37"/>
  <c i="1" r="AZ126"/>
  <c i="18" r="F37"/>
  <c i="1" r="AZ128"/>
  <c r="AZ127"/>
  <c r="AV127"/>
  <c r="AT127"/>
  <c r="AN127"/>
  <c r="AG129"/>
  <c i="20" r="F37"/>
  <c i="1" r="AZ132"/>
  <c r="AZ131"/>
  <c r="AV131"/>
  <c r="AT131"/>
  <c r="AN131"/>
  <c i="22" r="J37"/>
  <c i="1" r="AV136"/>
  <c r="AT136"/>
  <c i="24" r="J35"/>
  <c i="1" r="AV139"/>
  <c r="AT139"/>
  <c i="28" r="F33"/>
  <c i="1" r="AZ143"/>
  <c i="30" r="F33"/>
  <c i="1" r="AZ145"/>
  <c i="32" r="F33"/>
  <c i="1" r="AZ147"/>
  <c i="36" r="F33"/>
  <c i="1" r="AZ151"/>
  <c i="9" r="J37"/>
  <c i="1" r="AV110"/>
  <c r="AT110"/>
  <c r="BD114"/>
  <c r="BB114"/>
  <c r="AX114"/>
  <c r="BC114"/>
  <c r="AY114"/>
  <c i="13" r="F37"/>
  <c i="1" r="AZ118"/>
  <c r="AZ117"/>
  <c r="AV117"/>
  <c r="AT117"/>
  <c i="16" r="F37"/>
  <c i="1" r="AZ125"/>
  <c i="21" r="F37"/>
  <c i="1" r="AZ134"/>
  <c r="AZ133"/>
  <c r="AV133"/>
  <c r="AT133"/>
  <c r="AG133"/>
  <c i="24" r="F35"/>
  <c i="1" r="AZ139"/>
  <c i="28" r="J33"/>
  <c i="1" r="AV143"/>
  <c r="AT143"/>
  <c r="AN143"/>
  <c i="30" r="J33"/>
  <c i="1" r="AV145"/>
  <c r="AT145"/>
  <c r="AN145"/>
  <c i="32" r="J33"/>
  <c i="1" r="AV147"/>
  <c r="AT147"/>
  <c r="AN147"/>
  <c i="36" r="J33"/>
  <c i="1" r="AV151"/>
  <c r="AT151"/>
  <c i="9" r="F37"/>
  <c i="1" r="AZ110"/>
  <c r="AZ109"/>
  <c r="AV109"/>
  <c r="AT109"/>
  <c r="BA114"/>
  <c i="13" r="J37"/>
  <c i="1" r="AV118"/>
  <c r="AT118"/>
  <c r="AN118"/>
  <c i="16" r="J37"/>
  <c i="1" r="AV125"/>
  <c r="AT125"/>
  <c i="21" r="J37"/>
  <c i="1" r="AV134"/>
  <c r="AT134"/>
  <c r="AN134"/>
  <c r="BA138"/>
  <c r="AW138"/>
  <c i="25" r="F35"/>
  <c i="1" r="AZ140"/>
  <c i="27" r="F33"/>
  <c i="1" r="AZ142"/>
  <c i="31" r="J33"/>
  <c i="1" r="AV146"/>
  <c r="AT146"/>
  <c r="AN146"/>
  <c i="34" r="J33"/>
  <c i="1" r="AV149"/>
  <c r="AT149"/>
  <c r="AN149"/>
  <c i="37" r="F33"/>
  <c i="1" r="AZ152"/>
  <c i="11" r="F37"/>
  <c i="1" r="AZ115"/>
  <c i="12" r="J37"/>
  <c i="1" r="AV116"/>
  <c r="AT116"/>
  <c r="AN116"/>
  <c i="14" r="J37"/>
  <c i="1" r="AV120"/>
  <c r="AT120"/>
  <c r="AN120"/>
  <c r="BB124"/>
  <c i="19" r="J37"/>
  <c i="1" r="AV130"/>
  <c r="AT130"/>
  <c r="AN130"/>
  <c i="22" r="F37"/>
  <c i="1" r="AZ136"/>
  <c r="AZ135"/>
  <c r="AV135"/>
  <c r="AT135"/>
  <c r="BD138"/>
  <c i="25" r="J32"/>
  <c i="1" r="AG140"/>
  <c i="26" r="F33"/>
  <c i="1" r="AZ141"/>
  <c i="29" r="F33"/>
  <c i="1" r="AZ144"/>
  <c i="33" r="J33"/>
  <c i="1" r="AV148"/>
  <c r="AT148"/>
  <c r="AN148"/>
  <c i="35" r="J33"/>
  <c i="1" r="AV150"/>
  <c r="AT150"/>
  <c r="AN150"/>
  <c i="18" l="1" r="J100"/>
  <c i="24" r="J130"/>
  <c r="J99"/>
  <c i="1" r="AN151"/>
  <c i="37" r="J39"/>
  <c i="36" r="J39"/>
  <c i="35" r="J39"/>
  <c i="34" r="J39"/>
  <c i="33" r="J39"/>
  <c i="32" r="J39"/>
  <c i="31" r="J39"/>
  <c i="30" r="J39"/>
  <c i="29" r="J39"/>
  <c i="28" r="J39"/>
  <c i="27" r="J39"/>
  <c i="1" r="AN140"/>
  <c i="25" r="J98"/>
  <c i="26" r="J39"/>
  <c i="25" r="J41"/>
  <c i="1" r="AN133"/>
  <c i="21" r="J43"/>
  <c i="1" r="AN129"/>
  <c i="20" r="J43"/>
  <c i="19" r="J43"/>
  <c i="18" r="J43"/>
  <c i="1" r="AN125"/>
  <c i="16" r="J43"/>
  <c i="1" r="AN119"/>
  <c i="15" r="J43"/>
  <c i="1" r="AN117"/>
  <c i="14" r="J43"/>
  <c i="13" r="J43"/>
  <c i="12" r="J43"/>
  <c i="1" r="AN111"/>
  <c i="11" r="J43"/>
  <c i="1" r="AN109"/>
  <c r="AN110"/>
  <c i="10" r="J43"/>
  <c i="9" r="J43"/>
  <c i="8" r="J43"/>
  <c i="1" r="AN103"/>
  <c r="AN101"/>
  <c i="6" r="J43"/>
  <c i="1" r="AN99"/>
  <c i="5" r="J43"/>
  <c i="1" r="AN98"/>
  <c i="4" r="J43"/>
  <c i="3" r="J43"/>
  <c i="2" r="J43"/>
  <c i="1" r="AN128"/>
  <c r="AN152"/>
  <c r="AU94"/>
  <c r="BB123"/>
  <c r="AX123"/>
  <c r="BB95"/>
  <c r="AX95"/>
  <c r="BD105"/>
  <c r="BA105"/>
  <c r="AW105"/>
  <c i="23" r="J30"/>
  <c i="1" r="AG137"/>
  <c i="7" r="J34"/>
  <c i="1" r="AG107"/>
  <c r="AG106"/>
  <c r="AG105"/>
  <c i="24" r="J32"/>
  <c i="1" r="AG139"/>
  <c r="AX96"/>
  <c r="AX106"/>
  <c r="BC105"/>
  <c r="AY105"/>
  <c r="BB113"/>
  <c r="AX113"/>
  <c r="AW124"/>
  <c r="BB105"/>
  <c r="AX105"/>
  <c r="BD123"/>
  <c r="BD113"/>
  <c r="BA123"/>
  <c r="AW123"/>
  <c i="22" r="J34"/>
  <c i="1" r="AG136"/>
  <c r="AG135"/>
  <c r="AN135"/>
  <c r="AY96"/>
  <c r="AG95"/>
  <c r="AZ114"/>
  <c r="AY124"/>
  <c r="BA113"/>
  <c r="AW113"/>
  <c r="BC123"/>
  <c r="AY123"/>
  <c r="BC95"/>
  <c r="AY95"/>
  <c r="AZ106"/>
  <c r="AG113"/>
  <c i="17" r="J34"/>
  <c i="1" r="AG126"/>
  <c r="AN126"/>
  <c r="BD95"/>
  <c r="BA95"/>
  <c r="AW114"/>
  <c r="AZ124"/>
  <c r="AZ138"/>
  <c r="AV138"/>
  <c r="AT138"/>
  <c r="AZ96"/>
  <c r="AV96"/>
  <c r="AT96"/>
  <c r="AN96"/>
  <c r="AW106"/>
  <c r="AX124"/>
  <c r="BC113"/>
  <c r="AY113"/>
  <c i="24" l="1" r="J41"/>
  <c i="23" r="J39"/>
  <c i="7" r="J43"/>
  <c i="22" r="J43"/>
  <c i="17" r="J43"/>
  <c i="1" r="AN107"/>
  <c r="AN137"/>
  <c r="AN136"/>
  <c r="AN139"/>
  <c r="AG138"/>
  <c r="AN138"/>
  <c r="AZ105"/>
  <c r="AV105"/>
  <c r="AT105"/>
  <c r="AN105"/>
  <c r="BA94"/>
  <c r="AW94"/>
  <c r="AK30"/>
  <c r="AZ95"/>
  <c r="AV95"/>
  <c r="AV106"/>
  <c r="AT106"/>
  <c r="AN106"/>
  <c r="AG124"/>
  <c r="AZ123"/>
  <c r="AV123"/>
  <c r="AT123"/>
  <c r="AW95"/>
  <c r="AV124"/>
  <c r="AT124"/>
  <c r="BC94"/>
  <c r="W32"/>
  <c r="BD94"/>
  <c r="W33"/>
  <c r="AV114"/>
  <c r="AT114"/>
  <c r="AN114"/>
  <c r="BB94"/>
  <c r="W31"/>
  <c r="AZ113"/>
  <c r="AV113"/>
  <c r="AT113"/>
  <c r="AN113"/>
  <c l="1" r="AN124"/>
  <c r="AG123"/>
  <c r="AG94"/>
  <c r="AK26"/>
  <c r="AT95"/>
  <c r="AN95"/>
  <c r="W30"/>
  <c r="AZ94"/>
  <c r="W29"/>
  <c r="AY94"/>
  <c r="AX94"/>
  <c l="1" r="AN123"/>
  <c r="AV94"/>
  <c r="AK29"/>
  <c r="AK35"/>
  <c l="1" r="AT94"/>
  <c r="AN94"/>
</calcChain>
</file>

<file path=xl/sharedStrings.xml><?xml version="1.0" encoding="utf-8"?>
<sst xmlns="http://schemas.openxmlformats.org/spreadsheetml/2006/main">
  <si>
    <t>Export Komplet</t>
  </si>
  <si>
    <t/>
  </si>
  <si>
    <t>2.0</t>
  </si>
  <si>
    <t>ZAMOK</t>
  </si>
  <si>
    <t>False</t>
  </si>
  <si>
    <t>{27ad1b79-4385-4a20-8b06-5d9653b6eeef}</t>
  </si>
  <si>
    <t>0,01</t>
  </si>
  <si>
    <t>21</t>
  </si>
  <si>
    <t>12</t>
  </si>
  <si>
    <t>REKAPITULACE STAVBY</t>
  </si>
  <si>
    <t xml:space="preserve">v ---  níže se nacházejí doplnkové a pomocné údaje k sestavám  --- v</t>
  </si>
  <si>
    <t>Návod na vyplnění</t>
  </si>
  <si>
    <t>0,001</t>
  </si>
  <si>
    <t>Kód:</t>
  </si>
  <si>
    <t>64025094</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</si>
  <si>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</si>
  <si>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</si>
  <si>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Cyklická obnova trati v úseku Pardubice (mimo) - Kolín (mimo)</t>
  </si>
  <si>
    <t>KSO:</t>
  </si>
  <si>
    <t>CC-CZ:</t>
  </si>
  <si>
    <t>Místo:</t>
  </si>
  <si>
    <t xml:space="preserve"> </t>
  </si>
  <si>
    <t>Datum:</t>
  </si>
  <si>
    <t>3. 10. 2025</t>
  </si>
  <si>
    <t>Zadavatel:</t>
  </si>
  <si>
    <t>IČ:</t>
  </si>
  <si>
    <t>DIČ:</t>
  </si>
  <si>
    <t>Uchazeč:</t>
  </si>
  <si>
    <t>Vyplň údaj</t>
  </si>
  <si>
    <t>Projektant:</t>
  </si>
  <si>
    <t>True</t>
  </si>
  <si>
    <t>Zpracovatel:</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</si>
  <si>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</si>
  <si>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</si>
  <si>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</si>
  <si>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</si>
  <si>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</si>
  <si>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</si>
  <si>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</si>
  <si>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</si>
  <si>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</si>
  <si>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</si>
  <si>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</si>
  <si>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</si>
  <si>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</si>
  <si>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</si>
  <si>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</si>
  <si>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</si>
  <si>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</si>
  <si>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</si>
  <si>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</si>
  <si>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</si>
  <si>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</si>
  <si>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</si>
  <si>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</si>
  <si>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</si>
  <si>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</si>
  <si>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</si>
  <si>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</si>
  <si>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</si>
  <si>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</si>
  <si>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</si>
  <si>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</si>
  <si>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</si>
  <si>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</si>
  <si>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</si>
  <si>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</si>
  <si>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</si>
  <si>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</si>
  <si>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</si>
  <si>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</si>
  <si>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</si>
  <si>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</si>
  <si>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</si>
  <si>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</si>
  <si>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</si>
  <si>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</si>
  <si>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PS 01</t>
  </si>
  <si>
    <t>Zabezpečovací zařízení v úseku Pardubice - Přelouč, úprava</t>
  </si>
  <si>
    <t>PRO</t>
  </si>
  <si>
    <t>1</t>
  </si>
  <si>
    <t>{964e642c-0b93-4fe6-abf7-cc1fdf19e85d}</t>
  </si>
  <si>
    <t>01</t>
  </si>
  <si>
    <t>Traťový úsek Pardubice, venkovní prvky</t>
  </si>
  <si>
    <t>Soupis</t>
  </si>
  <si>
    <t>2</t>
  </si>
  <si>
    <t>{597018a1-16f0-4264-90a1-ad175421e185}</t>
  </si>
  <si>
    <t>/</t>
  </si>
  <si>
    <t>Dle sborníku ÚOŽI</t>
  </si>
  <si>
    <t>3</t>
  </si>
  <si>
    <t>{a19b7226-3636-4203-9565-d4ecccf3cd4f}</t>
  </si>
  <si>
    <t>02</t>
  </si>
  <si>
    <t>Dle sborníku URS</t>
  </si>
  <si>
    <t>{4cb46927-ea11-4440-a1e6-1c5183320b4f}</t>
  </si>
  <si>
    <t>Stavědlová ústředna SZZ Pardubice</t>
  </si>
  <si>
    <t>{7ddc76dd-2a1f-49d9-a66e-04e64565f73f}</t>
  </si>
  <si>
    <t>{13d1a983-e0b6-4cc8-818f-689b94841c2e}</t>
  </si>
  <si>
    <t>03</t>
  </si>
  <si>
    <t>Technologický objekt RD3 PZS v km 312,103 P4906</t>
  </si>
  <si>
    <t>{9b7a5123-4737-452b-9c47-39add8d4a660}</t>
  </si>
  <si>
    <t>{2ecbba59-0d53-4a2e-bb38-9255bfae5b32}</t>
  </si>
  <si>
    <t>04</t>
  </si>
  <si>
    <t>Technologický objekt RD5</t>
  </si>
  <si>
    <t>{591a59bf-14db-4c07-a6f3-0a91f19e08bc}</t>
  </si>
  <si>
    <t>{5023ad72-86c2-499a-aea5-ebc67d24872d}</t>
  </si>
  <si>
    <t>PS 02</t>
  </si>
  <si>
    <t>Zabezpečovací zařízení v úseku Přelouč - Řečany n. L., úprava</t>
  </si>
  <si>
    <t>{ee8a104f-b617-4d9e-8bdb-4c40811f73b9}</t>
  </si>
  <si>
    <t>Traťový úsek Přelouč - Řečany n. L., venkovní prvky</t>
  </si>
  <si>
    <t>{6b40f4f8-d44c-4032-a3b3-ca1bb59dc186}</t>
  </si>
  <si>
    <t>{8b4878f9-66a2-434d-bd3b-ef627e3905d4}</t>
  </si>
  <si>
    <t>{287531bd-8ea0-4bf8-a0ae-e1c94a8ab0cd}</t>
  </si>
  <si>
    <t>Stavědlová ústředna SZZ Přelouč</t>
  </si>
  <si>
    <t>{2c673ab9-3fb2-4cdb-92c0-0319bedd9b98}</t>
  </si>
  <si>
    <t>{2085f2e8-f49c-4064-9b52-520ba922bf5a}</t>
  </si>
  <si>
    <t>Stavědlová ústředna SZZ Řečany</t>
  </si>
  <si>
    <t>{f724bdf2-3564-4ef7-8c0d-eea1cd73c4ba}</t>
  </si>
  <si>
    <t>{17937dd8-695b-42fe-9867-4370d607a856}</t>
  </si>
  <si>
    <t>PS 03</t>
  </si>
  <si>
    <t>Zabezpečovací zařízení v úseku Řečany n. L. - Záboří n. L., úprava</t>
  </si>
  <si>
    <t>{a11ccd7a-a3be-460f-afbe-efff5b72f75a}</t>
  </si>
  <si>
    <t>Traťový úsek Řečany n. L. - Záboří n. L., venkovní prvky</t>
  </si>
  <si>
    <t>{75cd34e6-bd0e-481a-9bf7-89a394935a7a}</t>
  </si>
  <si>
    <t>{10d8a809-89ba-4880-bb8f-30dcd6c62fe9}</t>
  </si>
  <si>
    <t>{380dfb9e-3544-4508-bd43-1b4ffd212a6e}</t>
  </si>
  <si>
    <t>Stavědlová ústředna SZZ Řečany nad Labem</t>
  </si>
  <si>
    <t>{9e0b9291-b3e3-48cb-9ed6-9b0aac1e3e52}</t>
  </si>
  <si>
    <t>{0871f49d-219a-497c-8cac-fa3b7279d69c}</t>
  </si>
  <si>
    <t>Technologický objekt TB Chvaletice</t>
  </si>
  <si>
    <t>{8fde7750-34c0-452e-8a7a-845fb981c8dd}</t>
  </si>
  <si>
    <t>{a09687b4-8180-404c-81e6-63fc93618b70}</t>
  </si>
  <si>
    <t>Stavědlová ústředna SZZ Záboří nad Labem</t>
  </si>
  <si>
    <t>{59442836-6b18-4697-94c1-368a51457290}</t>
  </si>
  <si>
    <t>{6c0a4eca-061b-43da-82f3-e3732f8517eb}</t>
  </si>
  <si>
    <t>PS 04</t>
  </si>
  <si>
    <t xml:space="preserve">Zabezpečovací zařízení v úseku Záboří nad Labem - Kolín, úprava </t>
  </si>
  <si>
    <t>{3da32f64-f6d2-4e58-8b12-f828412e87a6}</t>
  </si>
  <si>
    <t>Traťový úsek Záboří nad Labem - Kolín, venkovní prvky</t>
  </si>
  <si>
    <t>{e9b2319a-d77e-4500-8e78-c7accd93f498}</t>
  </si>
  <si>
    <t>{57ef991d-fbc7-4728-8f52-1d62edf6826d}</t>
  </si>
  <si>
    <t>{df351a76-edfb-4fd1-b07e-1374233fd427}</t>
  </si>
  <si>
    <t>{70501cca-8aba-4970-b3f4-0d5079d2227b}</t>
  </si>
  <si>
    <t>{d62e0936-b0fc-40ec-9993-4c001b4ff43f}</t>
  </si>
  <si>
    <t>Technologický objekt RD1 PZS v km 338,770 P4917</t>
  </si>
  <si>
    <t>{bb414bda-bea0-43ec-a0a1-65d238f7ae16}</t>
  </si>
  <si>
    <t>{6ff25196-b3ac-411b-8bbc-9846544391b2}</t>
  </si>
  <si>
    <t>Technologický objekt RD4 PZS v km 342,352 P4919</t>
  </si>
  <si>
    <t>{99c1d785-12a6-4ca1-88bf-db334f1d0e03}</t>
  </si>
  <si>
    <t>{19473760-588a-44a8-9a82-81a16ca50551}</t>
  </si>
  <si>
    <t>05</t>
  </si>
  <si>
    <t>Technologický objekt RD6 v km 344,590</t>
  </si>
  <si>
    <t>{78164127-1eb5-49f0-898a-ec09b0218d4c}</t>
  </si>
  <si>
    <t>{8a32549c-880f-40ee-bd53-9b40ee799f6b}</t>
  </si>
  <si>
    <t>06</t>
  </si>
  <si>
    <t>Stavědlová ústředna SZZ Kolín</t>
  </si>
  <si>
    <t>{92ab72b5-44a5-427c-a609-845cc32068de}</t>
  </si>
  <si>
    <t>{6e92631d-d46e-4f24-a994-e2ada5b70500}</t>
  </si>
  <si>
    <t>VON_</t>
  </si>
  <si>
    <t>PS 01-04</t>
  </si>
  <si>
    <t>STA</t>
  </si>
  <si>
    <t>{66502cb0-5614-43d0-886e-9c5b2235d2fa}</t>
  </si>
  <si>
    <t>PS 05</t>
  </si>
  <si>
    <t>Zpětná trakční cesta, úprava</t>
  </si>
  <si>
    <t>{39bd598b-7039-48df-af9d-d01591c2dfd6}</t>
  </si>
  <si>
    <t>R01</t>
  </si>
  <si>
    <t>Infrastruktura</t>
  </si>
  <si>
    <t>{ecfb4364-afa5-4efb-9211-7badc9ed079e}</t>
  </si>
  <si>
    <t>R02</t>
  </si>
  <si>
    <t>Stavební část</t>
  </si>
  <si>
    <t>{c7c992a0-13e3-4322-bf04-811c10b4b151}</t>
  </si>
  <si>
    <t>SO 01</t>
  </si>
  <si>
    <t>Práce na žel. svršku v TÚ Pardubice – Přelouč</t>
  </si>
  <si>
    <t>{22012ff6-0fcb-4d63-82a7-0b0cbe515478}</t>
  </si>
  <si>
    <t>SO 02</t>
  </si>
  <si>
    <t>Práce na žel. svršku v žst. Přelouč</t>
  </si>
  <si>
    <t>{00a124d3-0c5b-4a94-93d9-4c4db814a97b}</t>
  </si>
  <si>
    <t>SO 03</t>
  </si>
  <si>
    <t>Práce na žel. svršku v TÚ Přelouč – Řečany nad Labem</t>
  </si>
  <si>
    <t>{140e8974-637a-4a2b-a973-f8ba28d10d7f}</t>
  </si>
  <si>
    <t>SO 04</t>
  </si>
  <si>
    <t>Práce na žel. svršku v žst. Řečany nad Labem</t>
  </si>
  <si>
    <t>{220553bc-53b8-4afb-8058-7a799bf89827}</t>
  </si>
  <si>
    <t>SO 05</t>
  </si>
  <si>
    <t>Práce na žel. svršku v TÚ Řečany nad Labem – Záboří nad Labem</t>
  </si>
  <si>
    <t>{b8e57e90-1f28-4faa-b2e9-bbf071c8b8ee}</t>
  </si>
  <si>
    <t>SO 06</t>
  </si>
  <si>
    <t>Práce na žel. svršku v žst. Záboří nad Labem</t>
  </si>
  <si>
    <t>{a6ba5f15-da23-4ce6-9246-bafc0ceaf97d}</t>
  </si>
  <si>
    <t>SO 07</t>
  </si>
  <si>
    <t>Práce na žel. svršku v TÚ Záboří nad Labem – Kolín</t>
  </si>
  <si>
    <t>{0d7dd70c-898a-4666-8d93-a031c8e6b81f}</t>
  </si>
  <si>
    <t>SO 08</t>
  </si>
  <si>
    <t>Rekonstrukce žel. přejezdu P4906 v km 312,103</t>
  </si>
  <si>
    <t>{67810570-df94-4aeb-ad85-528c1b159e1b}</t>
  </si>
  <si>
    <t>SO 09</t>
  </si>
  <si>
    <t>Rekonstrukce žel. přejezdu P4913 v km 328,440</t>
  </si>
  <si>
    <t>{b7cc4f88-f16c-4989-9632-12da7ae60fb5}</t>
  </si>
  <si>
    <t>SO 10</t>
  </si>
  <si>
    <t>Rekonstrukce žel. přejezdu P4920 v km 343,291</t>
  </si>
  <si>
    <t>{b22654f3-0dec-4fc5-b29b-a1f32e83e7e3}</t>
  </si>
  <si>
    <t>SO 11</t>
  </si>
  <si>
    <t>Materiál objednatele</t>
  </si>
  <si>
    <t>{c07ea584-de9f-45a2-9d7f-3856a05f1b18}</t>
  </si>
  <si>
    <t>VON</t>
  </si>
  <si>
    <t xml:space="preserve">PS5,  SO 01 - SO 11</t>
  </si>
  <si>
    <t>{013f90c6-e1f8-4cc5-bf0d-59e90c125ab7}</t>
  </si>
  <si>
    <t>KRYCÍ LIST SOUPISU PRACÍ</t>
  </si>
  <si>
    <t>Objekt:</t>
  </si>
  <si>
    <t>PS 01 - Zabezpečovací zařízení v úseku Pardubice - Přelouč, úprava</t>
  </si>
  <si>
    <t>Soupis:</t>
  </si>
  <si>
    <t>01 - Traťový úsek Pardubice, venkovní prvky</t>
  </si>
  <si>
    <t>Úroveň 3:</t>
  </si>
  <si>
    <t>01 - Dle sborníku ÚOŽI</t>
  </si>
  <si>
    <t>Signal Projekt, s.r.o.</t>
  </si>
  <si>
    <t>Pavel Pospíšil, DiS.</t>
  </si>
  <si>
    <t>REKAPITULACE ČLENĚNÍ SOUPISU PRACÍ</t>
  </si>
  <si>
    <t>Kód dílu - Popis</t>
  </si>
  <si>
    <t>Cena celkem [CZK]</t>
  </si>
  <si>
    <t>Náklady ze soupisu prací</t>
  </si>
  <si>
    <t>-1</t>
  </si>
  <si>
    <t>KAB - Kabelizace</t>
  </si>
  <si>
    <t xml:space="preserve">    KRY - Krytí kabelů</t>
  </si>
  <si>
    <t>OST - Ostatní</t>
  </si>
  <si>
    <t>SOUPIS PRACÍ</t>
  </si>
  <si>
    <t>PČ</t>
  </si>
  <si>
    <t>MJ</t>
  </si>
  <si>
    <t>Množství</t>
  </si>
  <si>
    <t>J.cena [CZK]</t>
  </si>
  <si>
    <t>Cenová soustava</t>
  </si>
  <si>
    <t>J. Nh [h]</t>
  </si>
  <si>
    <t>Nh celkem [h]</t>
  </si>
  <si>
    <t>J. hmotnost [t]</t>
  </si>
  <si>
    <t>Hmotnost celkem [t]</t>
  </si>
  <si>
    <t>J. suť [t]</t>
  </si>
  <si>
    <t>Suť Celkem [t]</t>
  </si>
  <si>
    <t>Náklady soupisu celkem</t>
  </si>
  <si>
    <t>KAB</t>
  </si>
  <si>
    <t>Kabelizace</t>
  </si>
  <si>
    <t>ROZPOCET</t>
  </si>
  <si>
    <t>K</t>
  </si>
  <si>
    <t>7590555104</t>
  </si>
  <si>
    <t>Montáž formy pro kabely TCEKE, TCEKFY, TCEKY, TCEKEZE, TCEKEY do 4 P 1,0 - odstranění pláště na jednom konci kabelu, odstranění izolace z konců žil na svorkovnici, zhotovení vodní zábrany, zformování a konečná úprava kabelu, kontrolní a závěrečné měření n</t>
  </si>
  <si>
    <t>kus</t>
  </si>
  <si>
    <t>1689609289</t>
  </si>
  <si>
    <t>PP</t>
  </si>
  <si>
    <t>Montáž formy pro kabely TCEKE, TCEKFY, TCEKY, TCEKEZE, TCEKEY do 4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</si>
  <si>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M</t>
  </si>
  <si>
    <t>7590521519</t>
  </si>
  <si>
    <t>Venkovní vedení kabelová - metalické sítě Plněné, párované s ochr. vodičem TCEKPFLEY 4 P 1,0 D</t>
  </si>
  <si>
    <t>m</t>
  </si>
  <si>
    <t>-1933944537</t>
  </si>
  <si>
    <t>7590525230</t>
  </si>
  <si>
    <t>Montáž kabelu návěstního volně uloženého s jádrem 1 mm Cu TCEKEZE, TCEKFE, TCEKPFLEY, TCEKPFLEZE do 7 P - příprava kabelového bubnu a přistavení na místo tažení, odvinutí, naměření, odřezání a uložení kabelu do kabelového lože nebo žlabu, protažení překáž</t>
  </si>
  <si>
    <t>512</t>
  </si>
  <si>
    <t>-893851256</t>
  </si>
  <si>
    <t>Montáž kabelu návěstního volně uloženého s jádrem 1 mm Cu TCEKEZE, TCEKFE, TCEKPFLEY, TCEKPFLEZE do 7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</si>
  <si>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KRY</t>
  </si>
  <si>
    <t>Krytí kabelů</t>
  </si>
  <si>
    <t>4</t>
  </si>
  <si>
    <t>7593500600</t>
  </si>
  <si>
    <t>Trasy kabelového vedení Kabelové krycí desky a pásy Fólie výstražná modrá š. 34cm (HM0673909991034)</t>
  </si>
  <si>
    <t>128</t>
  </si>
  <si>
    <t>1965718559</t>
  </si>
  <si>
    <t>5</t>
  </si>
  <si>
    <t>7593501095</t>
  </si>
  <si>
    <t>Trasy kabelového vedení Ohebná dvouplášťová korugovaná chránička KF 09160 průměr 160/136 mm</t>
  </si>
  <si>
    <t>-1214282609</t>
  </si>
  <si>
    <t>OST</t>
  </si>
  <si>
    <t>Ostatní</t>
  </si>
  <si>
    <t>6</t>
  </si>
  <si>
    <t>7590587090</t>
  </si>
  <si>
    <t>Demontáž formy drátové</t>
  </si>
  <si>
    <t>-329884327</t>
  </si>
  <si>
    <t>7</t>
  </si>
  <si>
    <t>7593337160</t>
  </si>
  <si>
    <t>Demontáž souboru KAV, FID, ASE</t>
  </si>
  <si>
    <t>911153925</t>
  </si>
  <si>
    <t>8</t>
  </si>
  <si>
    <t>7594107070</t>
  </si>
  <si>
    <t>Demontáž lanového propojení tlumivek z betonových pražců</t>
  </si>
  <si>
    <t>699313587</t>
  </si>
  <si>
    <t>9</t>
  </si>
  <si>
    <t>7594107415</t>
  </si>
  <si>
    <t>Demontáž lanového ukolejnění / propojení ze stojiny kolejnice</t>
  </si>
  <si>
    <t>1387854035</t>
  </si>
  <si>
    <t>10</t>
  </si>
  <si>
    <t>7594207012</t>
  </si>
  <si>
    <t>Demontáž stykového transformátoru DT 075 C</t>
  </si>
  <si>
    <t>-1112796470</t>
  </si>
  <si>
    <t>11</t>
  </si>
  <si>
    <t>7592010102</t>
  </si>
  <si>
    <t>Kolové senzory a snímače počítačů náprav Snímač průjezdu kola RSR 180 (5 m kabel)</t>
  </si>
  <si>
    <t>1538402592</t>
  </si>
  <si>
    <t>7592005050</t>
  </si>
  <si>
    <t>Montáž počítacího bodu (senzoru) RSR 180 - uložení a připevnění na určené místo, seřízení polohy, přezkoušení</t>
  </si>
  <si>
    <t>853716348</t>
  </si>
  <si>
    <t>13</t>
  </si>
  <si>
    <t>7592010222</t>
  </si>
  <si>
    <t>Kolové senzory a snímače počítačů náprav Kabelový závěr UPMS-11 pro RSR180, 1x EPO 180</t>
  </si>
  <si>
    <t>-1318369313</t>
  </si>
  <si>
    <t>14</t>
  </si>
  <si>
    <t>7590145046</t>
  </si>
  <si>
    <t>Montáž závěru kabelového zabezpečovacího na zemní podpěru UPMP - úplná montáž závěru, zatažení kabelu, měření izolačního stavu, jednostranné číslování. Bez provedení zemních prací, zhotovení a zapojení kabelové formy</t>
  </si>
  <si>
    <t>701471369</t>
  </si>
  <si>
    <t>15</t>
  </si>
  <si>
    <t>7592010142</t>
  </si>
  <si>
    <t>Kolové senzory a snímače počítačů náprav Neoprénová ochr. hadice 4,8 m</t>
  </si>
  <si>
    <t>-848526551</t>
  </si>
  <si>
    <t>16</t>
  </si>
  <si>
    <t>7594305015</t>
  </si>
  <si>
    <t>Montáž součástí počítače náprav neoprénové ochranné hadice se soupravou pro upevnění k pražci</t>
  </si>
  <si>
    <t>1982047887</t>
  </si>
  <si>
    <t>17</t>
  </si>
  <si>
    <t>7592010152</t>
  </si>
  <si>
    <t>Kolové senzory a snímače počítačů náprav Montážní sada neoprénové ochr.hadice</t>
  </si>
  <si>
    <t>488467419</t>
  </si>
  <si>
    <t>18</t>
  </si>
  <si>
    <t>7592010154</t>
  </si>
  <si>
    <t>Kolové senzory a snímače počítačů náprav Víko montážní sady neoprénové ochr. hadice</t>
  </si>
  <si>
    <t>-757499492</t>
  </si>
  <si>
    <t>19</t>
  </si>
  <si>
    <t>7592010166</t>
  </si>
  <si>
    <t>Kolové senzory a snímače počítačů náprav Upevňovací souprava SK140</t>
  </si>
  <si>
    <t>1358706276</t>
  </si>
  <si>
    <t>20</t>
  </si>
  <si>
    <t>7592010172</t>
  </si>
  <si>
    <t>Kolové senzory a snímače počítačů náprav Připevňovací čep BBK pro upevňovací soupravu SK140</t>
  </si>
  <si>
    <t>pár</t>
  </si>
  <si>
    <t>-13850764</t>
  </si>
  <si>
    <t>7592010206</t>
  </si>
  <si>
    <t>Kolové senzory a snímače počítačů náprav Uzemňovací souprava pro KSL-FP</t>
  </si>
  <si>
    <t>1603857287</t>
  </si>
  <si>
    <t>22</t>
  </si>
  <si>
    <t>7592010162</t>
  </si>
  <si>
    <t>Kolové senzory a snímače počítačů náprav Stahovací páska hadice RSR</t>
  </si>
  <si>
    <t>193081843</t>
  </si>
  <si>
    <t>24</t>
  </si>
  <si>
    <t>7594205012</t>
  </si>
  <si>
    <t>Montáž stykového transformátoru jednoho DT 075 C - usazení stykového transformátoru, montáž ochranných trubek, případně přídavných svorkovnic, jejich propojení a naplnění transformátoru olejem, montáž univerzálního úhelníku na střední vývod, propojení stř</t>
  </si>
  <si>
    <t>704918856</t>
  </si>
  <si>
    <t>Montáž stykového transformátoru jednoho DT 075 C - usazení stykového transformátoru, montáž ochranných trubek, případně přídavných svorkovnic, jejich propojení a naplnění transformátoru olejem, montáž univerzálního úhelníku na střední vývod, propojení středních vývodů dvojice stykových transformátorů krátkým čtyřlanovým propojením, zatažení kabelů, nátěr, proměření izolačního stavu. Bez vyformování a zapojení kabelů, bez dodání svorkovnic, trubek, úhelníku a propojky</t>
  </si>
  <si>
    <t>25</t>
  </si>
  <si>
    <t>7594105405</t>
  </si>
  <si>
    <t>Zřízení otvoru pro ukolejnění / propojení typu Cembre - navrtání otvoru do kolejnice, nalisování pouzdra</t>
  </si>
  <si>
    <t>-459520789</t>
  </si>
  <si>
    <t>26</t>
  </si>
  <si>
    <t>7594180340</t>
  </si>
  <si>
    <t>Souprava stykového bodu Souprava stykového bodu v žst. v kol. bez vystř SS20/B91S zdv. norma 709659013 (HM0404223990946)</t>
  </si>
  <si>
    <t>-302900852</t>
  </si>
  <si>
    <t>02 - Dle sborníku URS</t>
  </si>
  <si>
    <t>M - Práce a dodávky M</t>
  </si>
  <si>
    <t xml:space="preserve">    46-M - Zemní práce při extr.mont.pracích</t>
  </si>
  <si>
    <t>Práce a dodávky M</t>
  </si>
  <si>
    <t>46-M</t>
  </si>
  <si>
    <t>Zemní práce při extr.mont.pracích</t>
  </si>
  <si>
    <t>460161282</t>
  </si>
  <si>
    <t>Hloubení kabelových rýh ručně včetně urovnání dna s přemístěním výkopku do vzdálenosti 3 m od okraje jámy nebo s naložením na dopravní prostředek šířky 50 cm hloubky 90 cm v hornině třídy těžitelnosti I skupiny 3</t>
  </si>
  <si>
    <t>64</t>
  </si>
  <si>
    <t>2082239349</t>
  </si>
  <si>
    <t>460431292</t>
  </si>
  <si>
    <t>Zásyp kabelových rýh ručně s přemístění sypaniny ze vzdálenosti do 10 m, s uložením výkopku ve vrstvách včetně zhutnění a úpravy povrchu šířky 50 cm hloubky 90 cm z horniny třídy těžitelnosti I skupiny 3</t>
  </si>
  <si>
    <t>1017109817</t>
  </si>
  <si>
    <t>460631214</t>
  </si>
  <si>
    <t>Zemní protlaky řízené horizontální vrtání v hornině třídy těžitelnosti I a II skupiny 1 až 4 včetně protlačení trub v hloubce do 6 m vnějšího průměru vrtu přes 140 do 180 mm</t>
  </si>
  <si>
    <t>-659134942</t>
  </si>
  <si>
    <t>460632112</t>
  </si>
  <si>
    <t>Zemní protlaky zemní práce nutné k provedení protlaku výkop včetně zásypu ručně startovací jáma v hornině třídy těžitelnosti I skupiny 2</t>
  </si>
  <si>
    <t>-79245287</t>
  </si>
  <si>
    <t>460632212</t>
  </si>
  <si>
    <t>Zemní protlaky zemní práce nutné k provedení protlaku výkop včetně zásypu ručně koncová jáma v hornině třídy těžitelnosti I skupiny 2</t>
  </si>
  <si>
    <t>-1792625907</t>
  </si>
  <si>
    <t>02 - Stavědlová ústředna SZZ Pardubice</t>
  </si>
  <si>
    <t>7593337150</t>
  </si>
  <si>
    <t>Demontáž reléové jednotky</t>
  </si>
  <si>
    <t>-1646489508</t>
  </si>
  <si>
    <t>7593337140</t>
  </si>
  <si>
    <t>Demontáž napájecí jednotky</t>
  </si>
  <si>
    <t>-380524292</t>
  </si>
  <si>
    <t>7593317400</t>
  </si>
  <si>
    <t>Demontáž kostry pro elektroniku</t>
  </si>
  <si>
    <t>460135583</t>
  </si>
  <si>
    <t>7593317010</t>
  </si>
  <si>
    <t>Zrušení jednoho zapojení při volné vazbě - odpojení vodiče a jeho vytažení</t>
  </si>
  <si>
    <t>100584726</t>
  </si>
  <si>
    <t>7593315425</t>
  </si>
  <si>
    <t>Zhotovení jednoho zapojení při volné vazbě - naměření vodiče, zatažení a připojení</t>
  </si>
  <si>
    <t>-2009680498</t>
  </si>
  <si>
    <t>7593330040</t>
  </si>
  <si>
    <t>Výměnné díly Relé NMŠ 1-2000 (HM0404221990407)</t>
  </si>
  <si>
    <t>558407658</t>
  </si>
  <si>
    <t>7593335040</t>
  </si>
  <si>
    <t>Montáž malorozměrného relé</t>
  </si>
  <si>
    <t>1493230762</t>
  </si>
  <si>
    <t>7593335050</t>
  </si>
  <si>
    <t>Montáž zásuvky malorozměrového relé - včetně zapojení přívodů</t>
  </si>
  <si>
    <t>-54994076</t>
  </si>
  <si>
    <t>7593311200</t>
  </si>
  <si>
    <t>Konstrukční díly Zásuvka ESP ocínovaná (CV711015024)</t>
  </si>
  <si>
    <t>-1648117408</t>
  </si>
  <si>
    <t>7594300177</t>
  </si>
  <si>
    <t>Počítače náprav Vnitřní prvky PN FAdC Montážní skříňka BGT09 šíře 126TE</t>
  </si>
  <si>
    <t>-2115562851</t>
  </si>
  <si>
    <t>7594300318</t>
  </si>
  <si>
    <t>Počítače náprav Vnitřní prvky PN Frauscher Panel pro uchycení skříně 126TE do stojanu</t>
  </si>
  <si>
    <t>-2019351418</t>
  </si>
  <si>
    <t>7594300192</t>
  </si>
  <si>
    <t>Počítače náprav Vnitřní prvky PN FAdC Sběrnicová jednotka BP-PWR101-0 8TE GS01</t>
  </si>
  <si>
    <t>2139745887</t>
  </si>
  <si>
    <t>7594300194</t>
  </si>
  <si>
    <t>Počítače náprav Vnitřní prvky PN FAdC Sběrnicová jednotka BP-PWR101-4 24TE GS01</t>
  </si>
  <si>
    <t>2070120502</t>
  </si>
  <si>
    <t>7594300202</t>
  </si>
  <si>
    <t>Počítače náprav Vnitřní prvky PN FAdC Sběrnicová jednotka BP-EXB101-2 16TE GS01</t>
  </si>
  <si>
    <t>-233653762</t>
  </si>
  <si>
    <t>7594300178</t>
  </si>
  <si>
    <t>Počítače náprav Vnitřní prvky PN FAdC Napájecí modul PSC101 GS01</t>
  </si>
  <si>
    <t>2041733137</t>
  </si>
  <si>
    <t>7594300184</t>
  </si>
  <si>
    <t>Počítače náprav Vnitřní prvky PN FAdC Komunikační modul COM-AdC101</t>
  </si>
  <si>
    <t>1204382200</t>
  </si>
  <si>
    <t>7594300188</t>
  </si>
  <si>
    <t>Počítače náprav Vnitřní prvky PN FAdC Jednotka vstupů/výstupů IO-EXB101 GS01</t>
  </si>
  <si>
    <t>-1167082110</t>
  </si>
  <si>
    <t>7594300182</t>
  </si>
  <si>
    <t>Počítače náprav Vnitřní prvky PN FAdC Vyhodnocovací jednotka AEB101 GS01</t>
  </si>
  <si>
    <t>398930026</t>
  </si>
  <si>
    <t>7594300214</t>
  </si>
  <si>
    <t>Počítače náprav Vnitřní prvky PN FAdC Diagnostický system FDS101 GS01</t>
  </si>
  <si>
    <t>-1854426417</t>
  </si>
  <si>
    <t>7594300216</t>
  </si>
  <si>
    <t>Počítače náprav Vnitřní prvky PN FAdC Adresný software pro 1 úsek</t>
  </si>
  <si>
    <t>-458247166</t>
  </si>
  <si>
    <t>23</t>
  </si>
  <si>
    <t>7592010260</t>
  </si>
  <si>
    <t>Kolové senzory a snímače počítačů náprav Zkušební přípravek RSR SB</t>
  </si>
  <si>
    <t>-417123642</t>
  </si>
  <si>
    <t>7595600710</t>
  </si>
  <si>
    <t>Přenosová a datová zařízení Datové - Extender Extender L110-F2G</t>
  </si>
  <si>
    <t>1297329961</t>
  </si>
  <si>
    <t>7594300268</t>
  </si>
  <si>
    <t>Počítače náprav Vnitřní prvky PN Frauscher Přepěťová ochrana vyhodnocovací jednotky BSI005</t>
  </si>
  <si>
    <t>-656976133</t>
  </si>
  <si>
    <t>7594303010</t>
  </si>
  <si>
    <t>Oprava počítače náprav bleskojistkové svorkovnice BSI002, GS02</t>
  </si>
  <si>
    <t>-1023162649</t>
  </si>
  <si>
    <t>27</t>
  </si>
  <si>
    <t>7594300266</t>
  </si>
  <si>
    <t>Počítače náprav Vnitřní prvky PN Frauscher Krycí plech 3HE 21TE</t>
  </si>
  <si>
    <t>-616141398</t>
  </si>
  <si>
    <t>28</t>
  </si>
  <si>
    <t>7594300208</t>
  </si>
  <si>
    <t>Počítače náprav Vnitřní prvky PN FAdC Konektor BP-EXB letovací verze</t>
  </si>
  <si>
    <t>2027437840</t>
  </si>
  <si>
    <t>29</t>
  </si>
  <si>
    <t>7594305010</t>
  </si>
  <si>
    <t>Montáž součástí počítače náprav vyhodnocovací části</t>
  </si>
  <si>
    <t>-1865160905</t>
  </si>
  <si>
    <t>30</t>
  </si>
  <si>
    <t>7598095420</t>
  </si>
  <si>
    <t>Příprava ke komplexním zkouškám závislosti UAB a staničního zabezpečovacího zařízení za úvazku na 1 traťové koleji v 1 směru - oživení, seřízení a nastavení zařízení s ohledem na postup jeho uvádění do provozu</t>
  </si>
  <si>
    <t>-352173428</t>
  </si>
  <si>
    <t>31</t>
  </si>
  <si>
    <t>7598095546</t>
  </si>
  <si>
    <t>Vyhotovení protokolu UTZ pro SZZ reléové a elektronické do 10 výhybkových jednotek - vykonání prohlídky a zkoušky včetně vyhotovení protokolu podle vyhl. 100/1995 Sb., výhybkovou jednotkou (VJ) je jednoduchá výhybka bez rozlišení počtu přestavníků, spojka</t>
  </si>
  <si>
    <t>1752351449</t>
  </si>
  <si>
    <t>Vyhotovení protokolu UTZ pro SZZ reléové a elektronické do 10 výhybkových jednotek - vykonání prohlídky a zkoušky včetně vyhotovení protokolu podle vyhl. 100/1995 Sb., výhybkovou jednotkou (VJ) je jednoduchá výhybka bez rozlišení počtu přestavníků, spojka jsou 2 VJ, křižovatková výhybka 2 VJ, křižovatková s PHS 4 VJ, výkolejka s motorem 1 VJ</t>
  </si>
  <si>
    <t>32</t>
  </si>
  <si>
    <t>7598095547</t>
  </si>
  <si>
    <t>Vyhotovení protokolu UTZ pro SZZ reléové a elektronické za každých dalších 10 výhybkových jednotek - vykonání prohlídky a zkoušky včetně vyhotovení protokolu podle vyhl. 100/1995 Sb., výhybkovou jednotkou (VJ) je jednoduchá výhybka bez rozlišení počtu pře</t>
  </si>
  <si>
    <t>-2027579476</t>
  </si>
  <si>
    <t>Vyhotovení protokolu UTZ pro SZZ reléové a elektronické za každých dalších 10 výhybkových jednotek - vykonání prohlídky a zkoušky včetně vyhotovení protokolu podle vyhl. 100/1995 Sb., výhybkovou jednotkou (VJ) je jednoduchá výhybka bez rozlišení počtu přestavníků, spojka jsou 2 VJ, křižovatková výhybka 2 VJ, křižovatková s PHS 4 VJ, výkolejka s motorem 1 VJ</t>
  </si>
  <si>
    <t>33</t>
  </si>
  <si>
    <t>7598095585</t>
  </si>
  <si>
    <t>Vyhotovení protokolu UTZ pro TZZ AB3, AB a ABE pro jednu kolej - vykonání prohlídky a zkoušky včetně vyhotovení protokolu podle vyhl. 100/1995 Sb.</t>
  </si>
  <si>
    <t>1022765964</t>
  </si>
  <si>
    <t>34</t>
  </si>
  <si>
    <t>7598095628</t>
  </si>
  <si>
    <t>Vyhotovení revizní zprávy SZZ elektronické přes 30 přestavníků - vykonání prohlídky a zkoušky pro napájení elektrického zařízení včetně vyhotovení revizní zprávy podle vyhl. 100/1995 Sb. a norem ČSN</t>
  </si>
  <si>
    <t>598999589</t>
  </si>
  <si>
    <t>35</t>
  </si>
  <si>
    <t>7598095640</t>
  </si>
  <si>
    <t>Vyhotovení revizní zprávy TZZ centralizovaného - vykonání prohlídky a zkoušky pro napájení elektrického zařízení včetně vyhotovení revizní zprávy podle vyhl. 100/1995 Sb. a norem ČSN, "koncové zařízení" vztahuje se na napájecí soustavu pro napájení oddílo</t>
  </si>
  <si>
    <t>-602693271</t>
  </si>
  <si>
    <t>Vyhotovení revizní zprávy TZZ centralizovaného - vykonání prohlídky a zkoušky pro napájení elektrického zařízení včetně vyhotovení revizní zprávy podle vyhl. 100/1995 Sb. a norem ČSN, "koncové zařízení" vztahuje se na napájecí soustavu pro napájení oddílových návěstidel, napájení kolejových obvodů, napájení EONů</t>
  </si>
  <si>
    <t>38</t>
  </si>
  <si>
    <t>7592503010</t>
  </si>
  <si>
    <t>Úprava adresného SW stanice TEDIS, ústředny MEDIS</t>
  </si>
  <si>
    <t>hod</t>
  </si>
  <si>
    <t>1969273932</t>
  </si>
  <si>
    <t>40</t>
  </si>
  <si>
    <t>7592605010</t>
  </si>
  <si>
    <t>Instalace SW do PC</t>
  </si>
  <si>
    <t>-1042627140</t>
  </si>
  <si>
    <t>39</t>
  </si>
  <si>
    <t>7592605020</t>
  </si>
  <si>
    <t>Konfigurace SW v PC</t>
  </si>
  <si>
    <t>-1148490246</t>
  </si>
  <si>
    <t>03 - Technologický objekt RD3 PZS v km 312,103 P4906</t>
  </si>
  <si>
    <t>7592307010</t>
  </si>
  <si>
    <t>Demontáž transformátoru pro zabezpečovací zařízení</t>
  </si>
  <si>
    <t>-1321997882</t>
  </si>
  <si>
    <t>1110690377</t>
  </si>
  <si>
    <t>1223048330</t>
  </si>
  <si>
    <t>7593107012</t>
  </si>
  <si>
    <t>Demontáž měniče statického řady EZ1, EZ2 a BZS1-R96</t>
  </si>
  <si>
    <t>-539002332</t>
  </si>
  <si>
    <t>7593337040</t>
  </si>
  <si>
    <t>Demontáž malorozměrného relé</t>
  </si>
  <si>
    <t>-258042384</t>
  </si>
  <si>
    <t>257644494</t>
  </si>
  <si>
    <t>343564966</t>
  </si>
  <si>
    <t>1604774389</t>
  </si>
  <si>
    <t>369521426</t>
  </si>
  <si>
    <t>-1598538522</t>
  </si>
  <si>
    <t>-1239345137</t>
  </si>
  <si>
    <t>972209397</t>
  </si>
  <si>
    <t>473114529</t>
  </si>
  <si>
    <t>206707599</t>
  </si>
  <si>
    <t>-1721936773</t>
  </si>
  <si>
    <t>-963937790</t>
  </si>
  <si>
    <t>-1194397029</t>
  </si>
  <si>
    <t>-820524677</t>
  </si>
  <si>
    <t>1156539041</t>
  </si>
  <si>
    <t>-1854924546</t>
  </si>
  <si>
    <t>1228460422</t>
  </si>
  <si>
    <t>851088409</t>
  </si>
  <si>
    <t>-1577562559</t>
  </si>
  <si>
    <t>-112135340</t>
  </si>
  <si>
    <t>-957632630</t>
  </si>
  <si>
    <t>557358406</t>
  </si>
  <si>
    <t>1327403592</t>
  </si>
  <si>
    <t>1967881536</t>
  </si>
  <si>
    <t>7594300222</t>
  </si>
  <si>
    <t>Počítače náprav Vnitřní prvky PN FAdC Patch kabel STP pro FAdC</t>
  </si>
  <si>
    <t>-1645218582</t>
  </si>
  <si>
    <t>-2074849670</t>
  </si>
  <si>
    <t>7598095641</t>
  </si>
  <si>
    <t xml:space="preserve">Vyhotovení revizní zprávy TZZ decentralizovaného za každý návěstní bod - vykonání prohlídky a zkoušky pro napájení elektrického zařízení včetně vyhotovení revizní zprávy podle vyhl. 100/1995 Sb. a norem ČSN, "decentralizovaný" s výzbrojí umístěnou v RS u </t>
  </si>
  <si>
    <t>689621882</t>
  </si>
  <si>
    <t>Vyhotovení revizní zprávy TZZ decentralizovaného za každý návěstní bod - vykonání prohlídky a zkoušky pro napájení elektrického zařízení včetně vyhotovení revizní zprávy podle vyhl. 100/1995 Sb. a norem ČSN, "decentralizovaný" s výzbrojí umístěnou v RS u návěstního bodu - vztahuje se na napájecí soustavy pro napájení, ventilaci, zásuvku pro RS, pro napájení oddílových návěstidel - výstupní svorky pro napájení návěstních transformátorů umístěných v paticích oddílových návěstidel, napájení vnitřních rozvodů oddílových návěstidel, napájení EONů z TR umístěných v RS u návěst.bodu, vnitřní výstroj kolejových souborů</t>
  </si>
  <si>
    <t>04 - Technologický objekt RD5</t>
  </si>
  <si>
    <t>-2107536159</t>
  </si>
  <si>
    <t>-280065670</t>
  </si>
  <si>
    <t>41862682</t>
  </si>
  <si>
    <t>1760564898</t>
  </si>
  <si>
    <t>1594452367</t>
  </si>
  <si>
    <t>1593512782</t>
  </si>
  <si>
    <t>262900389</t>
  </si>
  <si>
    <t>-1664309369</t>
  </si>
  <si>
    <t>129270998</t>
  </si>
  <si>
    <t>-1257628321</t>
  </si>
  <si>
    <t>126481323</t>
  </si>
  <si>
    <t>-418902520</t>
  </si>
  <si>
    <t>-1767793384</t>
  </si>
  <si>
    <t>-24894566</t>
  </si>
  <si>
    <t>-617930138</t>
  </si>
  <si>
    <t>-1950073988</t>
  </si>
  <si>
    <t>-811207313</t>
  </si>
  <si>
    <t>-689685919</t>
  </si>
  <si>
    <t>1394959354</t>
  </si>
  <si>
    <t>-321148475</t>
  </si>
  <si>
    <t>1912021023</t>
  </si>
  <si>
    <t>-537923863</t>
  </si>
  <si>
    <t>-402973075</t>
  </si>
  <si>
    <t>1529950703</t>
  </si>
  <si>
    <t>-47774541</t>
  </si>
  <si>
    <t>1482635434</t>
  </si>
  <si>
    <t>95251005</t>
  </si>
  <si>
    <t>-1397847163</t>
  </si>
  <si>
    <t>-1485342665</t>
  </si>
  <si>
    <t>1262313260</t>
  </si>
  <si>
    <t>-1818696204</t>
  </si>
  <si>
    <t>PS 02 - Zabezpečovací zařízení v úseku Přelouč - Řečany n. L., úprava</t>
  </si>
  <si>
    <t>01 - Traťový úsek Přelouč - Řečany n. L., venkovní prvky</t>
  </si>
  <si>
    <t>1526480202</t>
  </si>
  <si>
    <t>1609096158</t>
  </si>
  <si>
    <t>7590521529</t>
  </si>
  <si>
    <t>Venkovní vedení kabelová - metalické sítě Plněné, párované s ochr. vodičem TCEKPFLEY 7 P 1,0 D</t>
  </si>
  <si>
    <t>549160404</t>
  </si>
  <si>
    <t>7590555108</t>
  </si>
  <si>
    <t xml:space="preserve">Montáž formy pro kabely TCEKE, TCEKFY, TCEKY, TCEKEZE, TCEKEY do 12 P 1,0 - odstranění pláště na jednom konci kabelu, odstranění izolace z konců žil na svorkovnici, zhotovení vodní zábrany, zformování a konečná úprava kabelu, kontrolní a závěrečné měření </t>
  </si>
  <si>
    <t>-325530977</t>
  </si>
  <si>
    <t>Montáž formy pro kabely TCEKE, TCEKFY, TCEKY, TCEKEZE, TCEKEY do 12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</si>
  <si>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-271171363</t>
  </si>
  <si>
    <t>-1930395224</t>
  </si>
  <si>
    <t>1678001668</t>
  </si>
  <si>
    <t>-751992171</t>
  </si>
  <si>
    <t>-409279107</t>
  </si>
  <si>
    <t>1282610584</t>
  </si>
  <si>
    <t>-726531158</t>
  </si>
  <si>
    <t>269737790</t>
  </si>
  <si>
    <t>512347</t>
  </si>
  <si>
    <t>-188353805</t>
  </si>
  <si>
    <t>1737142398</t>
  </si>
  <si>
    <t>-718417201</t>
  </si>
  <si>
    <t>1438349457</t>
  </si>
  <si>
    <t>11851733</t>
  </si>
  <si>
    <t>-364388822</t>
  </si>
  <si>
    <t>-1586252733</t>
  </si>
  <si>
    <t>1307464621</t>
  </si>
  <si>
    <t>1936033748</t>
  </si>
  <si>
    <t>1742029156</t>
  </si>
  <si>
    <t>1839038750</t>
  </si>
  <si>
    <t>-511805846</t>
  </si>
  <si>
    <t>-1982551392</t>
  </si>
  <si>
    <t>-1897937130</t>
  </si>
  <si>
    <t>1278958459</t>
  </si>
  <si>
    <t>-1693482701</t>
  </si>
  <si>
    <t>02 - Stavědlová ústředna SZZ Přelouč</t>
  </si>
  <si>
    <t>398435634</t>
  </si>
  <si>
    <t>779545063</t>
  </si>
  <si>
    <t>1625008781</t>
  </si>
  <si>
    <t>-550023228</t>
  </si>
  <si>
    <t>-1644717715</t>
  </si>
  <si>
    <t>731405525</t>
  </si>
  <si>
    <t>-163695644</t>
  </si>
  <si>
    <t>55402085</t>
  </si>
  <si>
    <t>1009248594</t>
  </si>
  <si>
    <t>1270611537</t>
  </si>
  <si>
    <t>-408415932</t>
  </si>
  <si>
    <t>-687738596</t>
  </si>
  <si>
    <t>893932531</t>
  </si>
  <si>
    <t>1991712624</t>
  </si>
  <si>
    <t>323081626</t>
  </si>
  <si>
    <t>1897044282</t>
  </si>
  <si>
    <t>96534724</t>
  </si>
  <si>
    <t>565570995</t>
  </si>
  <si>
    <t>1479986512</t>
  </si>
  <si>
    <t>-2011477867</t>
  </si>
  <si>
    <t>-870548881</t>
  </si>
  <si>
    <t>1161675479</t>
  </si>
  <si>
    <t>-795102870</t>
  </si>
  <si>
    <t>-354594579</t>
  </si>
  <si>
    <t>-1784328988</t>
  </si>
  <si>
    <t>1787105849</t>
  </si>
  <si>
    <t>-1034717055</t>
  </si>
  <si>
    <t>309566522</t>
  </si>
  <si>
    <t>-1831499209</t>
  </si>
  <si>
    <t>829627677</t>
  </si>
  <si>
    <t>36</t>
  </si>
  <si>
    <t>1231076103</t>
  </si>
  <si>
    <t>37</t>
  </si>
  <si>
    <t>347932318</t>
  </si>
  <si>
    <t>2079081551</t>
  </si>
  <si>
    <t>03 - Stavědlová ústředna SZZ Řečany</t>
  </si>
  <si>
    <t>02 - Stavědlová ústředna SZZ Řečany</t>
  </si>
  <si>
    <t>-1362444845</t>
  </si>
  <si>
    <t>1939925871</t>
  </si>
  <si>
    <t>972874838</t>
  </si>
  <si>
    <t>-1440228561</t>
  </si>
  <si>
    <t>1048334169</t>
  </si>
  <si>
    <t>1330616620</t>
  </si>
  <si>
    <t>341881423</t>
  </si>
  <si>
    <t>-98496558</t>
  </si>
  <si>
    <t>-1363868430</t>
  </si>
  <si>
    <t>1184327711</t>
  </si>
  <si>
    <t>1358458073</t>
  </si>
  <si>
    <t>-1297036350</t>
  </si>
  <si>
    <t>-1675634011</t>
  </si>
  <si>
    <t>-111137197</t>
  </si>
  <si>
    <t>1918485781</t>
  </si>
  <si>
    <t>1135475048</t>
  </si>
  <si>
    <t>1713680526</t>
  </si>
  <si>
    <t>150842715</t>
  </si>
  <si>
    <t>-2136099154</t>
  </si>
  <si>
    <t>-162684336</t>
  </si>
  <si>
    <t>-1125691925</t>
  </si>
  <si>
    <t>-178193443</t>
  </si>
  <si>
    <t>-215044674</t>
  </si>
  <si>
    <t>156363080</t>
  </si>
  <si>
    <t>-856855508</t>
  </si>
  <si>
    <t>1624007264</t>
  </si>
  <si>
    <t>-10325938</t>
  </si>
  <si>
    <t>-1675745002</t>
  </si>
  <si>
    <t>1510067512</t>
  </si>
  <si>
    <t>1032801998</t>
  </si>
  <si>
    <t>2001060155</t>
  </si>
  <si>
    <t>PS 03 - Zabezpečovací zařízení v úseku Řečany n. L. - Záboří n. L., úprava</t>
  </si>
  <si>
    <t>01 - Traťový úsek Řečany n. L. - Záboří n. L., venkovní prvky</t>
  </si>
  <si>
    <t>367301743</t>
  </si>
  <si>
    <t>-1487136567</t>
  </si>
  <si>
    <t>251656224</t>
  </si>
  <si>
    <t>7590521514</t>
  </si>
  <si>
    <t>Venkovní vedení kabelová - metalické sítě Plněné, párované s ochr. vodičem TCEKPFLEY 3 P 1,0 D</t>
  </si>
  <si>
    <t>-403760472</t>
  </si>
  <si>
    <t>1147023699</t>
  </si>
  <si>
    <t>-913780419</t>
  </si>
  <si>
    <t>524127113</t>
  </si>
  <si>
    <t>123297241</t>
  </si>
  <si>
    <t>488666544</t>
  </si>
  <si>
    <t>745362621</t>
  </si>
  <si>
    <t>-1031966880</t>
  </si>
  <si>
    <t>-859025854</t>
  </si>
  <si>
    <t>1042353674</t>
  </si>
  <si>
    <t>2122505087</t>
  </si>
  <si>
    <t>128500549</t>
  </si>
  <si>
    <t>-1721498752</t>
  </si>
  <si>
    <t>1956013700</t>
  </si>
  <si>
    <t>-79863573</t>
  </si>
  <si>
    <t>-291000913</t>
  </si>
  <si>
    <t>1036826515</t>
  </si>
  <si>
    <t>177118094</t>
  </si>
  <si>
    <t>250301746</t>
  </si>
  <si>
    <t>-1550755201</t>
  </si>
  <si>
    <t>1994612455</t>
  </si>
  <si>
    <t>-286946794</t>
  </si>
  <si>
    <t>1737375041</t>
  </si>
  <si>
    <t>-1814562476</t>
  </si>
  <si>
    <t>-668305903</t>
  </si>
  <si>
    <t>-2080798104</t>
  </si>
  <si>
    <t>-1828955098</t>
  </si>
  <si>
    <t>457706513</t>
  </si>
  <si>
    <t>02 - Stavědlová ústředna SZZ Řečany nad Labem</t>
  </si>
  <si>
    <t>-138945690</t>
  </si>
  <si>
    <t>1914321560</t>
  </si>
  <si>
    <t>-1568294840</t>
  </si>
  <si>
    <t>-1704213854</t>
  </si>
  <si>
    <t>454958197</t>
  </si>
  <si>
    <t>-677685228</t>
  </si>
  <si>
    <t>1182911806</t>
  </si>
  <si>
    <t>1040716570</t>
  </si>
  <si>
    <t>1353698845</t>
  </si>
  <si>
    <t>-1553003299</t>
  </si>
  <si>
    <t>904186844</t>
  </si>
  <si>
    <t>1936749957</t>
  </si>
  <si>
    <t>1393853891</t>
  </si>
  <si>
    <t>-1682202357</t>
  </si>
  <si>
    <t>-1999351149</t>
  </si>
  <si>
    <t>-796862949</t>
  </si>
  <si>
    <t>-1224666311</t>
  </si>
  <si>
    <t>-1324395960</t>
  </si>
  <si>
    <t>-997115974</t>
  </si>
  <si>
    <t>-426160732</t>
  </si>
  <si>
    <t>-2100842187</t>
  </si>
  <si>
    <t>1997576222</t>
  </si>
  <si>
    <t>-1042139186</t>
  </si>
  <si>
    <t>1981163412</t>
  </si>
  <si>
    <t>1325653864</t>
  </si>
  <si>
    <t>1142805220</t>
  </si>
  <si>
    <t>2099833760</t>
  </si>
  <si>
    <t>-1538724249</t>
  </si>
  <si>
    <t>-1851519578</t>
  </si>
  <si>
    <t>-363071223</t>
  </si>
  <si>
    <t>895700199</t>
  </si>
  <si>
    <t>-1791696275</t>
  </si>
  <si>
    <t>-987738209</t>
  </si>
  <si>
    <t>03 - Technologický objekt TB Chvaletice</t>
  </si>
  <si>
    <t>-966715015</t>
  </si>
  <si>
    <t>-1216827259</t>
  </si>
  <si>
    <t>-412060558</t>
  </si>
  <si>
    <t>1337752617</t>
  </si>
  <si>
    <t>235449799</t>
  </si>
  <si>
    <t>-1865555948</t>
  </si>
  <si>
    <t>918350773</t>
  </si>
  <si>
    <t>598868833</t>
  </si>
  <si>
    <t>-1876236094</t>
  </si>
  <si>
    <t>-982479498</t>
  </si>
  <si>
    <t>685270006</t>
  </si>
  <si>
    <t>-280348105</t>
  </si>
  <si>
    <t>-2097565000</t>
  </si>
  <si>
    <t>-1947106544</t>
  </si>
  <si>
    <t>-1086199480</t>
  </si>
  <si>
    <t>1518750323</t>
  </si>
  <si>
    <t>25531400</t>
  </si>
  <si>
    <t>-1758009588</t>
  </si>
  <si>
    <t>1191853483</t>
  </si>
  <si>
    <t>1555814950</t>
  </si>
  <si>
    <t>1586769813</t>
  </si>
  <si>
    <t>-657660723</t>
  </si>
  <si>
    <t>2088598789</t>
  </si>
  <si>
    <t>-1814135463</t>
  </si>
  <si>
    <t>915424613</t>
  </si>
  <si>
    <t>972922506</t>
  </si>
  <si>
    <t>-1344755533</t>
  </si>
  <si>
    <t>-632054281</t>
  </si>
  <si>
    <t>1661134526</t>
  </si>
  <si>
    <t>04 - Stavědlová ústředna SZZ Záboří nad Labem</t>
  </si>
  <si>
    <t>34197492</t>
  </si>
  <si>
    <t>-1002437121</t>
  </si>
  <si>
    <t>-790318584</t>
  </si>
  <si>
    <t>-1609651524</t>
  </si>
  <si>
    <t>157105251</t>
  </si>
  <si>
    <t>113077600</t>
  </si>
  <si>
    <t>2005273794</t>
  </si>
  <si>
    <t>1208956993</t>
  </si>
  <si>
    <t>-1618213526</t>
  </si>
  <si>
    <t>1254346734</t>
  </si>
  <si>
    <t>-524852888</t>
  </si>
  <si>
    <t>-637210097</t>
  </si>
  <si>
    <t>-659150347</t>
  </si>
  <si>
    <t>-884658728</t>
  </si>
  <si>
    <t>331615288</t>
  </si>
  <si>
    <t>1537785692</t>
  </si>
  <si>
    <t>637522819</t>
  </si>
  <si>
    <t>1151163342</t>
  </si>
  <si>
    <t>2136557830</t>
  </si>
  <si>
    <t>-664842158</t>
  </si>
  <si>
    <t>796272477</t>
  </si>
  <si>
    <t>-955253930</t>
  </si>
  <si>
    <t>-1583637843</t>
  </si>
  <si>
    <t>243825724</t>
  </si>
  <si>
    <t>-1641514142</t>
  </si>
  <si>
    <t>1351192905</t>
  </si>
  <si>
    <t>-1019077257</t>
  </si>
  <si>
    <t>-1645625811</t>
  </si>
  <si>
    <t>281005795</t>
  </si>
  <si>
    <t>347095651</t>
  </si>
  <si>
    <t>-1285295734</t>
  </si>
  <si>
    <t xml:space="preserve">PS 04 - Zabezpečovací zařízení v úseku Záboří nad Labem - Kolín, úprava </t>
  </si>
  <si>
    <t>01 - Traťový úsek Záboří nad Labem - Kolín, venkovní prvky</t>
  </si>
  <si>
    <t>-1539321833</t>
  </si>
  <si>
    <t>-1555884448</t>
  </si>
  <si>
    <t>-1155665009</t>
  </si>
  <si>
    <t>7590521534</t>
  </si>
  <si>
    <t>Venkovní vedení kabelová - metalické sítě Plněné, párované s ochr. vodičem TCEKPFLEY 12 P 1,0 D</t>
  </si>
  <si>
    <t>-1181034572</t>
  </si>
  <si>
    <t>7590525231</t>
  </si>
  <si>
    <t>Montáž kabelu návěstního volně uloženého s jádrem 1 mm Cu TCEKEZE, TCEKFE, TCEKPFLEY, TCEKPFLEZE do 16 P - příprava kabelového bubnu a přistavení na místo tažení, odvinutí, naměření, odřezání a uložení kabelu do kabelového lože nebo žlabu, protažení překá</t>
  </si>
  <si>
    <t>878709753</t>
  </si>
  <si>
    <t>Montáž kabelu návěstního volně uloženého s jádrem 1 mm Cu TCEKEZE, TCEKFE, TCEKPFLEY, TCEKPFLEZE do 16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</si>
  <si>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2005715060</t>
  </si>
  <si>
    <t>7590541419</t>
  </si>
  <si>
    <t>Slaboproudé rozvody, kabely pro přívod a vnitřní instalaci Spojky metalických kabelů a příslušenství Teplem smrštitelná zesílená spojka pro netlakované kabely XAGA 500-125/30-460/EY</t>
  </si>
  <si>
    <t>2066513218</t>
  </si>
  <si>
    <t>7590525470</t>
  </si>
  <si>
    <t>Montáž spojky rovné pro plastové kabely párové Raychem XAGA s konektory UDW2 2 plášť bez pancíře do 122 žil - nasazení manžety, spojení žil, převlečení manžety, nahřátí pro její tepelné smrštění, uložení spojky v jámě</t>
  </si>
  <si>
    <t>1296314858</t>
  </si>
  <si>
    <t>7590525527</t>
  </si>
  <si>
    <t>Odbočení jednoho kabelu ve spojce Raychem XAGA na celoplastového kabelu dvouplášťové bez pancíře přes 100 žil - montáž odbočné spojky pomocí odbočovací soupravy</t>
  </si>
  <si>
    <t>1655093040</t>
  </si>
  <si>
    <t>-923838829</t>
  </si>
  <si>
    <t>1350064661</t>
  </si>
  <si>
    <t>-245376259</t>
  </si>
  <si>
    <t>1752916954</t>
  </si>
  <si>
    <t>-1309395205</t>
  </si>
  <si>
    <t>1314424293</t>
  </si>
  <si>
    <t>-132916929</t>
  </si>
  <si>
    <t>1192761435</t>
  </si>
  <si>
    <t>-389547358</t>
  </si>
  <si>
    <t>-720178761</t>
  </si>
  <si>
    <t>1298083889</t>
  </si>
  <si>
    <t>-281908517</t>
  </si>
  <si>
    <t>1173400968</t>
  </si>
  <si>
    <t>-1971578235</t>
  </si>
  <si>
    <t>-1316806462</t>
  </si>
  <si>
    <t>-211801841</t>
  </si>
  <si>
    <t>1062328990</t>
  </si>
  <si>
    <t>-381094128</t>
  </si>
  <si>
    <t>-1061283937</t>
  </si>
  <si>
    <t>-1524232182</t>
  </si>
  <si>
    <t>-968634692</t>
  </si>
  <si>
    <t>-1909399759</t>
  </si>
  <si>
    <t>1938415340</t>
  </si>
  <si>
    <t>-2104089003</t>
  </si>
  <si>
    <t>584936294</t>
  </si>
  <si>
    <t>02 - Stavědlová ústředna SZZ Záboří nad Labem</t>
  </si>
  <si>
    <t>696557845</t>
  </si>
  <si>
    <t>1422401541</t>
  </si>
  <si>
    <t>03 - Technologický objekt RD1 PZS v km 338,770 P4917</t>
  </si>
  <si>
    <t>-1510803885</t>
  </si>
  <si>
    <t>-1187078556</t>
  </si>
  <si>
    <t>-1290606640</t>
  </si>
  <si>
    <t>470655126</t>
  </si>
  <si>
    <t>-1740962017</t>
  </si>
  <si>
    <t>-2029948881</t>
  </si>
  <si>
    <t>921856907</t>
  </si>
  <si>
    <t>-1617403985</t>
  </si>
  <si>
    <t>-487296204</t>
  </si>
  <si>
    <t>1840004928</t>
  </si>
  <si>
    <t>-2100287953</t>
  </si>
  <si>
    <t>1039258572</t>
  </si>
  <si>
    <t>858707219</t>
  </si>
  <si>
    <t>-2067849010</t>
  </si>
  <si>
    <t>1932128608</t>
  </si>
  <si>
    <t>-1864105286</t>
  </si>
  <si>
    <t>1022270510</t>
  </si>
  <si>
    <t>-1628092125</t>
  </si>
  <si>
    <t>-428355691</t>
  </si>
  <si>
    <t>-331777371</t>
  </si>
  <si>
    <t>-1841879351</t>
  </si>
  <si>
    <t>1961913342</t>
  </si>
  <si>
    <t>1905065025</t>
  </si>
  <si>
    <t>-123834433</t>
  </si>
  <si>
    <t>-839686419</t>
  </si>
  <si>
    <t>-547195072</t>
  </si>
  <si>
    <t>-512784063</t>
  </si>
  <si>
    <t>489710150</t>
  </si>
  <si>
    <t>1896872441</t>
  </si>
  <si>
    <t>-1383562300</t>
  </si>
  <si>
    <t>-1324560567</t>
  </si>
  <si>
    <t>197184436</t>
  </si>
  <si>
    <t>-260975734</t>
  </si>
  <si>
    <t>04 - Technologický objekt RD4 PZS v km 342,352 P4919</t>
  </si>
  <si>
    <t>-153277637</t>
  </si>
  <si>
    <t>1673556936</t>
  </si>
  <si>
    <t>-692153948</t>
  </si>
  <si>
    <t>-559104900</t>
  </si>
  <si>
    <t>-1495362269</t>
  </si>
  <si>
    <t>-1066608209</t>
  </si>
  <si>
    <t>806165403</t>
  </si>
  <si>
    <t>-928146755</t>
  </si>
  <si>
    <t>1593094914</t>
  </si>
  <si>
    <t>614952821</t>
  </si>
  <si>
    <t>1184794108</t>
  </si>
  <si>
    <t>1377116624</t>
  </si>
  <si>
    <t>629965048</t>
  </si>
  <si>
    <t>-14049746</t>
  </si>
  <si>
    <t>-820293503</t>
  </si>
  <si>
    <t>-738613089</t>
  </si>
  <si>
    <t>-329342531</t>
  </si>
  <si>
    <t>1491548946</t>
  </si>
  <si>
    <t>1236347720</t>
  </si>
  <si>
    <t>-1753572605</t>
  </si>
  <si>
    <t>-1622640518</t>
  </si>
  <si>
    <t>604810662</t>
  </si>
  <si>
    <t>-586375963</t>
  </si>
  <si>
    <t>-163276384</t>
  </si>
  <si>
    <t>-14712658</t>
  </si>
  <si>
    <t>1429556306</t>
  </si>
  <si>
    <t>1046784587</t>
  </si>
  <si>
    <t>1661965164</t>
  </si>
  <si>
    <t>-2124638789</t>
  </si>
  <si>
    <t>1923751713</t>
  </si>
  <si>
    <t>-1640589061</t>
  </si>
  <si>
    <t>05 - Technologický objekt RD6 v km 344,590</t>
  </si>
  <si>
    <t>-416283021</t>
  </si>
  <si>
    <t>-540149821</t>
  </si>
  <si>
    <t>851168310</t>
  </si>
  <si>
    <t>843553094</t>
  </si>
  <si>
    <t>-410569882</t>
  </si>
  <si>
    <t>-1407966685</t>
  </si>
  <si>
    <t>-310486372</t>
  </si>
  <si>
    <t>-340424944</t>
  </si>
  <si>
    <t>-1507566533</t>
  </si>
  <si>
    <t>326229962</t>
  </si>
  <si>
    <t>-1587236081</t>
  </si>
  <si>
    <t>1886008415</t>
  </si>
  <si>
    <t>-1426468705</t>
  </si>
  <si>
    <t>-568352708</t>
  </si>
  <si>
    <t>176469828</t>
  </si>
  <si>
    <t>-271676163</t>
  </si>
  <si>
    <t>-359720598</t>
  </si>
  <si>
    <t>1269128687</t>
  </si>
  <si>
    <t>-115647674</t>
  </si>
  <si>
    <t>1508033792</t>
  </si>
  <si>
    <t>-500447698</t>
  </si>
  <si>
    <t>1167767449</t>
  </si>
  <si>
    <t>-1405603474</t>
  </si>
  <si>
    <t>1400877920</t>
  </si>
  <si>
    <t>1260040685</t>
  </si>
  <si>
    <t>90903069</t>
  </si>
  <si>
    <t>-1375108043</t>
  </si>
  <si>
    <t>-1735784202</t>
  </si>
  <si>
    <t>-1347708244</t>
  </si>
  <si>
    <t>144820301</t>
  </si>
  <si>
    <t>06 - Stavědlová ústředna SZZ Kolín</t>
  </si>
  <si>
    <t>-962077525</t>
  </si>
  <si>
    <t>598076379</t>
  </si>
  <si>
    <t>VON_ - PS 01-04</t>
  </si>
  <si>
    <t>VRN - Vedlejší rozpočtové náklady</t>
  </si>
  <si>
    <t>VRN</t>
  </si>
  <si>
    <t>Vedlejší rozpočtové náklady</t>
  </si>
  <si>
    <t>023101041</t>
  </si>
  <si>
    <t>Projektové práce Projektové práce v rozsahu ZRN (vyjma dále jmenované práce) přes 20 mil. Kč</t>
  </si>
  <si>
    <t>%</t>
  </si>
  <si>
    <t>1024</t>
  </si>
  <si>
    <t>567314082</t>
  </si>
  <si>
    <t>023122001</t>
  </si>
  <si>
    <t>Projektové práce Dokumentace skutečného provedení zabezpečovacích, sdělovacích, elektrických zařízení</t>
  </si>
  <si>
    <t>580867676</t>
  </si>
  <si>
    <t>Projektové práce Dokumentace skutečného provedení zabezpečovacích, sdělovacích, elektrických zařízení - V sazbě jsou obsaženy náklady na zaměření a vyhotovení dokumentace skutečného provedení elektrických zařízení dle vyhlášky 146/2008 Sb. včetně zpracování dat v digitální podobě v otevřené formě a její předání objednateli</t>
  </si>
  <si>
    <t>024101301</t>
  </si>
  <si>
    <t>Inženýrská činnost posudky (např. statické aj.) a dozory</t>
  </si>
  <si>
    <t>1628298081</t>
  </si>
  <si>
    <t>PS 05 - Zpětná trakční cesta, úprava</t>
  </si>
  <si>
    <t>R01 - Infrastruktura</t>
  </si>
  <si>
    <t>OST01 - TNS Opočínek</t>
  </si>
  <si>
    <t xml:space="preserve">    OST01.1 - Zemní práce</t>
  </si>
  <si>
    <t xml:space="preserve">    OST01.2 - Elektromontáže</t>
  </si>
  <si>
    <t xml:space="preserve">    OST01.3 - Ostatní náklady</t>
  </si>
  <si>
    <t>OST02 - TNS Trnávka</t>
  </si>
  <si>
    <t xml:space="preserve">    OST02.1 - Zemní práce</t>
  </si>
  <si>
    <t xml:space="preserve">    OST02.2 - Elektromontáže</t>
  </si>
  <si>
    <t xml:space="preserve">    OST02.3 - Ostatní náklady</t>
  </si>
  <si>
    <t>OST03 - Společné</t>
  </si>
  <si>
    <t>OST01</t>
  </si>
  <si>
    <t>TNS Opočínek</t>
  </si>
  <si>
    <t>OST01.1</t>
  </si>
  <si>
    <t>Zemní práce</t>
  </si>
  <si>
    <t>7491100230</t>
  </si>
  <si>
    <t>Trubková vedení Ohebné elektroinstalační trubky KOPOFLEX 160 rudá</t>
  </si>
  <si>
    <t>256</t>
  </si>
  <si>
    <t>1937659600</t>
  </si>
  <si>
    <t>P</t>
  </si>
  <si>
    <t>Poznámka k položce:_x000d_
Ochranná trubka do protlaku_x000d_
Práce v R02</t>
  </si>
  <si>
    <t>7492756040</t>
  </si>
  <si>
    <t>Pomocné práce pro montáž kabelů zatažení kabelů do chráničky do 4 kg/m</t>
  </si>
  <si>
    <t>-489063264</t>
  </si>
  <si>
    <t>7593500609</t>
  </si>
  <si>
    <t>Trasy kabelového vedení Kabelové krycí desky a pásy Fólie výstražná červená š. 34cm (HM0673909992034)</t>
  </si>
  <si>
    <t>-1182425605</t>
  </si>
  <si>
    <t>7593505150</t>
  </si>
  <si>
    <t>Pokládka výstražné fólie do výkopu</t>
  </si>
  <si>
    <t>-1698891356</t>
  </si>
  <si>
    <t>OST01.2</t>
  </si>
  <si>
    <t>Elektromontáže</t>
  </si>
  <si>
    <t>7491100220</t>
  </si>
  <si>
    <t>Trubková vedení Ohebné elektroinstalační trubky KOPOFLEX 90 rudá</t>
  </si>
  <si>
    <t>-1645670750</t>
  </si>
  <si>
    <t>7491151041</t>
  </si>
  <si>
    <t>Montáž trubek ohebných elektroinstalačních ochranných z tvrdého PE uložených pevně, průměru do 100 mm</t>
  </si>
  <si>
    <t>570831013</t>
  </si>
  <si>
    <t>Montáž trubek ohebných elektroinstalačních ochranných z tvrdého PE uložených pevně, průměru do 100 mm - včetně naznačení trasy, rozměření, řezání trubek, kladení, osazení, zajištění a upevnění</t>
  </si>
  <si>
    <t>7492400200</t>
  </si>
  <si>
    <t>Kabely, vodiče - vn Kabely do 6kV včetně - izolace pryžová 6-CHBU 1x120 - 1x150 mm2, kabel silový ( bez kabelových příchytek )</t>
  </si>
  <si>
    <t>-173570872</t>
  </si>
  <si>
    <t>7492451012</t>
  </si>
  <si>
    <t>Montáž kabelů vn jednožílových do 240 mm2</t>
  </si>
  <si>
    <t>6218092</t>
  </si>
  <si>
    <t>Montáž kabelů vn jednožílových do 240 mm2 - uložení kabelu - do země, chráničky, na rošty, na TV apod.</t>
  </si>
  <si>
    <t>7497701230</t>
  </si>
  <si>
    <t xml:space="preserve">Kabely trakčního vedení, Různé TV  Kabelové oko pro připojení - do 120 mm2 Cu</t>
  </si>
  <si>
    <t>-1910554025</t>
  </si>
  <si>
    <t>Poznámka k položce:_x000d_
Předmětem dodávky je kabelové oko pro kabel 150 mm2</t>
  </si>
  <si>
    <t>7492453012</t>
  </si>
  <si>
    <t>Montáž koncovek kabelů vn jednožílových do 240 mm2</t>
  </si>
  <si>
    <t>608437537</t>
  </si>
  <si>
    <t>Montáž koncovek kabelů vn jednožílových do 240 mm2 - včetně odizolování pláště a izolace žil kabelu, ukončení žil a stínění - oko</t>
  </si>
  <si>
    <t>7492400460</t>
  </si>
  <si>
    <t>Kabely, vodiče - vn Kabely nad 22kV Označovací štítek na kabel (100 ks)</t>
  </si>
  <si>
    <t>sada</t>
  </si>
  <si>
    <t>-185834316</t>
  </si>
  <si>
    <t>7492756020</t>
  </si>
  <si>
    <t>Pomocné práce pro montáž kabelů montáž označovacího štítku na kabel</t>
  </si>
  <si>
    <t>318904512</t>
  </si>
  <si>
    <t>7499751010</t>
  </si>
  <si>
    <t>Dokončovací práce na elektrickém zařízení</t>
  </si>
  <si>
    <t>-131239824</t>
  </si>
  <si>
    <t>Dokončovací práce na elektrickém zařízení - uvádění zařízení do provozu, drobné montážní práce v rozvaděčích, koordinaci se zhotoviteli souvisejících zařízení apod.</t>
  </si>
  <si>
    <t>Poznámka k položce:_x000d_
Odpojení původních zpětných kabelu v kabelové skříni</t>
  </si>
  <si>
    <t>OST01.3</t>
  </si>
  <si>
    <t>Ostatní náklady</t>
  </si>
  <si>
    <t>7499556010</t>
  </si>
  <si>
    <t>Zkoušky vodičů a kabelů vn zvýšeným napětím do 35 kV</t>
  </si>
  <si>
    <t>783526360</t>
  </si>
  <si>
    <t>Zkoušky vodičů a kabelů vn zvýšeným napětím do 35 kV - měření kabelu,vodiče včetně vyhotovení protokolu</t>
  </si>
  <si>
    <t>Poznámka k položce:_x000d_
měření kabelu,vodiče včetně vyhotovení protokolu</t>
  </si>
  <si>
    <t>7499751030</t>
  </si>
  <si>
    <t>Dokončovací práce zkušební provoz</t>
  </si>
  <si>
    <t>-403845018</t>
  </si>
  <si>
    <t>Dokončovací práce zkušební provoz - včetně prokázání technických a kvalitativních parametrů zařízení</t>
  </si>
  <si>
    <t>Poznámka k položce:_x000d_
Kontrola plné funkčnosti zařízení</t>
  </si>
  <si>
    <t>7499250510</t>
  </si>
  <si>
    <t>Vyhotovení výchozí revizní zprávy pro opravné práce pro objem investičních nákladů do 100 000 Kč</t>
  </si>
  <si>
    <t>-332123119</t>
  </si>
  <si>
    <t>Vyhotovení výchozí revizní zprávy pro opravné práce pro objem investičních nákladů do 100 000 Kč - celková prohlídka zařízení provozního souboru nebo stavebního objektu včetně měření, zkoušek zařízení tohoto provozního souboru nebo stavebního objektu revizním technikem na zařízení podle požadavku ČSN, včetně hodnocení a vyhotovení celkové revizní zprávy</t>
  </si>
  <si>
    <t>7499251011</t>
  </si>
  <si>
    <t>Provedení technické prohlídky a zkoušky na silnoproudém zařízení, zařízení TV, zařízení NS, transformoven, EPZ pro opravné práce pro objem investičních nákladů do 100 000 Kč</t>
  </si>
  <si>
    <t>41949864</t>
  </si>
  <si>
    <t>Provedení technické prohlídky a zkoušky na silnoproudém zařízení, zařízení TV, zařízení NS, transformoven, EPZ pro opravné práce pro objem investičních nákladů do 100 000 Kč - celková prohlídka zařízení provozního souboru nebo stavebního objektu včetně měření, zařízení tohoto provozního souboru nebo stavebního objektu právnickou osobou na zařízení podle požadavku ČSN, včetně hodnocení a vyhotovení protokolu</t>
  </si>
  <si>
    <t>7499451010</t>
  </si>
  <si>
    <t>Vydání průkazu způsobilosti pro funkční celek, provizorní stav</t>
  </si>
  <si>
    <t>2012117489</t>
  </si>
  <si>
    <t>Vydání průkazu způsobilosti pro funkční celek, provizorní stav - vyhotovení dokladu o silnoproudých zařízeních a vydání průkazu způsobilosti</t>
  </si>
  <si>
    <t>Poznámka k položce:_x000d_
Doplnění průkazu způsobilosti</t>
  </si>
  <si>
    <t>OST02</t>
  </si>
  <si>
    <t>TNS Trnávka</t>
  </si>
  <si>
    <t>OST02.1</t>
  </si>
  <si>
    <t>1486212029</t>
  </si>
  <si>
    <t>652279485</t>
  </si>
  <si>
    <t>2145901147</t>
  </si>
  <si>
    <t>2063197618</t>
  </si>
  <si>
    <t>OST02.2</t>
  </si>
  <si>
    <t>1869370867</t>
  </si>
  <si>
    <t>-12395951</t>
  </si>
  <si>
    <t>-638892299</t>
  </si>
  <si>
    <t>1496379659</t>
  </si>
  <si>
    <t>1102790305</t>
  </si>
  <si>
    <t>156918101</t>
  </si>
  <si>
    <t>-906544220</t>
  </si>
  <si>
    <t>-310727848</t>
  </si>
  <si>
    <t>349272022</t>
  </si>
  <si>
    <t>OST02.3</t>
  </si>
  <si>
    <t>1322076818</t>
  </si>
  <si>
    <t>1306569492</t>
  </si>
  <si>
    <t>-505877621</t>
  </si>
  <si>
    <t>851576479</t>
  </si>
  <si>
    <t>-151191268</t>
  </si>
  <si>
    <t>OST03</t>
  </si>
  <si>
    <t>Společné</t>
  </si>
  <si>
    <t>7594190200</t>
  </si>
  <si>
    <t>Ostatní Pouzdro do otvoru ve stojině kolejnice</t>
  </si>
  <si>
    <t>-497591062</t>
  </si>
  <si>
    <t xml:space="preserve">Poznámka k položce:_x000d_
Poznámka k položce: Ostatní Pouzdro do otvoru ve stojině kolejnice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otvor * 2 x (1. a 2. kolej)"  34 * 4  + (2*8) "mezi.kol.pr." + 8 "TNS" "Úsek: Přelouč: km 319,855 - Řečany: km 325,2 = délka (5,345/0,3) * 2 x otvor * 2 x (1. a 2. kolej)" 18 * 4  + (1*8) "mezi.kol. prop."  "Úsek: Řečany: 327,325 - Záboří km 335,535 = délka (8,21/0,3) * 2 x otvor * 2 x (1. a 2. kolej)" 28 * 4 + (2*8)  "mezi.kol.pr." + 8 "TNS" "Úsek: Záboří km 337,774 - Kolín km 344,13 = délka (6,356/0,3) * 2 x otvor * 2 x (1. a 2. kolej)" 22 * 4 + (2*8) "mezi.kol. prop."</t>
  </si>
  <si>
    <t>-412384624</t>
  </si>
  <si>
    <t xml:space="preserve">Poznámka k položce:_x000d_
Poznámka k položce: Zřízení otvoru pro ukolejnění / propojení typu Cembre - navrtání otvoru do kolejnice, nalisování pouzdra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otvor * 2 x (1. a 2. kolej)"  34 * 4  + (2*8)  "mezi.kol.pr." + 8 "TNS" "Úsek: Přelouč: km 319,855 - Řečany: km 325,2 = délka (5,345/0,3) * 2 x otvor * 2 x (1. a 2. kolej)" 18 * 4  + (1*8) "mezi.kol. prop."  "Úsek: Řečany: 327,325 - Záboří km 335,535 = délka (8,21/0,3) * 2 x otvor * 2 x (1. a 2. kolej)" 28 * 4 + (2*8)  "mezi.kol.pr." + 8 "TNS" "Úsek: Záboří km 337,774 - Kolín km 344,13 = délka (6,356/0,3) * 2 x otvor * 2 x (1. a 2. kolej)" 22 * 4 + (2*8) "mezi.kol. prop."</t>
  </si>
  <si>
    <t>7594140400</t>
  </si>
  <si>
    <t>Lanové propojení s ukončením oky LOIo 1xFe20/290 norma 257579001 (HM0404223991334)</t>
  </si>
  <si>
    <t>-722807724</t>
  </si>
  <si>
    <t xml:space="preserve">Poznámka k položce:_x000d_
Poznámka k položce: Lanové propojení s ukončením oky LOIo 1xFe20/290 norma 257579001 (HM0404223991334)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(1. a 2. kolej)"  34 * 2  + (2*2) "mezi.kol. prop."   "Úsek: Přelouč: km 319,855 - Řečany: km 325,2 = délka (5,345/0,3) * 2 x (1. a 2. kolej)" 18 * 2  + (1*2) "mezi.kol. prop."  "Úsek: Řečany: 327,325 - Záboří km 335,535 = délka (8,21/0,3) * 2 x (1. a 2. kolej)" 28 * 2 + (2*2) "mezi.kol. prop."   "Úsek: Záboří km 337,774 - Kolín km 344,13 = délka (6,356/0,3) * 2 x (1. a 2. kolej)" 22 * 2 + (2*2) "mezi.kol. prop."</t>
  </si>
  <si>
    <t>7594105330</t>
  </si>
  <si>
    <t>Montáž lanového propojení kolejnicového na betonové pražce do 2,9 m - příčné nebo podélné propojení kolejnic přímých kolejí a na výhybkách; usazení pražců mezi souběžnými kolejemi nebo podél koleje; připevnění lanového propojení na pražce nebo montážní tr</t>
  </si>
  <si>
    <t>1673367302</t>
  </si>
  <si>
    <t>Montáž lanového propojení kolejnicového na betonové pražce do 2,9 m - příčné nebo podélné propojení kolejnic přímých kolejí a na výhybkách; usazení pražců mezi souběžnými kolejemi nebo podél koleje; připevnění lanového propojení na pražce nebo montážní trámky</t>
  </si>
  <si>
    <t xml:space="preserve">Poznámka k položce:_x000d_
Poznámka k položce: Montáž lanového propojení kolejnicového na betonové pražce do 2,9 m - příčné nebo podélné propojení kolejnic přímých kolejí a na výhybkách; usazení pražců mezi souběžnými kolejemi nebo podél koleje; připevnění lanového propojení na pražce nebo montážní trámky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(1. a 2. kolej)"  34 * 2  + (2*2) "mezi.kol. prop."   "Úsek: Přelouč: km 319,855 - Řečany: km 325,2 = délka (5,345/0,3) * 2 x (1. a 2. kolej)" 18 * 2  + (1*2) "mezi.kol. prop."  "Úsek: Řečany: 327,325 - Záboří km 335,535 = délka (8,21/0,3) * 2 x (1. a 2. kolej)" 28 * 2 + (2*2) "mezi.kol. prop."   "Úsek: Záboří km 337,774 - Kolín km 344,13 = délka (6,356/0,3) * 2 x (1. a 2. kolej)" 22 * 2 + (2*2) "mezi.kol. prop."</t>
  </si>
  <si>
    <t>41</t>
  </si>
  <si>
    <t>7594140430</t>
  </si>
  <si>
    <t>Lanové propojení s ukončením oky LOIo 1xFe20/550 norma 257579004 (HM0404223991337)</t>
  </si>
  <si>
    <t>-795719566</t>
  </si>
  <si>
    <t xml:space="preserve">Poznámka k položce:_x000d_
Poznámka k položce: Lanové propojení s ukončením oky LOIo 1xFe20/550 norma 257579004 (HM0404223991337) Poznámka k položce: Propojení pro vnější pas 1.koleje s vnitřním pasem 2.koleje a vnější pas 2.koleje s vnitřním pasem 1.koleje.  Předmětem dodávky je systém Cembre.  Je možné použít i jiných kvalitativně a technicky obdobných zařízení či řešení. "Úsek: Pardubice: km 306,725 - Přelouč: km 316,757 = délka (10,032) - (1. a 2. kolej) - mezi.kol. prop." (2*2) "Úsek: Přelouč: km 319,855 - Řečany: km 325,2 = délka (5,345) - (1. a 2. kolej) - mezi.kol. prop." (1*2) "Úsek: Řečany: 327,325 - Záboří km 335,535 = délka (8,21) - (1. a 2. kolej) - mezi.kol. prop." (2*2) "Úsek: Záboří km 337,774 - Kolín km 344,13 = délka (6,356) - (1. a 2. kolej) - mezi.kol. prop." (2*2)</t>
  </si>
  <si>
    <t>42</t>
  </si>
  <si>
    <t>7594105336</t>
  </si>
  <si>
    <t>Montáž lanového propojení kolejnicového na betonové pražce do 5,5 m - příčné nebo podélné propojení kolejnic přímých kolejí a na výhybkách; usazení pražců mezi souběžnými kolejemi nebo podél koleje; připevnění lanového propojení na pražce nebo montážní tr</t>
  </si>
  <si>
    <t>1503594619</t>
  </si>
  <si>
    <t>Montáž lanového propojení kolejnicového na betonové pražce do 5,5 m - příčné nebo podélné propojení kolejnic přímých kolejí a na výhybkách; usazení pražců mezi souběžnými kolejemi nebo podél koleje; připevnění lanového propojení na pražce nebo montážní trámky</t>
  </si>
  <si>
    <t xml:space="preserve">Poznámka k položce:_x000d_
Poznámka k položce: Montáž lanového propojení kolejnicového na betonové pražce do 5,5 m - příčné nebo podélné propojení kolejnic přímých kolejí a na výhybkách; usazení pražců mezi souběžnými kolejemi nebo podél koleje; připevnění lanového propojení na pražce nebo montážní trámky Poznámka k položce: Propojení pro vnější pas 1.koleje s vnitřním pasem 2.koleje a vnější pas 2.koleje s vnitřním pasem 1.koleje.  Předmětem dodávky je systém Cembre.  Je možné použít i jiných kvalitativně a technicky obdobných zařízení či řešení. "Úsek: Pardubice: km 306,725 - Přelouč: km 316,757 = délka (10,032) - (1. a 2. kolej) - mezi.kol. prop." (2*2) "Úsek: Přelouč: km 319,855 - Řečany: km 325,2 = délka (5,345) - (1. a 2. kolej) - mezi.kol. prop." (1*2) "Úsek: Řečany: 327,325 - Záboří km 335,535 = délka (8,21) - (1. a 2. kolej) - mezi.kol. prop." (2*2) "Úsek: Záboří km 337,774 - Kolín km 344,13 = délka (6,356) - (1. a 2. kolej) - mezi.kol. prop." (2*2)</t>
  </si>
  <si>
    <t>43</t>
  </si>
  <si>
    <t>7594140470</t>
  </si>
  <si>
    <t>Lanové propojení s ukončením oky LOIo 1xFe20/1200 norma 257579115 (HM0404223991334AV.01200)</t>
  </si>
  <si>
    <t>-718896805</t>
  </si>
  <si>
    <t>Poznámka k položce:_x000d_
Poznámka k položce: Lanové propojení s ukončením oky LOIo 1xFe20/1200 norma 257579115 (HM0404223991334AV.01200) "Úsek: Pardubice: km 306,725 - Přelouč: km 316,757 = délka (10,032) - TNS Opočínek" 8 "Úsek: Řečany: 327,325 - Záboří km 335,535 = délka (8,21) - TNS Trnávka" 8</t>
  </si>
  <si>
    <t>44</t>
  </si>
  <si>
    <t>7594105342</t>
  </si>
  <si>
    <t>Montáž lanového propojení kolejnicového na betonové pražce do 15,0 m - příčné nebo podélné propojení kolejnic přímých kolejí a na výhybkách; usazení pražců mezi souběžnými kolejemi nebo podél koleje; připevnění lanového propojení na pražce nebo montážní t</t>
  </si>
  <si>
    <t>-1123629372</t>
  </si>
  <si>
    <t>Montáž lanového propojení kolejnicového na betonové pražce do 15,0 m - příčné nebo podélné propojení kolejnic přímých kolejí a na výhybkách; usazení pražců mezi souběžnými kolejemi nebo podél koleje; připevnění lanového propojení na pražce nebo montážní trámky</t>
  </si>
  <si>
    <t xml:space="preserve">Poznámka k položce:_x000d_
Poznámka k položce: Montáž lanového propojení kolejnicového na betonové pražce do 15,0 m - příčné nebo podélné propojení kolejnic přímých kolejí a na výhybkách; usazení pražců mezi souběžnými kolejemi nebo podél koleje; připevnění lanového propojení na pražce nebo montážní trámky Poznámka k položce: Připojení kolejnice do rozváděče zpětných kabelů z TNS  Předmětem dodávky je systém Cembre.  Je možné použít i jiných kvalitativně a technicky obdobných zařízení či řešení. "Úsek: Pardubice: km 306,725 - Přelouč: km 316,757 = délka (10,032) - TNS Opočínek" 8 "Úsek: Řečany: 327,325 - Záboří km 335,535 = délka (8,21) - TNS Trnávka" 8</t>
  </si>
  <si>
    <t>R02 - Stavební část</t>
  </si>
  <si>
    <t>Koncová jáma pro protlak výkop včetně zásypu ručně v hornině tř. těžitelnosti I skupiny 2</t>
  </si>
  <si>
    <t>-621731628</t>
  </si>
  <si>
    <t>Startovací jáma pro protlak výkop včetně zásypu ručně v hornině tř. těžitelnosti I skupiny 2</t>
  </si>
  <si>
    <t>-1653665388</t>
  </si>
  <si>
    <t>141720007</t>
  </si>
  <si>
    <t>Neřízený zemní protlak strojně průměru přes 125 do 160 mm v hornině třídy těžitelnosti I skupiny 1 a 2</t>
  </si>
  <si>
    <t>627002005</t>
  </si>
  <si>
    <t>Neřízený zemní protlak v hornině třídy těžitelnosti I, skupiny 1 a 2 průměru protlaku přes 125 do 160 mm</t>
  </si>
  <si>
    <t>Poznámka k položce:_x000d_
Protlak pod kolejištěm včetně zatažení trubky do protlaku_x000d_
Materiál v R01</t>
  </si>
  <si>
    <t>132112332</t>
  </si>
  <si>
    <t>Hloubení nezapažených rýh šířky do 2000 mm v nesoudržných horninách třídy těžitelnosti I skupiny 1 a 2 ručně</t>
  </si>
  <si>
    <t>m3</t>
  </si>
  <si>
    <t>-218201525</t>
  </si>
  <si>
    <t>Hloubení nezapažených rýh šířky přes 800 do 2 000 mm ručně s urovnáním dna do předepsaného profilu a spádu v hornině třídy těžitelnosti I skupiny 1 a 2 nesoudržných</t>
  </si>
  <si>
    <t>Poznámka k položce:_x000d_
Dokopy mezi protlakem a kabelovou skříní zpětných kabelů</t>
  </si>
  <si>
    <t>174111101</t>
  </si>
  <si>
    <t>Zásyp jam, šachet rýh nebo kolem objektů sypaninou se zhutněním ručně</t>
  </si>
  <si>
    <t>-820178985</t>
  </si>
  <si>
    <t>Zásyp sypaninou z jakékoliv horniny ručně s uložením výkopku ve vrstvách se zhutněním jam, šachet, rýh nebo kolem objektů v těchto vykopávkách</t>
  </si>
  <si>
    <t>Poznámka k položce:_x000d_
Zásyp dokopů</t>
  </si>
  <si>
    <t>181911102</t>
  </si>
  <si>
    <t>Úprava pláně v hornině třídy těžitelnosti I skupiny 1 až 2 se zhutněním ručně</t>
  </si>
  <si>
    <t>m2</t>
  </si>
  <si>
    <t>1306563757</t>
  </si>
  <si>
    <t>Úprava pláně vyrovnáním výškových rozdílů ručně v hornině třídy těžitelnosti I skupiny 1 a 2 se zhutněním</t>
  </si>
  <si>
    <t>-1475124611</t>
  </si>
  <si>
    <t>-1128700966</t>
  </si>
  <si>
    <t>-417142361</t>
  </si>
  <si>
    <t>1734989904</t>
  </si>
  <si>
    <t>-581581696</t>
  </si>
  <si>
    <t>683379741</t>
  </si>
  <si>
    <t>SO 01 - Práce na žel. svršku v TÚ Pardubice – Přelouč</t>
  </si>
  <si>
    <t>5907050110</t>
  </si>
  <si>
    <t>Dělení kolejnic kyslíkem, soustavy UIC60 nebo R65 Poznámka: 1. V cenách jsou započteny náklady na manipulaci, podložení, označení a provedení řezu kolejnice.</t>
  </si>
  <si>
    <t xml:space="preserve">Poznámka k položce:_x000d_
Poznámka k položce: LISy + kolejnice v kol.č. 1 a 2 :  52+56+16=124,00 ks Rošt : 5 *4=20,00 ks  celkem :124+20=144ks</t>
  </si>
  <si>
    <t>5906140135</t>
  </si>
  <si>
    <t>Demontáž kolejového roštu koleje v ose koleje pražce betonové, tvar UIC60, 60E2 Poznámka: 1. V cenách jsou započteny náklady na případné odstranění kameniva, rozebrání roštu do součástí, manipulaci, naložení výzisku na dopravní prostředek a uložení na úlo</t>
  </si>
  <si>
    <t>km</t>
  </si>
  <si>
    <t>Demontáž kolejového roštu koleje v ose koleje pražce betonové, tvar UIC60, 60E2 Poznámka: 1. V cenách jsou započteny náklady na případné odstranění kameniva, rozebrání roštu do součástí, manipulaci, naložení výzisku na dopravní prostředek a uložení na úložišti. 2. V cenách nejsou obsaženy náklady na dopravu a vytřídění.</t>
  </si>
  <si>
    <t xml:space="preserve">Poznámka k položce:_x000d_
Poznámka k položce: kol.č. 1 :  308,485-308,510+P4906 - 25+25=50 m kol.č. 2 :  314,880 -314,905 + P4905; P4906 - 25+25+25=75m celkem : 5*0,025=0,125 km</t>
  </si>
  <si>
    <t>5905035110</t>
  </si>
  <si>
    <t>Výměna KL malou těžící mechanizací včetně lavičky pod ložnou plochou pražce lože otevřené Poznámka: 1. V cenách jsou započteny náklady na odtěžení KL s použitím minirypadla, rozprostření výzisku na terén nebo naložení na dopravní prostředek, přehození kam</t>
  </si>
  <si>
    <t>Výměna KL malou těžící mechanizací včetně lavičky pod ložnou plochou pražce lože otevřené Poznámka: 1. V cenách jsou započteny náklady na odtěžení KL s použitím minirypadla, rozprostření výzisku na terén nebo naložení na dopravní prostředek, přehození kameniva, zřízení KL, úprava KL do profilu a jeho případné snížení pod patou kolejnice. U výměny KL v celém profilu včetně lavičky jsou v ceně započteny náklady na případné uvolnění, posun a dotažení pražce. 2. V cenách nejsou obsaženy náklady na úpravu směrového a výškového uspořádání, dodávku kameniva, následnou úpravu směrového a výškového uspořádání, dodávku a doplnění kameniva pro následnou úpravu směrového a výškového uspořádání, dopravu výzisku na skládku a skládkovné.</t>
  </si>
  <si>
    <t xml:space="preserve">Poznámka k položce:_x000d_
Poznámka k položce: kol. č. 1: pod rušenými LISy v km 306,750; 309,400; 311,110; 311,306; 313,789; 314,226; 316,421)  + ŠL v km  42 m3 (308,485-308,510) - 7*(4*3,4*0,5)+25*3,4*0,5 kol č. 2 : pod rušenými LISy v km  306,750; 309,403; 310,600; 312,140; 312,700) + ŠL  v km (P4905; 314,880-314,905) - 5*(4*3,4*0,5)+2*(25*3,4*0,5) celkem: 90,100+119,000=209,100 m3</t>
  </si>
  <si>
    <t>5905080110</t>
  </si>
  <si>
    <t>Ojedinělé čištění KL včetně lavičky (pod ložnou plochou pražce) lože otevřené Poznámka: 1. V cenách jsou započteny náklady na odstranění buřiny, rozkopání a pročištění KL ručně, přehození čistého kameniva a výzisku jeho rozprostření na terén nebo jeho nal</t>
  </si>
  <si>
    <t>Ojedinělé čištění KL včetně lavičky (pod ložnou plochou pražce) lože otevřené Poznámka: 1. V cenách jsou započteny náklady na odstranění buřiny, rozkopání a pročištění KL ručně, přehození čistého kameniva a výzisku jeho rozprostření na terén nebo jeho naložení na dopravní prostředek, úpravu KL do profilu a případné snížení KL pod patou kolejnice.U čištění KL v celém profilu jsou v ceně započteny náklady na případné uvolnění, posun a dotažení pražce. 2. V cenách nejsou obsaženy náklady na podbití pražce, dodávku a doplnění kameniva.</t>
  </si>
  <si>
    <t>Poznámka k položce:_x000d_
Poznámka k položce: kol. č. 1: 2x 5 oken (LIS rušené 310,600; 312,143) + 10 oken (LIS rušené 315,260) + 4x 10 oken (312,512; 314,712; 314,771; 314,882) - 10+10+40=60*3,4*0,3 kol. č. 2: 2x 5 oken (LIS rušené 308,310; 311,650; 313,690; 313,800) + 10 oken (LIS rušené 307,200; 310,125; 316,421) + 4x 10 oken (308,106; 313,724) + 25 oken (312,195-312,210; 315,138; 315,279) + 34 oken (312,340-312,360) - 10+10+40+25+34=119*3,4*0,3 Celkem: 179*3,4*0,3=182,580 m2</t>
  </si>
  <si>
    <t>9902100100</t>
  </si>
  <si>
    <t>Doprava materiálu těžkou mechanizací nosnosti přes 3,5 t sypanin (kameniva, písku, suti, dlažebních kostek, atd.) do 10 km Poznámka: 1. Ceny jsou určeny pro dopravu silničními i kolejovými vozidly. 2. V cenách dopravy jsou započteny náklady na přepravu ma</t>
  </si>
  <si>
    <t>t</t>
  </si>
  <si>
    <t>Doprava materiálu těžkou mechanizací nosnosti přes 3,5 t sypanin (kameniva, písku, suti, dlažebních kostek,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</si>
  <si>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Poznámka k položce:_x000d_
Poznámka k položce: odvoz suti pro uložení na mezideponii na pozemku OŘ celkem : ((209,100+(182,580*0,5))*1,808=543,105 t</t>
  </si>
  <si>
    <t>9902900100</t>
  </si>
  <si>
    <t>Naložení sypanin, drobného kusového materiálu, suti Poznámka: 1. Ceny jsou určeny pro nakládání materiálu v případech, kdy není naložení součástí dodávky materiálu nebo není uvedeno v popisu cen a pro nakládání z meziskládky. 2. Ceny se použijí i pro nakl</t>
  </si>
  <si>
    <t>Naložení sypanin, drobného kusového materiálu, suti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</si>
  <si>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Poznámka k položce:_x000d_
Poznámka k položce: odvoz suti pro uložení na mezideponii na pozemku OŘ celkem : 543,105 t</t>
  </si>
  <si>
    <t>Poznámka k položce:_x000d_
Poznámka k položce: odvoz suti na skládku 30% výzisku celkem : 543,105*0,3=162,932 t</t>
  </si>
  <si>
    <t>9902109200</t>
  </si>
  <si>
    <t>Doprava materiálu těžkou mechanizací nosnosti přes 3,5 t sypanin (kameniva, písku, suti, dlažebních kostek, atd.) příplatek za každých dalších 10 km Poznámka: 1. Ceny jsou určeny pro dopravu silničními i kolejovými vozidly. 2. V cenách dopravy jsou započt</t>
  </si>
  <si>
    <t>Doprava materiálu těžkou mechanizací nosnosti přes 3,5 t sypanin (kameniva, písku, suti, dlažebních kostek,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</si>
  <si>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Poznámka k položce:_x000d_
Poznámka k položce: odvoz suti na skládku 30% výzisku -- cca 20 km celkem : 162,932*1= t</t>
  </si>
  <si>
    <t>9909000100</t>
  </si>
  <si>
    <t>Poplatek za uložení suti nebo hmot na oficiální skládku Poznámka: 1. V cenách jsou započteny náklady na uložení stavebního odpadu na oficiální skládku. 2. Ceny jsou doporučené, je třeba zohlednit regionální rozdíly v cenách poplatků za uložení suti a odpa</t>
  </si>
  <si>
    <t>Poplatek za uložení suti nebo hmot na oficiální skládku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</si>
  <si>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Poznámka k položce:_x000d_
Poznámka k položce: poplatek za uložení suti na skládku 30% výzisku celkem : =162,932 t</t>
  </si>
  <si>
    <t>5906130325</t>
  </si>
  <si>
    <t xml:space="preserve">Montáž kolejového roštu v ose koleje pražce betonové vystrojené, tvar UIC60, 60E2 Poznámka: 1. V cenách jsou započteny náklady na manipulaci a montáž KR, u pražců dřevěných nevystrojených i na vrtání pražců. 2. V cenách nejsou obsaženy náklady na dodávku </t>
  </si>
  <si>
    <t>Montáž kolejového roštu v ose koleje pražce betonové vystrojené, tvar UIC60, 60E2 Poznámka: 1. V cenách jsou započteny náklady na manipulaci a montáž KR, u pražců dřevěných nevystrojených i na vrtání pražců. 2. V cenách nejsou obsaženy náklady na dodávku materiálu.</t>
  </si>
  <si>
    <t>5909032020</t>
  </si>
  <si>
    <t>Přesná úprava GPK koleje směrové a výškové uspořádání pražce betonové Poznámka: 1. V cenách jsou započteny náklady na úpravu směrového a výškového uspořádání strojní linkou ASP do projektované polohy s následným přesným kontrolním zaměřením prostorové pol</t>
  </si>
  <si>
    <t>Přesná úprava GPK koleje směrové a výškové uspořádání pražce betonové Poznámka: 1. V cenách jsou započteny náklady na úpravu směrového a výškového uspořádání strojní linkou ASP do projektované polohy s následným přesným kontrolním zaměřením prostorové polohy po ukončení prací (včetně případných technologických měření prostorové polohy koleje v průběhu prací),úpravu KL pluhem a měření mezních stavebních odchylek dle ČSN, měření technologických veličin a předání tištěných výstupů objednateli. 2. V cenách nejsou obsaženy náklady na zaměření prostorové polohy koleje před zahájením prací, doplnění a dodávku kameniva a snížení KL pod patou kolejnice.</t>
  </si>
  <si>
    <t xml:space="preserve">Poznámka k položce:_x000d_
Poznámka k položce: kol.č. 1 :  km 306,700-317,046 = 10 ,346 kol.č. 2 :  km 306,700-317,046 = 10 ,346 celkem :  10,346 + 10,346=20,692</t>
  </si>
  <si>
    <t>5909030020</t>
  </si>
  <si>
    <t>Následná úprava GPK koleje směrové a výškové uspořádání pražce betonové Poznámka: 1. V cenách jsou započteny náklady na úpravu směrového a výškového uspořádání strojní linkou ASP do projektované polohy, úpravu KL pluhem a měření mezních stavebních odchyle</t>
  </si>
  <si>
    <t>Následná úprava GPK koleje směrové a výškové uspořádání pražce betonové Poznámka: 1. V cenách jsou započteny náklady na úpravu směrového a výškového uspořádání strojní linkou ASP do projektované polohy, úpravu KL pluhem a měření mezních stavebních odchylek dle ČSN, měření technologických veličin a předání tištěných výstupů objednateli. 2. V cenách nejsou obsaženy náklady na zaměření prostorové polohy koleje, doplnění a dodávku kameniva a snížení KL pod patou kolejnice.</t>
  </si>
  <si>
    <t xml:space="preserve">Poznámka k položce:_x000d_
Poznámka k položce: kol.č. 1 :   dle ZD  2,500 km kol.č. 2 :   dle ZD  2,500 km celkem :  2,5+2,5=5,000 km</t>
  </si>
  <si>
    <t>5905105030</t>
  </si>
  <si>
    <t>Doplnění KL kamenivem souvisle strojně v koleji Poznámka: 1. V cenách jsou započteny náklady na doplnění kameniva ojediněle ručně vidlemi a/nebo souvisle strojně z výsypných vozů případně nakladačem. 2. V cenách nejsou obsaženy náklady na dodávku kameniva</t>
  </si>
  <si>
    <t>Doplnění KL kamenivem souvisle strojně v koleji Poznámka: 1. V cenách jsou započteny náklady na doplnění kameniva ojediněle ručně vidlemi a/nebo souvisle strojně z výsypných vozů případně nakladačem. 2. V cenách nejsou obsaženy náklady na dodávku kameniva.</t>
  </si>
  <si>
    <t xml:space="preserve">Poznámka k položce:_x000d_
Poznámka k položce: celkem :  20,692*1000*3,4*0,025=1 843,820 m3</t>
  </si>
  <si>
    <t>5955101000</t>
  </si>
  <si>
    <t>Kamenivo drcené štěrk frakce 31,5/63 (32/63) třídy BI</t>
  </si>
  <si>
    <t>Poznámka k položce:_x000d_
Poznámka k položce: doplnění KL při výměně KL malou mechanizací :209,100*2,035=425,519 t doplnění okna: 182,580*0,5*2,035=185,775 doplnění KL při úpravě GPK : (20,6928+1)*1000*3,4*0,025*2,035=3 579,199 t celkem : 424,519+3 752,174+185,775= 4 363,467 t</t>
  </si>
  <si>
    <t xml:space="preserve">Poznámka k položce:_x000d_
Poznámka k položce: lom Zárubka - 55 km celkem :  4 363,467 t</t>
  </si>
  <si>
    <t xml:space="preserve">Poznámka k položce:_x000d_
Poznámka k položce: lom Zárubka - 55-10=45/10 - zaokrouhleno na 5  celkem :4363,467*5=21 817,337  t</t>
  </si>
  <si>
    <t>5909050020</t>
  </si>
  <si>
    <t>Stabilizace kolejového lože koleje stávajícího Poznámka: 1. V cenách jsou započteny náklady na stabilizaci v režimu s řízeným (konstantním) poklesem včetně měření a předání tištěných výstupů.</t>
  </si>
  <si>
    <t xml:space="preserve">Poznámka k položce:_x000d_
Poznámka k položce: dle ZD :   stabilizace neřízená - 1 km  dle ZD :  stabilizace řízená 10,346 + 10,346=20,692 km dle ZD :   stabilizace - 1 km po následném podbití  celkem: 1+20,692+1=22,692 km</t>
  </si>
  <si>
    <t>5907015456</t>
  </si>
  <si>
    <t>Ojedinělá výměna kolejnic současně s výměnou pryžové podložky, tvar UIC60, 60E2 Poznámka: 1. V cenách jsou započteny náklady na demontáž upevňovadel, výměnu kolejnic, dílů a součástí, úpravu dilatačních spár, pryžových podložek, montáž upevňovadel, zřízen</t>
  </si>
  <si>
    <t>Ojedinělá výměna kolejnic současně s výměnou pryžové podložky, tvar UIC60, 60E2 Poznámka: 1. V cenách jsou započteny náklady na demontáž upevňovadel, výměnu kolejnic, dílů a součástí, úpravu dilatačních spár, pryžových podložek, montáž upevňovadel, zřízení nebo demontáž prozatímních styků a ošetření součástí mazivem. 2. V cenách nejsou započteny náklady na dělení kolejnic, zřízení svaru, demontáž nebo montáž styků.</t>
  </si>
  <si>
    <t>Poznámka k položce:_x000d_
Poznámka k položce: kol. č. 1: dle ZD náhrada za LIS 12*(2*12,5)+2*25=350m kol. č. 2: dle ZD náhrada za LIS 13*(2*12,5)+2*25=375m celkem: 350+375=725m</t>
  </si>
  <si>
    <t>5906015120</t>
  </si>
  <si>
    <t>Výměna pražce malou těžící mechanizací v KL otevřeném i zapuštěném pražec betonový příčný vystrojený Poznámka: 1. V cenách jsou započteny náklady na výměnu pražce za použití malé těžící mechanizace, demontáž upevňovadel, odstranění KL a části stezky, vysu</t>
  </si>
  <si>
    <t>Výměna pražce malou těžící mechanizací v KL otevřeném i zapuštěném pražec betonový příčný vystrojený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</si>
  <si>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 xml:space="preserve">Poznámka k položce:_x000d_
Poznámka k položce: kol.č. 1 :  dle ZD 30+12+300=342 ks kol.č. 2 :  dle ZD  30 ks celkem : 30+12+300+30=372 ks</t>
  </si>
  <si>
    <t>5907010015</t>
  </si>
  <si>
    <t>Výměna LISŮ tvar UIC60, 60E2 Poznámka: 1. V cenách jsou započteny náklady na demontáž upevňovadel, výměnu LISU, montáž upevňovadel, demontáž a zpětnou montáž lanového propojení, případnou úpravu dilatačních spár, zřízení nebo demontáž prozatímních styků a</t>
  </si>
  <si>
    <t>Výměna LISŮ tvar UIC60, 60E2 Poznámka: 1. V cenách jsou započteny náklady na demontáž upevňovadel, výměnu LISU, montáž upevňovadel, demontáž a zpětnou montáž lanového propojení, případnou úpravu dilatačních spár, zřízení nebo demontáž prozatímních styků a ošetření součástí mazivem. 2. V cenách nejsou započteny náklady na dělení kolejnic, zřízení svaru, demontáž nebo montáž styků.</t>
  </si>
  <si>
    <t xml:space="preserve">Poznámka k položce:_x000d_
Poznámka k položce: celkem v k.č. 1 a 2 :  8 x 5 m = 40 m</t>
  </si>
  <si>
    <t>9902200100</t>
  </si>
  <si>
    <t>Doprava materiálu těžkou mechanizací nosnosti přes 3,5 t objemnějšího kusového materiálu (prefabrikátů, stožárů, výhybek, rozvaděčů, vybouraných hmot atd.) do 10 km Poznámka: 1. Ceny jsou určeny pro dopravu silničními i kolejovými vozidly. 2. V cenách dop</t>
  </si>
  <si>
    <t>Doprava materiálu těžkou mechanizací nosnosti přes 3,5 t objemnějšího kusového materiálu (prefabrikátů, stožárů, výhybek, rozvaděčů, vybouraných hmot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</si>
  <si>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 xml:space="preserve">Poznámka k položce:_x000d_
Poznámka k položce: přeprava vyzískaných pražců do žel.stanice : (472+210)*0,327=190,314 t přeprava vyzískaných LIS a kolejnic do žel.stanice :(54*0,281)+((246+263)*0,061)=46,223  t přeprava vyzískaných  kolejnic: 250*0,061=15,250 t celkem: 190,314+46,223+15,250=251,787 t</t>
  </si>
  <si>
    <t>9902900200</t>
  </si>
  <si>
    <t>Naložení objemnějšího kusového materiálu, vybouraných hmot Poznámka: 1. Ceny jsou určeny pro nakládání materiálu v případech, kdy není naložení součástí dodávky materiálu nebo není uvedeno v popisu cen a pro nakládání z meziskládky. 2. Ceny se použijí i p</t>
  </si>
  <si>
    <t>46</t>
  </si>
  <si>
    <t>Naložení objemnějšího kusového materiálu, vybouraných hmot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</si>
  <si>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 xml:space="preserve">Poznámka k položce:_x000d_
Poznámka k položce: materiál dodaný zhotovitelem kolejnice + pražce + LISy kolejnice: 350+375+250)*0,061=59,475 LIS:  8*0,281=2,248 t pražce: 342+30+210*0,327=190,314 x 2 nájezdy celkem: 59,475+2,248+190,314+190,314=442,351</t>
  </si>
  <si>
    <t>48</t>
  </si>
  <si>
    <t>Poznámka k položce:_x000d_
Poznámka k položce: materiál dodaný zhotovitelem kolejnice + pražce (2 nájezdy) + LISy</t>
  </si>
  <si>
    <t>9902900400</t>
  </si>
  <si>
    <t>Složení objemnějšího kusového materiálu, vybouraných hmot Poznámka: 1. Ceny jsou určeny pro skládání materiálu z vlastních zásob objednatele.</t>
  </si>
  <si>
    <t>50</t>
  </si>
  <si>
    <t>9902900200.1</t>
  </si>
  <si>
    <t>Naložení objemnějšího kusového materiálu, vybouraných hmot</t>
  </si>
  <si>
    <t>52</t>
  </si>
  <si>
    <t>Poznámka k položce:_x000d_
Poznámka k položce: naložení vyzískaných pražců: (372+210)*0,327=190,314 t</t>
  </si>
  <si>
    <t>54</t>
  </si>
  <si>
    <t>Poznámka k položce:_x000d_
Poznámka k položce: přeprava vyzískaných pražců na skládku - Semtín : (372+210)*0,327=190,314 t</t>
  </si>
  <si>
    <t>9902209200</t>
  </si>
  <si>
    <t>Doprava materiálu těžkou mechanizací nosnosti přes 3,5 t objemnějšího kusového materiálu (prefabrikátů, stožárů, výhybek, rozvaděčů, vybouraných hmot atd.) příplatek za každých dalších 10 km Poznámka: 1. Ceny jsou určeny pro dopravu silničními i kolejovým</t>
  </si>
  <si>
    <t>56</t>
  </si>
  <si>
    <t>Doprava materiálu těžkou mechanizací nosnosti přes 3,5 t objemnějšího kusového materiálu (prefabrikátů, stožárů, výhybek, rozvaděčů, vybouraných hmot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</si>
  <si>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 xml:space="preserve">Poznámka k položce:_x000d_
Poznámka k položce: přeprava vyzískaných pražců na skládku - Semtín  20km - 20-10=10km</t>
  </si>
  <si>
    <t>9909000500</t>
  </si>
  <si>
    <t>Poplatek za uložení odpadu betonových prefabrikátů Poznámka: 1. V cenách jsou započteny náklady na uložení stavebního odpadu na oficiální skládku. 2. Ceny jsou doporučené, je třeba zohlednit regionální rozdíly v cenách poplatků za uložení suti a odpadů. T</t>
  </si>
  <si>
    <t>58</t>
  </si>
  <si>
    <t>Poplatek za uložení odpadu betonových prefabrikátů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</si>
  <si>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Poznámka k položce:_x000d_
Poznámka k položce: Likvidace bet. pražců : (372+210)*0,327=190,314 t</t>
  </si>
  <si>
    <t>60</t>
  </si>
  <si>
    <t>Poznámka k položce:_x000d_
Poznámka k položce: doprava výziskaných podložek 584+625+410=1619*0,00018=0,291</t>
  </si>
  <si>
    <t>9902109200.1</t>
  </si>
  <si>
    <t>Doprava materiálu mechanizací o nosnosti přes 3,5 t sypanin (kameniva, písku, suti, dlažebních kostek, atd.) příplatek za každých dalších 10 km</t>
  </si>
  <si>
    <t>62</t>
  </si>
  <si>
    <t>Poznámka k položce:_x000d_
Poznámka k položce: Doprava podložen na skládku Semtín 20km - 20-10=10km</t>
  </si>
  <si>
    <t>5910020110</t>
  </si>
  <si>
    <t xml:space="preserve">Svařování kolejnic termitem plný předehřev standardní spára svar jednotlivý tv. UIC60 Poznámka: 1. V cenách jsou započteny náklady na vybrání kameniva z mezipražcového prostoru, demontáž upevňovadel, směrové a výškové vyrovnání kolejnic, provedení svaru, </t>
  </si>
  <si>
    <t>svar</t>
  </si>
  <si>
    <t>Svařování kolejnic termitem plný předehřev standardní spára svar jednotlivý tv. UIC60 Poznámka: 1. V cenách jsou započteny náklady na vybrání kameniva z mezipražcového prostoru, demontáž upevňovadel, směrové a výškové vyrovnání kolejnic, provedení svaru, montáž upevňovadel, vizuální kontrola, měření geometrie svaru. 2. V cenách nejsou obsaženy náklady na kontrolu svaru ultrazvukem, podbití pražců a demontáž styku.</t>
  </si>
  <si>
    <t xml:space="preserve">Poznámka k položce:_x000d_
Poznámka k položce: Výměna KR v kol. č. 1. a 2. -  5*4=20 ks LIS a výměna kolejnic v kol.č. 1 a 2 :  16+52+56=124 ks celkem : 20+124=144 ks</t>
  </si>
  <si>
    <t>5910035010</t>
  </si>
  <si>
    <t xml:space="preserve">Dosažení dovolené upínací teploty v BK prodloužením kolejnicového pásu v koleji tv. UIC60 Poznámka: 1. V cenách jsou započteny náklady na montáž a demontáž napínacího zařízení nebo ohřevu kolejnic a udržování potřebného prodloužení kolejnicového pásu. 2. </t>
  </si>
  <si>
    <t>66</t>
  </si>
  <si>
    <t>Dosažení dovolené upínací teploty v BK prodloužením kolejnicového pásu v koleji tv. UIC60 Poznámka: 1. V cenách jsou započteny náklady na montáž a demontáž napínacího zařízení nebo ohřevu kolejnic a udržování potřebného prodloužení kolejnicového pásu. 2. V cenách nejsou obsaženy náklady na demontáž upevňovadel a kolejnicových spojek.</t>
  </si>
  <si>
    <t xml:space="preserve">Poznámka k položce:_x000d_
Poznámka k položce: celkem v k.č. 1 a 2 :  odhad  -  72 ks</t>
  </si>
  <si>
    <t>5910040315</t>
  </si>
  <si>
    <t>Umožnění volné dilatace kolejnice demontáž upevňovadel s osazením kluzných podložek Poznámka: 1. V cenách jsou započteny náklady na uvolnění, demontáž a rovnoměrné prodloužení nebo zkrácení kolejnice, vyznačení značek a vedení dokumentace. 2. V cenách nej</t>
  </si>
  <si>
    <t>68</t>
  </si>
  <si>
    <t>Umožnění volné dilatace kolejnice demontáž upevňovadel s osazením kluzných podložek Poznámka: 1. V cenách jsou započteny náklady na uvolnění, demontáž a rovnoměrné prodloužení nebo zkrácení kolejnice, vyznačení značek a vedení dokumentace. 2. V cenách nejsou obsaženy náklady na demontáž kolejnicových spojek.</t>
  </si>
  <si>
    <t xml:space="preserve">Poznámka k položce:_x000d_
Poznámka k položce: celkem v k.č. 1 a 2 :  odhad -  = 3 800 m</t>
  </si>
  <si>
    <t>5910040415</t>
  </si>
  <si>
    <t>Umožnění volné dilatace kolejnice montáž upevňovadel s odstraněním kluzných podložek Poznámka: 1. V cenách jsou započteny náklady na uvolnění, demontáž a rovnoměrné prodloužení nebo zkrácení kolejnice, vyznačení značek a vedení dokumentace. 2. V cenách ne</t>
  </si>
  <si>
    <t>70</t>
  </si>
  <si>
    <t>Umožnění volné dilatace kolejnice montáž upevňovadel s odstraněním kluzných podložek Poznámka: 1. V cenách jsou započteny náklady na uvolnění, demontáž a rovnoměrné prodloužení nebo zkrácení kolejnice, vyznačení značek a vedení dokumentace. 2. V cenách nejsou obsaženy náklady na demontáž kolejnicových spojek.</t>
  </si>
  <si>
    <t>5913070030</t>
  </si>
  <si>
    <t>Demontáž betonové přejezdové konstrukce část vnější a vnitřní včetně závěrných zídek Poznámka: 1. V cenách jsou započteny náklady na demontáž konstrukce a naložení na dopravní prostředek.</t>
  </si>
  <si>
    <t>-1520220098</t>
  </si>
  <si>
    <t xml:space="preserve">Poznámka k položce:_x000d_
kol.č. 1:  km 310,118–3,6m; 311,315-7,2m =10,8m  kol.č. 2:  km 310,118–3,6m; 311,315-2*7,2m =18m</t>
  </si>
  <si>
    <t>5913075030</t>
  </si>
  <si>
    <t>Montáž betonové přejezdové konstrukce část vnější a vnitřní včetně závěrných zídek Poznámka: 1. V cenách jsou započteny náklady na montáž konstrukce. 2. V cenách nejsou obsaženy náklady na dodávku materiálu.</t>
  </si>
  <si>
    <t>2073550177</t>
  </si>
  <si>
    <t>5913035230</t>
  </si>
  <si>
    <t>Demontáž celopryžové přejezdové konstrukce silně zatížené v koleji část vnější a vnitřní včetně závěrných zídek Poznámka: 1. V cenách jsou započteny náklady na demontáž konstrukce, naložení na dopravní prostředek.</t>
  </si>
  <si>
    <t>393851308</t>
  </si>
  <si>
    <t xml:space="preserve">Poznámka k položce:_x000d_
Poznámka k položce: celkem :  2*8,4=16,80 m</t>
  </si>
  <si>
    <t>5913040230</t>
  </si>
  <si>
    <t>Montáž celopryžové přejezdové konstrukce silně zatížené v koleji část vnější a vnitřní včetně závěrných zídek Poznámka: 1. V cenách jsou započteny náklady na montáž konstrukce. 2. V cenách nejsou obsaženy náklady na dodávku materiálu.</t>
  </si>
  <si>
    <t>-1248374876</t>
  </si>
  <si>
    <t>5914115340</t>
  </si>
  <si>
    <t>Demontáž nástupištních desek Sudop K 230 Poznámka: 1. V cenách jsou započteny náklady na snesení, uložení nebo naložení na dopravní prostředek a uložení na úložišti.</t>
  </si>
  <si>
    <t>-1811852009</t>
  </si>
  <si>
    <t xml:space="preserve">Poznámka k položce:_x000d_
kol.č. 1:  300 m (Opočínek, Valy), kol. č. 2:  300 m (Opočínek, Valy, celkem: 300+300=600m </t>
  </si>
  <si>
    <t>5914125040</t>
  </si>
  <si>
    <t>Montáž nástupištních desek Sudop K 230 Poznámka: 1. V cenách jsou započteny náklady na manipulaci a montáž desek podle vzorového listu. 2. V cenách nejsou obsaženy náklady na dodávku materiálu.</t>
  </si>
  <si>
    <t>-1844811425</t>
  </si>
  <si>
    <t>7596207010</t>
  </si>
  <si>
    <t>Demontáž indikátoru horkoběžnosti</t>
  </si>
  <si>
    <t>-751282763</t>
  </si>
  <si>
    <t>Poznámka k položce:_x000d_
dle ZD: kol. č. 1: ASDEK - 1 ks</t>
  </si>
  <si>
    <t>7596207040</t>
  </si>
  <si>
    <t>Demontáž indikátoru plochých kol</t>
  </si>
  <si>
    <t>1480299108</t>
  </si>
  <si>
    <t>7596207030</t>
  </si>
  <si>
    <t>Demontáž vyhodnocovací části</t>
  </si>
  <si>
    <t>-473453677</t>
  </si>
  <si>
    <t>7596205010</t>
  </si>
  <si>
    <t>Montáž indikátoru horkoběžnosti</t>
  </si>
  <si>
    <t>171373700</t>
  </si>
  <si>
    <t>45</t>
  </si>
  <si>
    <t>7596205040</t>
  </si>
  <si>
    <t>Montáž indikátoru plochých kol</t>
  </si>
  <si>
    <t>-215355967</t>
  </si>
  <si>
    <t>7596205030</t>
  </si>
  <si>
    <t>Montáž vyhodnocovací části</t>
  </si>
  <si>
    <t>606065539</t>
  </si>
  <si>
    <t>47</t>
  </si>
  <si>
    <t>7497371630</t>
  </si>
  <si>
    <t>Demontáže zařízení trakčního vedení svodu propojení nebo ukolejnění na elektrizovaných tratích nebo v kolejových obvodech - demontáž stávajícího zařízení se všemi pomocnými doplňujícími úpravami</t>
  </si>
  <si>
    <t>72</t>
  </si>
  <si>
    <t xml:space="preserve">Poznámka k položce:_x000d_
Poznámka k položce: celkem v k.č. 1 a 2 :  +(10000/50)*2=400</t>
  </si>
  <si>
    <t>7497351560</t>
  </si>
  <si>
    <t>Montáž přímého ukolejnění na elektrizovaných tratích nebo v kolejových obvodech</t>
  </si>
  <si>
    <t>74</t>
  </si>
  <si>
    <t xml:space="preserve">Poznámka k položce:_x000d_
Poznámka k položce: celkem v k.č. 1 a 2 :  +(10000/50)*2= 400</t>
  </si>
  <si>
    <t>49</t>
  </si>
  <si>
    <t>7592007120</t>
  </si>
  <si>
    <t>Demontáž informačního bodu MIB 6</t>
  </si>
  <si>
    <t>76</t>
  </si>
  <si>
    <t xml:space="preserve">Poznámka k položce:_x000d_
Poznámka k položce: celkem v k.č. 1 a 2 :  15,00 ks</t>
  </si>
  <si>
    <t>7592007160</t>
  </si>
  <si>
    <t>Demontáž balízy úplná včetně upevňovací sady</t>
  </si>
  <si>
    <t>78</t>
  </si>
  <si>
    <t xml:space="preserve">Poznámka k položce:_x000d_
Poznámka k položce: celkem v k.č. 1 a 2 :  32,00 ks</t>
  </si>
  <si>
    <t>51</t>
  </si>
  <si>
    <t>7592005162</t>
  </si>
  <si>
    <t>Montáž balízy do kolejiště pomocí mezikolejnicového upevňovadla (Clamp, Vortok apod) - V ceně jsou započítány náklady na odkopání štěrku, montáž mezikolejnicového upevňovadla, úpravu štěrkového lože a montáž balízy.</t>
  </si>
  <si>
    <t>80</t>
  </si>
  <si>
    <t>5912075020</t>
  </si>
  <si>
    <t>Demontáž magnetických bodů pro měřicí vůz (MV) Poznámka: 1. V cenách jsou započteny náklady demontáž magnetických bodů včetně manipulace s kameniva.</t>
  </si>
  <si>
    <t>82</t>
  </si>
  <si>
    <t xml:space="preserve">Poznámka k položce:_x000d_
Poznámka k položce: celkem v k.č. 1 a 2 :  8,00 ks</t>
  </si>
  <si>
    <t>53</t>
  </si>
  <si>
    <t>5912080020</t>
  </si>
  <si>
    <t>Montáž magnetických bodů pro měřicí vůz (MV) Poznámka: 1. V cenách jsou započteny náklady montáž magnetických bodů včetně manipulace s kamenivem. 2. V cenách nejsou obsaženy náklady na dodávku materiálu.</t>
  </si>
  <si>
    <t>84</t>
  </si>
  <si>
    <t>86</t>
  </si>
  <si>
    <t xml:space="preserve">Poznámka k položce:_x000d_
Poznámka k položce: celkem v k.č. 1 a 2 :  30,00 ks</t>
  </si>
  <si>
    <t>55</t>
  </si>
  <si>
    <t>7594105072</t>
  </si>
  <si>
    <t>Montáž lanového propojení tlumivek na betonové pražce 3,7 nebo 4,2 m - propojení stykového transformátoru s kolejnicí nebo s dalším stykovým transformátorem lanovým propojením; usazení pražců nebo trámků mezi koleje nebo podél koleje; připevnění lana k pr</t>
  </si>
  <si>
    <t>88</t>
  </si>
  <si>
    <t>Montáž lanového propojení tlumivek na betonové pražce 3,7 nebo 4,2 m - propojení stykového transformátoru s kolejnicí nebo s dalším stykovým transformátorem lanovým propojením; usazení pražců nebo trámků mezi koleje nebo podél koleje; připevnění lana k pražcům nebo montážním trámkům</t>
  </si>
  <si>
    <t xml:space="preserve">Poznámka k položce:_x000d_
Poznámka k položce: celkem v k.č. 1 a 2 :  30,00 ks  Oprava nivelety přejezdu P4905</t>
  </si>
  <si>
    <t>R2</t>
  </si>
  <si>
    <t>Sejmutí drnu</t>
  </si>
  <si>
    <t>90</t>
  </si>
  <si>
    <t xml:space="preserve">Poznámka k položce:_x000d_
Poznámka k položce:  dle ZD 150m2</t>
  </si>
  <si>
    <t>57</t>
  </si>
  <si>
    <t>R3</t>
  </si>
  <si>
    <t>Odstranění krytu zpevněných ploch s asfaltovým pojivem</t>
  </si>
  <si>
    <t>92</t>
  </si>
  <si>
    <t xml:space="preserve">Poznámka k položce:_x000d_
Poznámka k položce: celkem :  60,0*0,08+64*0,08 = 9.920 m3</t>
  </si>
  <si>
    <t>R4</t>
  </si>
  <si>
    <t>Odstranění podkladů zpevněných ploch z kameniva nestmeleného</t>
  </si>
  <si>
    <t>94</t>
  </si>
  <si>
    <t xml:space="preserve">Poznámka k položce:_x000d_
Poznámka k položce: celkem :  60*0,15 + 75*0,15 = 20,250</t>
  </si>
  <si>
    <t>59</t>
  </si>
  <si>
    <t>R5</t>
  </si>
  <si>
    <t>Odkop pro spod stavbu silnic a železnic tř. I</t>
  </si>
  <si>
    <t>96</t>
  </si>
  <si>
    <t xml:space="preserve">Poznámka k položce:_x000d_
Poznámka k položce: celkem :   112,343*1,05 = 117.960 m3</t>
  </si>
  <si>
    <t>R6</t>
  </si>
  <si>
    <t>Zemní krajnice a dosypávky se zhutněním</t>
  </si>
  <si>
    <t>98</t>
  </si>
  <si>
    <t xml:space="preserve">Poznámka k položce:_x000d_
Poznámka k položce: celkem :  0,1*36,9 = 3.690 m3</t>
  </si>
  <si>
    <t>61</t>
  </si>
  <si>
    <t>R7</t>
  </si>
  <si>
    <t>Úprava pláně se zhutněním v hornině tř. I</t>
  </si>
  <si>
    <t>100</t>
  </si>
  <si>
    <t xml:space="preserve">Poznámka k položce:_x000d_
Poznámka k položce: celkem :  3,85*36,9 = 142.065 m2</t>
  </si>
  <si>
    <t>R8</t>
  </si>
  <si>
    <t>Úprava povrchů srovnáním území v tl. do 0,5 m</t>
  </si>
  <si>
    <t>102</t>
  </si>
  <si>
    <t>Poznámka k položce:_x000d_
Poznámka k položce: dle ZD 200 m2</t>
  </si>
  <si>
    <t>63</t>
  </si>
  <si>
    <t>R9</t>
  </si>
  <si>
    <t>Založení trávníku hydroosevem na ornici</t>
  </si>
  <si>
    <t>104</t>
  </si>
  <si>
    <t>Poznámka k položce:_x000d_
Poznámka k položce: dle ZD 130 m2</t>
  </si>
  <si>
    <t>R10</t>
  </si>
  <si>
    <t>Rozprostření ornice ve svahu</t>
  </si>
  <si>
    <t>-1440949607</t>
  </si>
  <si>
    <t>Poznámka k položce:_x000d_
Poznámka k položce: celkem: 130*0,2 = 26 m3</t>
  </si>
  <si>
    <t>65</t>
  </si>
  <si>
    <t>R11</t>
  </si>
  <si>
    <t>Trativody kompl. Z trub z plast. Hm. DN do 150mm, rýha tř. I</t>
  </si>
  <si>
    <t>108</t>
  </si>
  <si>
    <t>Poznámka k položce:_x000d_
Poznámka k položce: dle ZD 19m</t>
  </si>
  <si>
    <t>R12</t>
  </si>
  <si>
    <t>Opláštění (zpevění) z geotextílie a geomřížovin</t>
  </si>
  <si>
    <t>110</t>
  </si>
  <si>
    <t>67</t>
  </si>
  <si>
    <t>R13</t>
  </si>
  <si>
    <t>Opláštění (zpevění) z geotextílie</t>
  </si>
  <si>
    <t>112</t>
  </si>
  <si>
    <t xml:space="preserve">Poznámka k položce:_x000d_
Poznámka k položce: celkem :   (0,45+0,6+0,5+0,5)*19*1,1 = 42.845 m2</t>
  </si>
  <si>
    <t>R14</t>
  </si>
  <si>
    <t>Vozovkové vrstvy ze štěrkodrti</t>
  </si>
  <si>
    <t>114</t>
  </si>
  <si>
    <t xml:space="preserve">Poznámka k položce:_x000d_
Poznámka k položce: celkem :  1,2*1,1*36,9 = 48.708 m3</t>
  </si>
  <si>
    <t>69</t>
  </si>
  <si>
    <t>R15</t>
  </si>
  <si>
    <t>Vozovkové vrstvy z recyklovaného materiálu</t>
  </si>
  <si>
    <t>-1080527850</t>
  </si>
  <si>
    <t>Poznámka k položce:_x000d_
Poznámka k položce: celkem : 36,9*1,1*0,45 = 18.266 m3</t>
  </si>
  <si>
    <t>R16</t>
  </si>
  <si>
    <t>Zpevnění krajnic z recyklovaného materiálu</t>
  </si>
  <si>
    <t>-1473746307</t>
  </si>
  <si>
    <t xml:space="preserve">Poznámka k položce:_x000d_
Poznámka k položce:  (0,1 x 14,35+0,1*12)*2 (0,1*14,35+0,1*12)*2 = 5,270 m: 46*0,15=6,900 m3 celkem : (5,270+6,900)*1,05=12,779 m3</t>
  </si>
  <si>
    <t>71</t>
  </si>
  <si>
    <t>R17</t>
  </si>
  <si>
    <t>Dvouvrstvý asfaltový nátěr do 2,5 kg/m2</t>
  </si>
  <si>
    <t>369327702</t>
  </si>
  <si>
    <t>Poznámka k položce:_x000d_
Poznámka k položce: dle ZD 155 m2</t>
  </si>
  <si>
    <t>R18</t>
  </si>
  <si>
    <t>Výplň spár modifikovaným asfaltem</t>
  </si>
  <si>
    <t>122</t>
  </si>
  <si>
    <t>Poznámka k položce:_x000d_
Poznámka k položce: dle ZD 6,3 m</t>
  </si>
  <si>
    <t>73</t>
  </si>
  <si>
    <t>R19</t>
  </si>
  <si>
    <t>Izolace běžných konstrukcí proti zemní vlhkosti asfaltovými nátěry</t>
  </si>
  <si>
    <t>124</t>
  </si>
  <si>
    <t xml:space="preserve">Poznámka k položce:_x000d_
Poznámka k položce: celkem :   4,5*0,5*4 = 9.000 m2</t>
  </si>
  <si>
    <t>R20</t>
  </si>
  <si>
    <t>Potrubí z trumb plastových odpadních DN do 150 mm</t>
  </si>
  <si>
    <t>126</t>
  </si>
  <si>
    <t xml:space="preserve">Poznámka k položce:_x000d_
Poznámka k položce: celkem :  2+2= 4 m</t>
  </si>
  <si>
    <t>75</t>
  </si>
  <si>
    <t>R21</t>
  </si>
  <si>
    <t>Drenážní výusť z prost. Betonu</t>
  </si>
  <si>
    <t>Poznámka k položce:_x000d_
Poznámka k položce: dle ZD 1 kus</t>
  </si>
  <si>
    <t>R22</t>
  </si>
  <si>
    <t>Řezání asfaltového krytu vozovek tl. Do 100 mm</t>
  </si>
  <si>
    <t>130</t>
  </si>
  <si>
    <t>77</t>
  </si>
  <si>
    <t>R23</t>
  </si>
  <si>
    <t>Prahová vpusť</t>
  </si>
  <si>
    <t>132</t>
  </si>
  <si>
    <t>R24</t>
  </si>
  <si>
    <t>Příkopové žlaby z beton. tvárnic šířky do 900 mm do betonu tl. 100 mm</t>
  </si>
  <si>
    <t>134</t>
  </si>
  <si>
    <t>79</t>
  </si>
  <si>
    <t>R25</t>
  </si>
  <si>
    <t>Drobné doplňkové konstr. beton. monolit</t>
  </si>
  <si>
    <t>136</t>
  </si>
  <si>
    <t>R26</t>
  </si>
  <si>
    <t>Vybourání částí konstrukcí z beton. dílců</t>
  </si>
  <si>
    <t>138</t>
  </si>
  <si>
    <t>81</t>
  </si>
  <si>
    <t>R27</t>
  </si>
  <si>
    <t>Vybourání částí konstrukcí z betonu</t>
  </si>
  <si>
    <t>140</t>
  </si>
  <si>
    <t>R28</t>
  </si>
  <si>
    <t>Vybourání drobných předmětů betonových</t>
  </si>
  <si>
    <t>142</t>
  </si>
  <si>
    <t>83</t>
  </si>
  <si>
    <t>9903200100</t>
  </si>
  <si>
    <t>Přeprava mechanizace na místo prováděných prací o hmotnosti přes 12 t přes 50 do 100 km Poznámka: 1. Ceny jsou určeny pro dopravu mechanizmů na místo prováděných prací po silnici i po kolejích. 2. V ceně jsou započteny i náklady na zpáteční cestu dopravní</t>
  </si>
  <si>
    <t>144</t>
  </si>
  <si>
    <t>Přeprava mechanizace na místo prováděných prací o hmotnosti přes 12 t přes 50 do 100 km Poznámka: 1. Ceny jsou určeny pro dopravu mechanizmů na místo prováděných prací po silnici i po kolejích. 2. V ceně jsou započteny i náklady na zpáteční cestu dopravního prostředku. Měrnou jednotkou je kus přepravovaného stroje.</t>
  </si>
  <si>
    <t>Poznámka k položce:_x000d_
Poznámka k položce: 8 x dvoucestný bagr</t>
  </si>
  <si>
    <t>9903200200</t>
  </si>
  <si>
    <t>Přeprava mechanizace na místo prováděných prací o hmotnosti přes 12 t do 200 km Poznámka: 1. Ceny jsou určeny pro dopravu mechanizmů na místo prováděných prací po silnici i po kolejích. 2. V ceně jsou započteny i náklady na zpáteční cestu dopravního prost</t>
  </si>
  <si>
    <t>146</t>
  </si>
  <si>
    <t>Přeprava mechanizace na místo prováděných prací o hmotnosti přes 12 t do 200 km Poznámka: 1. Ceny jsou určeny pro dopravu mechanizmů na místo prováděných prací po silnici i po kolejích. 2. V ceně jsou započteny i náklady na zpáteční cestu dopravního prostředku. Měrnou jednotkou je kus přepravovaného stroje.</t>
  </si>
  <si>
    <t>Poznámka k položce:_x000d_
Poznámka k položce: 2x ASP, 2 x SSP, 2x dynamický stabilizátor pro následné podbití 1xASP, SSP, dynamický stabilizátor</t>
  </si>
  <si>
    <t>SO 02 - Práce na žel. svršku v žst. Přelouč</t>
  </si>
  <si>
    <t>5915010020</t>
  </si>
  <si>
    <t>Těžení zeminy nebo horniny železničního spodku třídy těžitelnosti I skupiny 2 Poznámka: 1. V cenách jsou započteny náklady na těžení a uložení výzisku na terén nebo naložení na dopravní prostředek a uložení na úložišti.</t>
  </si>
  <si>
    <t xml:space="preserve">Poznámka k položce:_x000d_
Poznámka k položce: Poznámka k položce: dle ZD :  zřízení přístupových cest - snesení ornice celkem :  400*3,5*0,25=300 m3</t>
  </si>
  <si>
    <t xml:space="preserve">Poznámka k položce:_x000d_
Poznámka k položce: Poznámka k položce: převoz výzisku celkem :  300*1,5=450 t</t>
  </si>
  <si>
    <t>5915020010</t>
  </si>
  <si>
    <t>Povrchová úprava plochy železničního spodku Poznámka: 1. V cenách jsou započteny náklady na urovnání a úpravu ploch nebo skládek výzisku kameniva a zeminy s jejich případnou rekultivací.</t>
  </si>
  <si>
    <t xml:space="preserve">Poznámka k položce:_x000d_
Poznámka k položce: Poznámka k položce: dle ZD :  rozprostření výzisku a ornice  celkem :  2400*3=2400 m2</t>
  </si>
  <si>
    <t xml:space="preserve">Poznámka k položce:_x000d_
Poznámka k položce: Poznámka k položce: dle ZD :  28+20+14+14+12+4+14+14+12+14+8+18+4+4+18+8+18+32=256,00 ks</t>
  </si>
  <si>
    <t xml:space="preserve">Poznámka k položce:_x000d_
Poznámka k položce: Poznámka k položce: dle ZD :  výměna KL v srdcovkové části výhybek, pod LIS a v přípojích 4,5*4,5*0,55+4*4*0,55+1,5*4,5*0,55+4,5*4,5*0,55+4*4*0,55+1,5*4,5*0,55+9,1*4,5*0,5+1,5*4,5*0,55+9,1*4,5*0,5+1,5*4,5*0,55+9,1*4,5*0,5+1,5*4,5*0,55+4,5*4,5*0,55+4*4*0,55+1,5*4,5*0,55+4,5*4,5*0,55+1,5*4,5*0,55+9,1*4,5*0,5+9,1*4,5*0,5+9,1*4,5*0,5+2*4*4*0,55+9,1*4,5*0,5+4,5*4,5*0,55+1,5*4,5*0,55+4,5*4,5*0,55+1,5*4,5*0,55+9,1*4,5*0,5+1,5*4,5*0,55+4*4*0,55+9,1*4,5*0,5+1,5*4,5*0,55+4,5*4,5*0,55+4*4*0,55+1,5*4,5*0,35+8*4*4*0,55=437,438 m3</t>
  </si>
  <si>
    <t xml:space="preserve">Poznámka k položce:_x000d_
Poznámka k položce: Poznámka k položce: odvoz suti pro uložení na mezideponii na pozemku OŘ celkem :  437,438*1,808=790,887 t</t>
  </si>
  <si>
    <t xml:space="preserve">Poznámka k položce:_x000d_
Poznámka k položce: Poznámka k položce: naložení suti na mezideponii pro odvoz na skládku 50% celkem :  (437,438*1,808)/2=395,444</t>
  </si>
  <si>
    <t xml:space="preserve">Poznámka k položce:_x000d_
Poznámka k položce: Poznámka k položce: odvoz suti na skládku 50% celkem :  (437,438*1,808)/2=395,444</t>
  </si>
  <si>
    <t xml:space="preserve">Poznámka k položce:_x000d_
Poznámka k položce: Poznámka k položce: odvoz suti na skládku - cca 20 km -  (20-10)/10=1 celkem :  (437,438*1,808)/2=395,444</t>
  </si>
  <si>
    <t xml:space="preserve">Poznámka k položce:_x000d_
Poznámka k položce: Poznámka k položce: poplatek za uložení suti na skládku 50% celkem :  (437,438*1,808)/2=395,444</t>
  </si>
  <si>
    <t xml:space="preserve">Poznámka k položce:_x000d_
Poznámka k položce: Poznámka k položce: dle ZD :  2*2*,071=4,142 km</t>
  </si>
  <si>
    <t>5909042020</t>
  </si>
  <si>
    <t>Přesná úprava GPK výhybky směrové a výškové uspořádání pražce betonové Poznámka: 1. V cenách jsou započteny náklady na úpravu směrového a výškového uspořádání strojní linkou ASP do projektované polohy s následným přesným kontrolním zaměřením prostorové po</t>
  </si>
  <si>
    <t>Přesná úprava GPK výhybky směrové a výškové uspořádání pražce betonové Poznámka: 1. V cenách jsou započteny náklady na úpravu směrového a výškového uspořádání strojní linkou ASP do projektované polohy s následným přesným kontrolním zaměřením prostorové polohy koleje po ukončení prací (včetně případných technologických měření v průběhu prací), úpravu KL pluhem včetně dokončení ruční úpravy dle VL a měření mezních stavebních odchylek dle ČSN, měření technologických veličin a předání tištěných výstupů objednateli. 2. V cenách nejsou obsaženy náklady na zaměření prostorové polohy koleje před zahájením prací, doplnění a dodávku kameniva a snížení KL pod patou kolejnice.</t>
  </si>
  <si>
    <t xml:space="preserve">Poznámka k položce:_x000d_
Poznámka k položce: Poznámka k položce: dle ZD :  1331,00 m</t>
  </si>
  <si>
    <t>5909040020</t>
  </si>
  <si>
    <t xml:space="preserve">Následná úprava GPK výhybky směrové a výškové uspořádání pražce betonové Poznámka: 1. V cenách jsou započteny náklady na úpravu směrového a výškového uspořádání strojní linkou ASP do projektované polohy, úpravu KL pluhem včetně dokončení ruční úpravy dle </t>
  </si>
  <si>
    <t>Následná úprava GPK výhybky směrové a výškové uspořádání pražce betonové Poznámka: 1. V cenách jsou započteny náklady na úpravu směrového a výškového uspořádání strojní linkou ASP do projektované polohy, úpravu KL pluhem včetně dokončení ruční úpravy dle VL a měření mezních stavebních odchylek dle ČSN, měření technologických veličin a předání tištěných výstupů objednateli. 2. V cenách nejsou obsaženy náklady na zaměření prostorové polohy koleje, doplnění a dodávku kameniva a snížení KL pod patou kolejnice.</t>
  </si>
  <si>
    <t xml:space="preserve">Poznámka k položce:_x000d_
Poznámka k položce: Poznámka k položce: dle ZD  :  150,00 m</t>
  </si>
  <si>
    <t xml:space="preserve">Poznámka k položce:_x000d_
Poznámka k položce: Poznámka k položce: dle ZD :  0,100 km</t>
  </si>
  <si>
    <t xml:space="preserve">Poznámka k položce:_x000d_
Poznámka k položce: Poznámka k položce: celkem :  4142*3,4*0,025=352,070 m3</t>
  </si>
  <si>
    <t>5905105040</t>
  </si>
  <si>
    <t>Doplnění KL kamenivem souvisle strojně ve výhybce Poznámka: 1. V cenách jsou započteny náklady na doplnění kameniva ojediněle ručně vidlemi a/nebo souvisle strojně z výsypných vozů případně nakladačem. 2. V cenách nejsou obsaženy náklady na dodávku kameni</t>
  </si>
  <si>
    <t>Doplnění KL kamenivem souvisle strojně ve výhybce Poznámka: 1. V cenách jsou započteny náklady na doplnění kameniva ojediněle ručně vidlemi a/nebo souvisle strojně z výsypných vozů případně nakladačem. 2. V cenách nejsou obsaženy náklady na dodávku kameniva.</t>
  </si>
  <si>
    <t xml:space="preserve">Poznámka k položce:_x000d_
Poznámka k položce: Poznámka k položce: celkem :  1331*4,4*0,025=146,41 m3</t>
  </si>
  <si>
    <t xml:space="preserve">Poznámka k položce:_x000d_
Poznámka k položce: Poznámka k položce: doplnění KL při výměně KL malou mechanizací :  437,438*2,035=890,185 t doplnění KL při úpravě GPK kolejí :  4,142*1000*3,4*0,025*2,035=716,462 t doplnění KL při úpravě GPK výhybek :  1331*4,4*0,025*2,035=297,944 t celkem :  890,185+716,462+297,944=1904,592 t</t>
  </si>
  <si>
    <t xml:space="preserve">Poznámka k položce:_x000d_
Poznámka k položce: Poznámka k položce: celkem :  890,185+716,462+297,944=1904,592 t</t>
  </si>
  <si>
    <t xml:space="preserve">Poznámka k položce:_x000d_
Poznámka k položce: Poznámka k položce: lom Zárubka - 52 km : 52-10=42/10 - zaokrouhleno na 5  celkem :  5*1 904,592=9 522,961 t</t>
  </si>
  <si>
    <t xml:space="preserve">Poznámka k položce:_x000d_
Poznámka k položce: Poznámka k položce: dle ZD :   stabilizace neřízená - 0,1 km dle ZD :  stabilizace řízená 4,142 km dle ZD :   stabilizace - 0,1 km po následném podbití  celkem: 0,100 + 4,142 + 0,100=4,342 km</t>
  </si>
  <si>
    <t>5909050040</t>
  </si>
  <si>
    <t>Stabilizace kolejového lože výhybky stávajícího Poznámka: 1. V cenách jsou započteny náklady na stabilizaci v režimu s řízeným (konstantním) poklesem včetně měření a předání tištěných výstupů.</t>
  </si>
  <si>
    <t xml:space="preserve">Poznámka k položce:_x000d_
Poznámka k položce: Poznámka k položce: dle ZD :   stabilizace neřízená - 150m dle ZD :  stabilizace řízená 1331m dle ZD :   stabilizace - 150 m po následném podbití  celkem: 150+1331+150=1631 km</t>
  </si>
  <si>
    <t xml:space="preserve">Poznámka k položce:_x000d_
Poznámka k položce: Poznámka k položce: dle ZD :  6+6+6+12+6+6+48=90,00 ks</t>
  </si>
  <si>
    <t>5906015140</t>
  </si>
  <si>
    <t xml:space="preserve">Výměna pražce malou těžící mechanizací v KL otevřeném i zapuštěném pražec betonový výhybkový délky přes 3 do 4 m Poznámka: 1. V cenách jsou započteny náklady na výměnu pražce za použití malé těžící mechanizace, demontáž upevňovadel, odstranění KL a části </t>
  </si>
  <si>
    <t>Výměna pražce malou těžící mechanizací v KL otevřeném i zapuštěném pražec betonový výhybkový délky přes 3 do 4 m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</si>
  <si>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Poznámka k položce:_x000d_
Poznámka k položce: Poznámka k položce: dle ZD : 6+6+8+8+8+6+5+8+5+5+8+6=79,00 ks</t>
  </si>
  <si>
    <t>5908052010</t>
  </si>
  <si>
    <t>Výměna podložky pryžové pod patu kolejnice Poznámka: 1. V cenách jsou započteny náklady na demontáž upevňovadel, výměnu součásti, montáž upevňovadel a ošetření součástí mazivem. 2. V cenách nejsou obsaženy náklady na dodávku materiálu.</t>
  </si>
  <si>
    <t>Poznámka k položce:_x000d_
Poznámka k položce: Poznámka k položce: dle ZD : 6*448+8*356+4*312+2*312=7408,00 ks</t>
  </si>
  <si>
    <t xml:space="preserve">Poznámka k položce:_x000d_
Poznámka k položce: Poznámka k položce: přeprava vyzískaných příčných pražců : 90*0,327=29,43 t přeprava vyzískaných výh. pražců :  301*0,16=48,16 t přeprava vyzískaných pryž.podložek :  7408*0,00018=1,333 t celkem :  90*0,327+301*0,16+7408*0,00018=78,923 t</t>
  </si>
  <si>
    <t>9902200100.1</t>
  </si>
  <si>
    <t>Doprava materiálu mechanizací o nosnosti přes 3,5 t objemnějšího kusového materiálu (prefabrikátů, stožárů, výhybek, rozvaděčů, vybouraných hmot atd.) do 10 km</t>
  </si>
  <si>
    <t xml:space="preserve">Poznámka k položce:_x000d_
Poznámka k položce: přeprava vyzískaných pražců a podložekna skládku - Semtín  20km - 20-10=10km</t>
  </si>
  <si>
    <t>Poznámka k položce:_x000d_
Poznámka k položce: Likvidace bet. pražců : (90*0,327+301*,16)=77,590 t</t>
  </si>
  <si>
    <t>9909000400</t>
  </si>
  <si>
    <t>Poplatek za likvidaci plastových součástí Poznámka: 1. V cenách jsou započteny náklady na uložení stavebního odpadu na oficiální skládku. 2. Ceny jsou doporučené, je třeba zohlednit regionální rozdíly v cenách poplatků za uložení suti a odpadů. Tyto se mo</t>
  </si>
  <si>
    <t>Poplatek za likvidaci plastových součástí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</si>
  <si>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Poznámka k položce:_x000d_
Poznámka k položce: Likvidace pryž. podložek</t>
  </si>
  <si>
    <t>Poznámka k položce:_x000d_
Poznámka k položce: Poznámka k položce: dle ZD : 4*5+2*4+2*7+2*6+2*5+2*5+2*7+2*5+2*5+2*4+2*4+2*5+2*5+2*4+16*5=232,00 m</t>
  </si>
  <si>
    <t>5911060010</t>
  </si>
  <si>
    <t>Výměna výhybkové kolejnice přímé tv. UIC60 Poznámka: 1. V cenách jsou započteny náklady na montáž nebo demontáž prozatímních styků, demontáž upevňovadel, demontáž, výměna kolejnice, úpravu dilatačních spár a pryžových podložek, montáž upevňovadel a ošetře</t>
  </si>
  <si>
    <t>Výměna výhybkové kolejnice přímé tv. UIC60 Poznámka: 1. V cenách jsou započteny náklady na montáž nebo demontáž prozatímních styků, demontáž upevňovadel, demontáž, výměna kolejnice, úpravu dilatačních spár a pryžových podložek, montáž upevňovadel a ošetření součástí mazivem. 2. V cenách nejsou započteny náklady na dodávku materiálu, dělení kolejnic, zřízení svaru nebo styku a ošetření součástí mazivem.</t>
  </si>
  <si>
    <t xml:space="preserve">Poznámka k položce:_x000d_
Poznámka k položce: Poznámka k položce: dle ZD :  12,5+12,5+10+10+10+10+12,5+10+10+10+10+10+12,5+12,5+24=176,5,00 m</t>
  </si>
  <si>
    <t>5911060110</t>
  </si>
  <si>
    <t>Výměna výhybkové kolejnice ohnuté tv. UIC60 Poznámka: 1. V cenách jsou započteny náklady na montáž nebo demontáž prozatímních styků, demontáž upevňovadel, demontáž, výměna kolejnice, úpravu dilatačních spár a pryžových podložek, montáž upevňovadel a ošetř</t>
  </si>
  <si>
    <t>Výměna výhybkové kolejnice ohnuté tv. UIC60 Poznámka: 1. V cenách jsou započteny náklady na montáž nebo demontáž prozatímních styků, demontáž upevňovadel, demontáž, výměna kolejnice, úpravu dilatačních spár a pryžových podložek, montáž upevňovadel a ošetření součástí mazivem. 2. V cenách nejsou započteny náklady na dodávku materiálu, dělení kolejnic, zřízení svaru nebo styku a ošetření součástí mazivem.</t>
  </si>
  <si>
    <t xml:space="preserve">Poznámka k položce:_x000d_
Poznámka k položce: Poznámka k položce: dle ZD :  12,5+24+24+12,5+10+17,5+10+17,5+10+2*17,5+12,5+10+10+10+10+10+17,5+12,5=265,5 m</t>
  </si>
  <si>
    <t>5911035010</t>
  </si>
  <si>
    <t>Výměna jazyků a opornic výhybky jednoduché s dvěma čelisťovými závěry soustavy UIC60 Poznámka: 1. V cenách jsou započteny náklady na zřízení nebo demontáž prozatímních styků, demontáž upevňovadel, závěrů a dílů, výměnu a montáž dílů, úpravu pryžových podl</t>
  </si>
  <si>
    <t>Výměna jazyků a opornic výhybky jednoduché s dvěma čelisťovými závěry soustavy UIC60 Poznámka: 1. V cenách jsou započteny náklady na zřízení nebo demontáž prozatímních styků, demontáž upevňovadel, závěrů a dílů, výměnu a montáž dílů, úpravu pryžových podložek a dilatačních spár, montáž závěrů a upevňovadel, seřízení závěrů, provedení západkové zkoušky a ošetření součástí mazivem. 2. V cenách nejsou započteny náklady na dodávku dílů, dělení kolejnic, zřízení svaru, demontáž a montáž opěrek a styků.</t>
  </si>
  <si>
    <t xml:space="preserve">Poznámka k položce:_x000d_
Poznámka k položce: Poznámka k položce: výměna jazyků ve výhybkách -  celkem : 2*(17,858+1,3)+7*(16,058+1,3)=159,822m výměna opornic ve výhybkách -  celkem :  2*(18,656+1,4)+7*(16,856+1,4)=167,904 m celkem :  167,904 + 159,822 = 327,726 m</t>
  </si>
  <si>
    <t>5911113210</t>
  </si>
  <si>
    <t>Výměna srdcovky jednoduché z částmi z odlévané oceli (ZMB) soustavy UIC60 Poznámka: 1. V cenách jsou započteny náklady na zřízení a demontáž prozatímních styků, montáž dílu a upevňovadel, ošetření součástí mazivem a provedení západkové zkoušky. 2. V cenác</t>
  </si>
  <si>
    <t>Výměna srdcovky jednoduché z částmi z odlévané oceli (ZMB) soustavy UIC60 Poznámka: 1. V cenách jsou započteny náklady na zřízení a demontáž prozatímních styků, montáž dílu a upevňovadel, ošetření součástí mazivem a provedení západkové zkoušky. 2. V cenách nejsou obsaženy náklady na dodávku materiálu, dělení kolejnic, zřízení svaru, demontáž a montáž styků.</t>
  </si>
  <si>
    <t xml:space="preserve">Poznámka k položce:_x000d_
Poznámka k položce: Poznámka k položce: výměna srdcovky 1:9  -  celkem :  1*1,276=1,276 t výměna srdcovky 1:11  -  celkem :  2*1,734=3,468 t výměna srdcovky 1:12  -  celkem :  5*1,885=7,540 t výměna srdcovky 1:14  -  celkem :  4*2,394=7,182 t celkem :  1,276+3,468+9,425+7,182=19,466 t</t>
  </si>
  <si>
    <t>5910130030</t>
  </si>
  <si>
    <t>Demontáž zádržné opěrky z jazyka i opornice Poznámka: 1. V cenách jsou započteny náklady na demontáž a naložení výzisku na dopravní prostředek.</t>
  </si>
  <si>
    <t xml:space="preserve">Poznámka k položce:_x000d_
Poznámka k položce: Poznámka k položce: dle ZD :  7 párů</t>
  </si>
  <si>
    <t>5910132030</t>
  </si>
  <si>
    <t>Zřízení zádržné opěrky na jazyku i opornici Poznámka: 1. V cenách jsou započteny náklady na vrtání otvorů a montáž. 2. V cenách nejsou obsaženy náklady na dodávku materiálu.</t>
  </si>
  <si>
    <t>5911005410</t>
  </si>
  <si>
    <t>Válečková stolička jazyka dotlačovací výměna s upevněním na patu kolejnice Poznámka: 1. V cenách jsou započteny náklady na provedení, nastavení funkčnosti stabilizátoru a ošetření součástí mazivem. 2. V cenách nejsou obsaženy náklady na dodávku materiálu.</t>
  </si>
  <si>
    <t>5961178022</t>
  </si>
  <si>
    <t>Zařízení pro snížení přestavného odporu výhybky Válečkové stoličky - dotlačovací</t>
  </si>
  <si>
    <t>5911005010</t>
  </si>
  <si>
    <t>Válečková stolička jazyka nadzvedávací výměna s upevněním na patu kolejnice Poznámka: 1. V cenách jsou započteny náklady na provedení, nastavení funkčnosti stabilizátoru a ošetření součástí mazivem. 2. V cenách nejsou obsaženy náklady na dodávku materiálu</t>
  </si>
  <si>
    <t>Válečková stolička jazyka nadzvedávací výměna s upevněním na patu kolejnice Poznámka: 1. V cenách jsou započteny náklady na provedení, nastavení funkčnosti stabilizátoru a ošetření součástí mazivem. 2. V cenách nejsou obsaženy náklady na dodávku materiálu.</t>
  </si>
  <si>
    <t>Poznámka k položce:_x000d_
Poznámka k položce: Poznámka k položce: dle ZD : 68,00 ks</t>
  </si>
  <si>
    <t>5961178000</t>
  </si>
  <si>
    <t>Zařízení pro snížení přestavného odporu výhybky Válečková stolička</t>
  </si>
  <si>
    <t>R1</t>
  </si>
  <si>
    <t>Souprava propojek s oky CEMBRE, dl. 12x4,1 m</t>
  </si>
  <si>
    <t>kpl.</t>
  </si>
  <si>
    <t>Poznámka k položce:_x000d_
dle ZD: 18 kpl pardubickém zhlaví + 11 kpl řečanské zhlaví, celkem 29 kpl,_x000d_
obsah kpl v ZD</t>
  </si>
  <si>
    <t>Poznámka k položce:_x000d_
Poznámka k položce: Poznámka k položce: válečková stolička 68+26 *0,0140=1,316 t sada propojek (odhad) 20*0,04=0,800t celkem : 1,316+0,800=2,116t</t>
  </si>
  <si>
    <t xml:space="preserve">Poznámka k položce:_x000d_
Poznámka k položce: Poznámka k položce: doprava do 60km tj.  (60-10)/10=5</t>
  </si>
  <si>
    <t>5911215010</t>
  </si>
  <si>
    <t>Výměna opěrky jazykové soustavy UIC60 Poznámka: 1. V cenách jsou započteny náklady na demontáž, výměnu, montáž a ošetření součástí mazivem. 2. V cenách nejsou obsaženy náklady na dodávku materiálu.</t>
  </si>
  <si>
    <t xml:space="preserve">Poznámka k položce:_x000d_
Poznámka k položce: Poznámka k položce: dle ZD :  2*9+10+2*10+2*10=68,00 ks</t>
  </si>
  <si>
    <t>7594107330</t>
  </si>
  <si>
    <t>Demontáž kolejnicového lanového propojení z betonových pražců</t>
  </si>
  <si>
    <t xml:space="preserve">Poznámka k položce:_x000d_
Poznámka k položce: Poznámka k položce: celkem :  2*20=60,00 ks</t>
  </si>
  <si>
    <t xml:space="preserve">Poznámka k položce:_x000d_
Poznámka k položce: Poznámka k položce: celkem :  2*20=40,00 ks</t>
  </si>
  <si>
    <t xml:space="preserve">Poznámka k položce:_x000d_
Poznámka k položce: Poznámka k položce: celkem :  2*2*20=80,00 ks</t>
  </si>
  <si>
    <t xml:space="preserve">Poznámka k položce:_x000d_
Poznámka k položce: Poznámka k položce: přeprava vyzískaných LIS :  40*0,281+4*0,378+4*0,641=15,316 t přeprava vyzískaných kolejnic :  (130+265,5)*0,06=23,73 t přeprava vyzískaných jazyků a opornic :  2*1,224+6*1,098+2*1,199+6*1,091=17,98 t přeprava vyzískaných srdcovek :  1,276+3,468+7,540+7,182=19,446 t celkem : 15,316+23,730+17,98+23,745=76,472 t</t>
  </si>
  <si>
    <t xml:space="preserve">Poznámka k položce:_x000d_
Poznámka k položce: Poznámka k položce: dle ZD :  13+20+14+14+12+4+14+14+12+14+8+18+4+4+18+8+18+32=243,00 ks</t>
  </si>
  <si>
    <t xml:space="preserve">Poznámka k položce:_x000d_
Poznámka k položce: Poznámka k položce: odhad  -  40,00 ks</t>
  </si>
  <si>
    <t xml:space="preserve">Poznámka k položce:_x000d_
Poznámka k položce: Poznámka k položce: dle ZD :  200,00 m</t>
  </si>
  <si>
    <t>106</t>
  </si>
  <si>
    <t>5910050020</t>
  </si>
  <si>
    <t>Umožnění volné dilatace dílů výhybek demontáž upevňovadel výhybka II. generace Poznámka: 1. V cenách jsou započteny náklady na uvolnění dílů výhybky a jejich rovnoměrné prodloužení nebo zkrácení. 2. V cenách nejsou obsaženy náklady na demontáž spojek.</t>
  </si>
  <si>
    <t xml:space="preserve">Poznámka k položce:_x000d_
Poznámka k položce: Poznámka k položce: dle ZD :  250+200+150+150+150+150+200+150+150+150+170+150+150+150+150+200=2670,00 m</t>
  </si>
  <si>
    <t>5910050120</t>
  </si>
  <si>
    <t>Umožnění volné dilatace dílů výhybek montáž upevňovadel výhybka II. generace Poznámka: 1. V cenách jsou započteny náklady na uvolnění dílů výhybky a jejich rovnoměrné prodloužení nebo zkrácení. 2. V cenách nejsou obsaženy náklady na demontáž spojek.</t>
  </si>
  <si>
    <t>5910070010</t>
  </si>
  <si>
    <t>Základní reprofilace kolejnicových profilů výhybky broušení, frézování a hoblování Poznámka: 1. V ceně jsou započteny náklady na úpravu příčného profilu kolejnic výhybky včetně jazyků a srdcovky. Cena platí pro reprofilaci celé šíři pojížděné plochy a hlo</t>
  </si>
  <si>
    <t>Základní reprofilace kolejnicových profilů výhybky broušení, frézování a hoblování Poznámka: 1. V ceně jsou započteny náklady na úpravu příčného profilu kolejnic výhybky včetně jazyků a srdcovky. Cena platí pro reprofilaci celé šíři pojížděné plochy a hloubku úběru materiálu 0,25 až 1 mm. Reprofilace mimo tyto kritéria se oceňují cenami opravné reprofilace. 2. U strojní reprofilace cena obsahuje náklady na záznam příčných profilů reprofilovaných kolejnic a záznam podélného profilu v celé délce výhybky. 3. U ruční reprofilace cena obsahuje náklady na záznam tvaru příčného profilu před a po reprofilaci včetně fotodokumentace. 4. Počet záznamů příčných profilů kolejnicových součástí výhybek při jejich reprofilacije stanoven smluvním vztahem a vychází z předpisů správce infrastruktury.</t>
  </si>
  <si>
    <t xml:space="preserve">Poznámka k položce:_x000d_
Poznámka k položce: Poznámka k položce: dle ZD :  (2*49,846+4*53,608+8*64,791+6*82,985)*2=2660,724 m</t>
  </si>
  <si>
    <t>116</t>
  </si>
  <si>
    <t xml:space="preserve">Poznámka k položce:_x000d_
Poznámka k položce: Poznámka k položce: dle ZD :  30,00 ks</t>
  </si>
  <si>
    <t>118</t>
  </si>
  <si>
    <t>5913200010</t>
  </si>
  <si>
    <t>Demontáž dřevěné konstrukce přejezdu část vnější a vnitřní Poznámka: 1. V cenách jsou započteny náklady na demontáž a naložení na dopravní prostředek.</t>
  </si>
  <si>
    <t>120</t>
  </si>
  <si>
    <t xml:space="preserve">Poznámka k položce:_x000d_
Poznámka k položce: Poznámka k položce: dle ZD :  2*2,5*2,6=13,00 m</t>
  </si>
  <si>
    <t>5913205010</t>
  </si>
  <si>
    <t>Montáž dřevěné konstrukce přejezdu část vnější a vnitřní Poznámka: 1. V cenách jsou započteny náklady na montáž a manipulaci. 2. V cenách nejsou obsaženy náklady na dodávku materiálu.</t>
  </si>
  <si>
    <t>5911525010</t>
  </si>
  <si>
    <t>Výměna čelisťového závěru výhybky jednoduché bez žlabového pražce soustavy UIC60 Poznámka: 1. V cenách jsou započteny náklady na demontáž, výměnu a montáž, přezkoušení chodu výhybky, provedení západkové zkoušky a ošetření kluzných částí závěru mazivem. 2.</t>
  </si>
  <si>
    <t>Výměna čelisťového závěru výhybky jednoduché bez žlabového pražce soustavy UIC60 Poznámka: 1. V cenách jsou započteny náklady na demontáž, výměnu a montáž, přezkoušení chodu výhybky, provedení západkové zkoušky a ošetření kluzných částí závěru mazivem. 2. V cenách nejsou obsaženy náklady na dodávku materiálu.</t>
  </si>
  <si>
    <t>5907055030</t>
  </si>
  <si>
    <t>Vrtání kolejnic otvor o průměru přes 23 mm</t>
  </si>
  <si>
    <t>1989231734</t>
  </si>
  <si>
    <t>Vrtání kolejnic otvor o průměru přes 23 mm Poznámka: 1. V cenách jsou započteny náklady na manipulaci, podložení, označení a provedení vrtu ve stojině kolejnice.</t>
  </si>
  <si>
    <t xml:space="preserve">Poznámka k položce:_x000d_
Vrt=kus_x000d_
Poznámka k položce: dle ZD :  4+4+4+4=14 ks</t>
  </si>
  <si>
    <t>Čelisťový závěr I. ČZ pro J60 1:9-300 (klasik 1x závěr) II. generace</t>
  </si>
  <si>
    <t xml:space="preserve">Čelisťový závěr ČZ dvouzávěrový pro J60 1:12-500 (klasik 2x závěr)  II. generace</t>
  </si>
  <si>
    <t>Čelisťový závěr ČZ dvouzávěrový pro J60 1:14-760 (klasik 3x závěr) II. generace</t>
  </si>
  <si>
    <t>7591015030</t>
  </si>
  <si>
    <t>Montáž elektromotorického přestavníku na výhybce s kontrolou jazyků s upevněním na pražci - připevnění přestavníku pomocí připevňovací soupravy a zatažení kabelu s kabelovou formou do kabelového závěru, mechanické přezkoušení chodu, opravný nátěr. Bez zem</t>
  </si>
  <si>
    <t>výh.</t>
  </si>
  <si>
    <t>Montáž elektromotorického přestavníku na výhybce s kontrolou jazyků s upevněním na pražci - připevnění přestavníku pomocí připevňovací soupravy a zatažení kabelu s kabelovou formou do kabelového závěru, mechanické přezkoušení chodu, opravný nátěr. Bez zemních prací</t>
  </si>
  <si>
    <t xml:space="preserve">Poznámka k položce:_x000d_
Poznámka k položce: Poznámka k položce: dle ZD :  10,00 ks</t>
  </si>
  <si>
    <t>7591017030</t>
  </si>
  <si>
    <t>Demontáž elektromotorického přestavníku z výhybky s kontrolou jazyků</t>
  </si>
  <si>
    <t xml:space="preserve">Poznámka k položce:_x000d_
Poznámka k položce: Poznámka k položce: dle ZD :  20,00 ks</t>
  </si>
  <si>
    <t>7591035020</t>
  </si>
  <si>
    <t>Montáž kontrolní tyče kloubové krátké</t>
  </si>
  <si>
    <t>7591035030</t>
  </si>
  <si>
    <t>Montáž kontrolní tyče kloubové dlouhé</t>
  </si>
  <si>
    <t>7591037020</t>
  </si>
  <si>
    <t>Demontáž kontrolní tyče kloubové krátké</t>
  </si>
  <si>
    <t>7591037030</t>
  </si>
  <si>
    <t>Demontáž kontrolní tyče kloubové dlouhé</t>
  </si>
  <si>
    <t>7591085020</t>
  </si>
  <si>
    <t>Montáž upevňovací soupravy s upevněním na koleji</t>
  </si>
  <si>
    <t>7591087020</t>
  </si>
  <si>
    <t>Demontáž upevňovací soupravy s upevněním na koleji</t>
  </si>
  <si>
    <t>7594407010</t>
  </si>
  <si>
    <t>Demontáž snímače polohy jazyka SP1, SP2</t>
  </si>
  <si>
    <t>148</t>
  </si>
  <si>
    <t>7594405050</t>
  </si>
  <si>
    <t>Montáž snímače polohy přestavníkového SPP</t>
  </si>
  <si>
    <t>150</t>
  </si>
  <si>
    <t>7591030020</t>
  </si>
  <si>
    <t>Kontrolní tyče Tyč kontrolní svařovaná krátká (CV030925001)</t>
  </si>
  <si>
    <t>500258994</t>
  </si>
  <si>
    <t>7591030030</t>
  </si>
  <si>
    <t>Kontrolní tyče Tyč kontrolní svařovaná dlouhá (CV030935001)</t>
  </si>
  <si>
    <t>-1278293074</t>
  </si>
  <si>
    <t>7591080790</t>
  </si>
  <si>
    <t>Ostatní náhradní díly EP600 Spojnice přestavníková (CV031049002)</t>
  </si>
  <si>
    <t>1063123074</t>
  </si>
  <si>
    <t>7591050020</t>
  </si>
  <si>
    <t>Kryty Kryt kontrolních pravítek úplný (CV030729002)</t>
  </si>
  <si>
    <t>379832022</t>
  </si>
  <si>
    <t>7493351026</t>
  </si>
  <si>
    <t>Montáž elektrického ohřevu výhybek (EOV) kompletní topné soupravy na jednoduchou výhybku soustavy S49, R65 a UIC60 s poloměrem odbočení 760 m - včetně kompletního vybavení topných tyčí, příchytek hlavic topných tyčí, pérových příchytek vlastních topných t</t>
  </si>
  <si>
    <t>158</t>
  </si>
  <si>
    <t>Montáž elektrického ohřevu výhybek (EOV) kompletní topné soupravy na jednoduchou výhybku soustavy S49, R65 a UIC60 s poloměrem odbočení 760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</si>
  <si>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 xml:space="preserve">Poznámka k položce:_x000d_
Poznámka k položce: Poznámka k položce: dle ZD :  1,00 ks</t>
  </si>
  <si>
    <t>7493351024</t>
  </si>
  <si>
    <t>Montáž elektrického ohřevu výhybek (EOV) kompletní topné soupravy na jednoduchou výhybku soustavy S49, R65 a UIC60 s poloměrem odbočení 500 m - včetně kompletního vybavení topných tyčí, příchytek hlavic topných tyčí, pérových příchytek vlastních topných t</t>
  </si>
  <si>
    <t>160</t>
  </si>
  <si>
    <t>Montáž elektrického ohřevu výhybek (EOV) kompletní topné soupravy na jednoduchou výhybku soustavy S49, R65 a UIC60 s poloměrem odbočení 500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</si>
  <si>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 xml:space="preserve">Poznámka k položce:_x000d_
Poznámka k položce: Poznámka k položce: dle ZD :  3,00 ks</t>
  </si>
  <si>
    <t>7493371014</t>
  </si>
  <si>
    <t>Demontáže zařízení na elektrickém ohřevu výhybek kompletní topné soupravy na výhybku tvaru 1:14-760 - veškeré výstroje EOV na výhybce, topných tyčí, připojovacích skříněk, napájecích kabelů, oddělovacích transformátorů</t>
  </si>
  <si>
    <t>162</t>
  </si>
  <si>
    <t>7493371012</t>
  </si>
  <si>
    <t>Demontáže zařízení na elektrickém ohřevu výhybek kompletní topné soupravy na výhybku tvaru 1:12-500 - veškeré výstroje EOV na výhybce, topných tyčí, připojovacích skříněk, napájecích kabelů, oddělovacích transformátorů</t>
  </si>
  <si>
    <t>164</t>
  </si>
  <si>
    <t>166</t>
  </si>
  <si>
    <t xml:space="preserve">Poznámka k položce:_x000d_
Poznámka k položce: Poznámka k položce: dle ZD :  4,00 ks</t>
  </si>
  <si>
    <t>85</t>
  </si>
  <si>
    <t>7592005120</t>
  </si>
  <si>
    <t>Montáž informačního bodu MIB 6 - uložení a připevnění na určené místo, seřízení, přezkoušení</t>
  </si>
  <si>
    <t>168</t>
  </si>
  <si>
    <t>170</t>
  </si>
  <si>
    <t xml:space="preserve">Poznámka k položce:_x000d_
Poznámka k položce: Poznámka k položce: dle ZD :  11,00 ks</t>
  </si>
  <si>
    <t>87</t>
  </si>
  <si>
    <t>172</t>
  </si>
  <si>
    <t>7594105012</t>
  </si>
  <si>
    <t>Odpojení a zpětné připojení lan ke stojánku KSL - včetně odpojení a připevnění lanového propojení na pražce nebo montážní trámky</t>
  </si>
  <si>
    <t>174</t>
  </si>
  <si>
    <t xml:space="preserve">Poznámka k položce:_x000d_
Poznámka k položce: Poznámka k položce: dle ZD :  24*4=96,00 ks</t>
  </si>
  <si>
    <t>89</t>
  </si>
  <si>
    <t>176</t>
  </si>
  <si>
    <t>Poznámka k položce:_x000d_
Poznámka k položce: Poznámka k položce: dvoucestný bagr</t>
  </si>
  <si>
    <t>178</t>
  </si>
  <si>
    <t xml:space="preserve">Poznámka k položce:_x000d_
Poznámka k položce: Poznámka k položce: 2x ASP, 2 x SSP,  2x bruska na výhybky, 2x dynamický stabilizátor pro následné podbití 1xASP, SSP, dynamický stabilizátor</t>
  </si>
  <si>
    <t>SO 03 - Práce na žel. svršku v TÚ Přelouč – Řečany nad Labem</t>
  </si>
  <si>
    <t xml:space="preserve">Poznámka k položce:_x000d_
Poznámka k položce: LISy + kolejnice v kol.č. 1 a 2 :  52+6=58,00 ks Rošt : 22 ks  celkem :58+22=80ks</t>
  </si>
  <si>
    <t xml:space="preserve">Poznámka k položce:_x000d_
Poznámka k položce: kol.č. 1 :  322,585 - 322,615; P4909; 323,138; 319,640; 324,348 - 30+12+10+10=62 m kol.č. 2 :  322,588 - 322,600; P4909 12m celkem : 0,062+0,012=0,074 km</t>
  </si>
  <si>
    <t>5905085045</t>
  </si>
  <si>
    <t>Souvislé čištění KL strojně koleje pražce betonové Poznámka: 1. V cenách jsou započteny náklady na kontinuální čištění KL strojní čističkou, rozprostření výzisku na terén nebo naložení na dopravní prostředek, úpravu směrového a výškového uspořádání do pro</t>
  </si>
  <si>
    <t>Souvislé čištění KL strojně koleje pražce betonové Poznámka: 1. V cenách jsou započteny náklady na kontinuální čištění KL strojní čističkou, rozprostření výzisku na terén nebo naložení na dopravní prostředek, úpravu směrového a výškového uspořádání do projektované polohy s následným přesným kontrolním zaměřením prostorové polohy koleje po ukončení prací (včetně případných technologických měření prostorové polohy koleje v průběhu prací) a měření mezních stavebních odchylek dle ČSN a technologických veličin, předání tištěných výstupů a úpravu KL do profilu. Platí i pro čištění KL současně s výměnou pražců. 2. V cenách nejsou obsaženy náklady na dodávku a doplnění kameniva, následnou úpravu směrového a výškového uspořádání, dodávku a doplnění kameniva pro následnou úpravu směrového a výškového uspořádání, na snížení KL pod patou kolejnice, dopravu výzisku na skládku a skládkovné.</t>
  </si>
  <si>
    <t xml:space="preserve">Poznámka k položce:_x000d_
Poznámka k položce: dle ZD : 1. TK km 321,610 - 321,800;  190 m dle ZD : 1. TK km 322,150 - 322,650;  500 m dle ZD : 1. TK km 324,670 - 324,940;  270 m</t>
  </si>
  <si>
    <t xml:space="preserve">Poznámka k položce:_x000d_
Poznámka k položce: odvoz suti pro uložení na mezideponii na pozemku OŘ celkem :  0,960*1000*1,9*0,3*1,808=989,338 t</t>
  </si>
  <si>
    <t>Poznámka k položce:_x000d_
Poznámka k položce: odvoz suti pro uložení na mezideponii na pozemku OŘ celkem : 989,338 t</t>
  </si>
  <si>
    <t xml:space="preserve">Poznámka k položce:_x000d_
Poznámka k položce: odvoz suti na skládku  celkem : 989,338 t</t>
  </si>
  <si>
    <t>Poznámka k položce:_x000d_
Poznámka k položce: odvoz suti na skládku - cca 20 km celkem : 989,338 t</t>
  </si>
  <si>
    <t>Poznámka k položce:_x000d_
Poznámka k položce: poplatek za uložení suti na skládku celkem : 989,338 t</t>
  </si>
  <si>
    <t xml:space="preserve">Poznámka k položce:_x000d_
Poznámka k položce: celkem :  0,960*1000*1,9*0,3=547,200 m3</t>
  </si>
  <si>
    <t xml:space="preserve">Poznámka k položce:_x000d_
Poznámka k položce: celkem :  547,200*2,035=1 113,552 t</t>
  </si>
  <si>
    <t>Poznámka k položce:_x000d_
Poznámka k položce: lom Zárubka - 55 km celkem : 1 113,552 t</t>
  </si>
  <si>
    <t xml:space="preserve">Poznámka k položce:_x000d_
Poznámka k položce: lom Zárubka  km : 55-10=45/10 - zaokrouhleno na 5  celkem : 1 113,552*5=5 567,760 t</t>
  </si>
  <si>
    <t xml:space="preserve">Poznámka k položce:_x000d_
Poznámka k položce: kol. č. 1:  pod zrušeným LIS v km XXX; ŠL v km 322,430 - 322,480; 322,585 - 322,615; 323,138; 319,640; 324,348 - (4*3,4*0,5)+62*3,4*0,5 kol č. 2 : pod rušenými LIS v km XXX; ŠL v km 322,588 - 322,600 - (4*3,4*0,5)+12*3,4*0,5 celkem: 113,900+27,200=141,100 m3</t>
  </si>
  <si>
    <t xml:space="preserve">Poznámka k položce:_x000d_
Poznámka k položce: kol. č. 1: 3 x 5 oken (LIS rušené v km 321,976; 323,172; 324,178) + 2x 5 oken (LIS v km  324,607; 325,208)   15+10=25*3,4*0,3 kol. č. 2: 5 oken (LIS rušený v km 320,482; ) + 5 oken (v km 324,178) + 10 oken (P4911) - 5+5+10=20*3,4*0,3 Celkem: 25,5+20,40=45,900 m2</t>
  </si>
  <si>
    <t>Poznámka k položce:_x000d_
Poznámka k položce: odvoz suti pro uložení na mezideponii na pozemku OŘ celkem : ((141,100+(45,900*0,5))*1,808=296,602 t</t>
  </si>
  <si>
    <t>Poznámka k položce:_x000d_
Poznámka k položce: odvoz suti pro uložení na mezideponii na pozemku OŘ celkem : 296,602 t</t>
  </si>
  <si>
    <t>Poznámka k položce:_x000d_
Poznámka k položce: odvoz suti na skládku 30% výzisku celkem : 296,602*0,3=88,981 t</t>
  </si>
  <si>
    <t>Poznámka k položce:_x000d_
Poznámka k položce: odvoz suti na skládku 30% výzisku - cca 20 km celkem : 296,602 t</t>
  </si>
  <si>
    <t>Poznámka k položce:_x000d_
Poznámka k položce: poplatek za uložení suti na skládku 30% výzisku celkem : 500,748*1,808=905,351/100*30=88,981 t</t>
  </si>
  <si>
    <t xml:space="preserve">Poznámka k položce:_x000d_
Poznámka k položce: kol.č. 1 :  km 319,552 - 325,484 = 5,932 kol.č. 2 :  km 319,552 - 325,484 = 5,932 celkem :  5,932+5,932=11 864</t>
  </si>
  <si>
    <t xml:space="preserve">Poznámka k položce:_x000d_
Poznámka k položce: kol.č. 1 :   dle ZD  3,500 km kol.č. 2 :   dle ZD 2,500 km celkem :  3,5+2,5=6,000 km</t>
  </si>
  <si>
    <t>5905105030.1</t>
  </si>
  <si>
    <t xml:space="preserve">Poznámka k položce:_x000d_
Poznámka k položce: celkem :  (11,864+2)*1000*3,4*0,025=1 178,440 m3</t>
  </si>
  <si>
    <t>5955101000.1</t>
  </si>
  <si>
    <t>Poznámka k položce:_x000d_
Poznámka k položce: doplnění KL při výměně KL malou mechanizací :141,100*2,035=287,139 t doplnění okna: 45,900*0,5*2,035=46,703 t doplnění KL při úpravě GPK : 1 178,440*2,035=2 398,125 t celkem : 287,139+46,703+2 398,125= 2 731,967 t</t>
  </si>
  <si>
    <t>Poznámka k položce:_x000d_
Poznámka k položce: lom Zárubka - 55 km celkem : 2 731,967 t</t>
  </si>
  <si>
    <t xml:space="preserve">Poznámka k položce:_x000d_
Poznámka k položce: lom Zárubka  km : 55-10=45/10 - zaokrouhleno na 5  celkem : 2 386,017*5=13 659,836  t</t>
  </si>
  <si>
    <t xml:space="preserve">Poznámka k položce:_x000d_
Poznámka k položce: dle ZD :   stabilizace neřízená - 2 km  dle ZD :  stabilizace řízená  5,932+5,932=11 864=20,692 km dle ZD :   stabilizace - 2 km po následném podbití  celkem: 2+11,864+2=15,864 km</t>
  </si>
  <si>
    <t>Poznámka k položce:_x000d_
Poznámka k položce: kol. č. 1: dle ZD náhrada za LIS 4*(2*12,5)+2*50=200m kol. č. 2: dle ZD náhrada za LIS 3*(2*12,5)=75m celkem: 200+75=275m</t>
  </si>
  <si>
    <t xml:space="preserve">Poznámka k položce:_x000d_
Poznámka k položce: kol.č. 1 :  dle ZD 10+15=25 ks kol.č. 2 :  dle ZD  6 ks celkem : 25+6=31 ks</t>
  </si>
  <si>
    <t xml:space="preserve">Poznámka k položce:_x000d_
Poznámka k položce: kol.č. 1 :  2*5+4*4=26m kol.č. 2 :  2*5+4*4=26m celkem : 26+26=52 m</t>
  </si>
  <si>
    <t xml:space="preserve">Poznámka k položce:_x000d_
Poznámka k položce: přeprava vyzískaných pražců do žel.stanice : (31+124)*0,327=50,685 t přeprava vyzískaných LIS a kolejnic do žel.stanice :(26*0,281)+((64+51)*0,061)=14,321  t přeprava vyzískaných  kolejnic: 100+148*0,061=6,100 t celkem: 50,685+14,321+109,28=174,034 t</t>
  </si>
  <si>
    <t xml:space="preserve">Poznámka k položce:_x000d_
Poznámka k položce: materiál dodaný zhotovitelem kolejnice + pražce + LISy kolejnice: (4*25+2*50+3*25+148)*0,061=25, 803 t LIS:  12*0,281=3,372 t pražce: (31+124)*0,327=50,685 x 2 nájezdy celkem: 25,803+3,372+101,370=130,545</t>
  </si>
  <si>
    <t>Poznámka k položce:_x000d_
Poznámka k položce: naložení vyzískaných pražců: (31+124)*0,327=50,685</t>
  </si>
  <si>
    <t>Poznámka k položce:_x000d_
Poznámka k položce: přeprava vyzískaných pražců na skládku - Semtín : (31+124)*0,327=50,685</t>
  </si>
  <si>
    <t xml:space="preserve">Poznámka k položce:_x000d_
Poznámka k položce: Likvidace bet. pražců :  (31+124)*0,327=50,685</t>
  </si>
  <si>
    <t>Poznámka k položce:_x000d_
Poznámka k položce: doprava výziskaných podložek 292+246=538*0,00018</t>
  </si>
  <si>
    <t xml:space="preserve">Poznámka k položce:_x000d_
Poznámka k položce: Výměna KR v kol. č. 1. a 2. -  6+4+8+4=22 ks LIS a výměna kolejnic v kol.č. 1 a 2 : 16+12+12+12+6=58 ks celkem : 22+58=80 ks</t>
  </si>
  <si>
    <t xml:space="preserve">Poznámka k položce:_x000d_
Poznámka k položce: celkem v k.č. 1 a 2 :  odhad  -  40 ks</t>
  </si>
  <si>
    <t xml:space="preserve">Poznámka k položce:_x000d_
Poznámka k položce: celkem v k.č. 1 a 2 :  odhad -  = 2 000m</t>
  </si>
  <si>
    <t xml:space="preserve">Poznámka k položce:_x000d_
Poznámka k položce: celkem v k.č. 1 a 2 :  odhad -  = 2 000 m</t>
  </si>
  <si>
    <t>Poznámka k položce:_x000d_
Poznámka k položce: Dle ZD: 40m</t>
  </si>
  <si>
    <t xml:space="preserve">Poznámka k položce:_x000d_
kol.č. 1:  km 320,829–6m; 321,440–4,8m; 322,585-2*6m; 323,166-4,8m; 324,232-7,2m=34,8 kol.č. 2:  km 320,829–6m; 321,440–4,8m; 322,585-2*6m; 323,166-4,8m; 324,232-2*7,2m=40,0 Celkem: 34,8+40,0=74,8m</t>
  </si>
  <si>
    <t xml:space="preserve">Poznámka k položce:_x000d_
Poznámka k položce: celkem v k.č. 1 a 2 :  +(6000/50)*2= 240</t>
  </si>
  <si>
    <t xml:space="preserve">Poznámka k položce:_x000d_
Poznámka k položce: celkem v k.č. 1 a 2 :  10,00 ks</t>
  </si>
  <si>
    <t xml:space="preserve">Poznámka k položce:_x000d_
Poznámka k položce: celkem v k.č. 1 a 2 :  20,00 ks</t>
  </si>
  <si>
    <t xml:space="preserve">Poznámka k položce:_x000d_
Poznámka k položce: celkem v k.č. 1 a 2 :  5,00 ks</t>
  </si>
  <si>
    <t xml:space="preserve">Poznámka k položce:_x000d_
Poznámka k položce: celkem v k.č. 1 a 2 :  20,00 ks  Oprava nivelety přejezdu P4909</t>
  </si>
  <si>
    <t>5913080010</t>
  </si>
  <si>
    <t>Demontáž závěrné zídky betonové přejezdové konstrukce Poznámka: 1. V cenách jsou započteny náklady na demontáž zídky, podkladního dílu, naložení na dopravní prostředek a úpravu terénu.</t>
  </si>
  <si>
    <t>Poznámka k položce:_x000d_
Poznámka k položce: kol. č. 1: 3*6m</t>
  </si>
  <si>
    <t>5913235020</t>
  </si>
  <si>
    <t>Dělení AB komunikace řezáním hloubky do 20 cm Poznámka: 1. V cenách jsou započteny náklady na provedení úkolu.</t>
  </si>
  <si>
    <t xml:space="preserve">Poznámka k položce:_x000d_
Poznámka k položce: celkem :  2*6=12 m</t>
  </si>
  <si>
    <t>5913240020</t>
  </si>
  <si>
    <t>Odstranění AB komunikace odtěžením nebo frézováním hloubky do 20 cm Poznámka: 1. V cenách jsou započteny náklady na odtěžení nebo frézování a naložení výzisku na dopravní prostředek.</t>
  </si>
  <si>
    <t>Poznámka k položce:_x000d_
Poznámka k položce: celkem : dle ZD 2*(5*6)=60,00 m2</t>
  </si>
  <si>
    <t xml:space="preserve">Poznámka k položce:_x000d_
Poznámka k položce: obalovna Chvaletice,  celkem :  60*0,2*2,2=26,400 t</t>
  </si>
  <si>
    <t xml:space="preserve">Poznámka k položce:_x000d_
Poznámka k položce: odvoz suti na skládku - cca 20 km - (20-10)/10=1 celkem :  1*26,400=26,400 t</t>
  </si>
  <si>
    <t>9909000600</t>
  </si>
  <si>
    <t>Poplatek za recyklaci odpadu (asfaltové směsi, kusový beton) Poznámka: 1. V cenách jsou započteny náklady na uložení stavebního odpadu na oficiální skládku. 2. Ceny jsou doporučené, je třeba zohlednit regionální rozdíly v cenách poplatků za uložení suti a</t>
  </si>
  <si>
    <t>Poplatek za recyklaci odpadu (asfaltové směsi, kusový beton)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</si>
  <si>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5913050010</t>
  </si>
  <si>
    <t>Montáž závěrné zídky pro celopryžové přejezdové konstrukce betonové Poznámka: 1. V cenách jsou započteny náklady na zemní práce, montáž podkladního dílu a zídky. 2. V cenách nejsou obsaženy náklady na dodávku materiálu.</t>
  </si>
  <si>
    <t xml:space="preserve">Poznámka k položce:_x000d_
Poznámka k položce: celkem :  4*3,6=14,4 m</t>
  </si>
  <si>
    <t>5913255040</t>
  </si>
  <si>
    <t>Zřízení konstrukce vozovky asfaltobetonové s podkladní, ložní a obrusnou vrstvou tloušťky do 20 cm Poznámka: 1. V cenách jsou započteny náklady na zřízení vozovky s živičným na podkladu ze stmelených vrstev a na manipulaci. 2. V cenách nejsou obsaženy nák</t>
  </si>
  <si>
    <t>Zřízení konstrukce vozovky asfaltobetonové s podkladní, ložní a obrusnou vrstvou tloušťky do 20 cm Poznámka: 1. V cenách jsou započteny náklady na zřízení vozovky s živičným na podkladu ze stmelených vrstev a na manipulaci. 2. V cenách nejsou obsaženy náklady na dodávku materiálu.</t>
  </si>
  <si>
    <t xml:space="preserve">Poznámka k položce:_x000d_
Poznámka k položce: celkem :  2*(5*6)=6,00 m2</t>
  </si>
  <si>
    <t>5963146020</t>
  </si>
  <si>
    <t>Živičné přejezdové vozovky ACP 16S 50/70 středněznný-podkladní vrstva</t>
  </si>
  <si>
    <t>Poznámka k položce:_x000d_
Poznámka k položce: celkem : 60*0,1*2,5=15 t</t>
  </si>
  <si>
    <t>5963146000</t>
  </si>
  <si>
    <t>Živičné přejezdové vozovky ACO 11S 50/70 střednězrnný-obrusná vrstva</t>
  </si>
  <si>
    <t>Poznámka k položce:_x000d_
Poznámka k položce: celkem : 60*0,06*2,5=9 t</t>
  </si>
  <si>
    <t>5963146005</t>
  </si>
  <si>
    <t>Živičné přejezdové vozovky ACO 8 50/70 jemnozrnný-obrusná vrstva</t>
  </si>
  <si>
    <t>Poznámka k položce:_x000d_
Poznámka k položce: celkem : 60*0,04*2,5=6,00 t</t>
  </si>
  <si>
    <t xml:space="preserve">Poznámka k položce:_x000d_
Poznámka k položce: obalovna Chvaletice celkem :  15+9+6=30,00 t</t>
  </si>
  <si>
    <t xml:space="preserve">Poznámka k položce:_x000d_
Poznámka k položce: přeprava živice - cca 20 km - (20-10)/10=1 celkem :  15+9+6=30,00 t</t>
  </si>
  <si>
    <t>Řezání spár pro vytvoření komůrky š 15 mm hl 30 mm pro těsnící zálivku v živičném krytu</t>
  </si>
  <si>
    <t>Těsnění spár zálivkou za studena pro komůrky š 15 mm hl 30 mm s těsnicím profilem</t>
  </si>
  <si>
    <t>5915015010</t>
  </si>
  <si>
    <t>Svahování zemního tělesa železničního spodku v náspu Poznámka: 1. V cenách jsou započteny náklady na svahování železničního tělesa a uložení výzisku na terén nebo naložení na dopravní prostředek.</t>
  </si>
  <si>
    <t>Poznámka k položce:_x000d_
Poznámka k položce: Dle ZD: odhad 100m2</t>
  </si>
  <si>
    <t>Poznámka k položce:_x000d_
Poznámka k položce: dvoucestný bagr</t>
  </si>
  <si>
    <t>152</t>
  </si>
  <si>
    <t xml:space="preserve">Poznámka k položce:_x000d_
Poznámka k položce: 2x ASP, 2 x SSP,  2x dynamický stabilizátor, 2x čistička pro následné podbití 1xASP, SSP, dynamický stabilizátor</t>
  </si>
  <si>
    <t>SO 04 - Práce na žel. svršku v žst. Řečany nad Labem</t>
  </si>
  <si>
    <t xml:space="preserve">Poznámka k položce:_x000d_
Poznámka k položce: Poznámka k položce: dle ZD :  rozprostření výzisku a ornice  celkem :  2*400*3=2400 m2</t>
  </si>
  <si>
    <t xml:space="preserve">Poznámka k položce:_x000d_
Poznámka k položce: Poznámka k položce: dle ZD :  14+14+22+22+14+8+21+8+22+7+24+22+24=222,00 ks</t>
  </si>
  <si>
    <t xml:space="preserve">Poznámka k položce:_x000d_
Poznámka k položce: Poznámka k položce: dle ZD :  výměna KL v srdcovkové části výhybek, pod LIS a v přípojích 2*5*4*0,55+3*4,5*0,55+2*1,5*4,5*0,55+5*4*0,55+4,5*4,5*0,55+2*1,5*4,5*0,55+4,5*4,5*0,55+1,5*4,5*0,55+4,5*4,5*0,55+5*3,5*0,55+1,5*4,5*0,55+9,1*4,5*0,5+1,5*4,5*0,55+4,5*4,5*0,55+1,5*4,5*0,55+9,1*4,5*0,5+1,5*4,5*0,55+4,5*4,5*0,55+1,5*4,5*0,55+9,1*4,5*0,5+5*4*0,55+1,5*4,5*0,55+4,5*4,5*0,35+1,5*4,5*0,55+9,1*4,5*0,5+1,5*4,5*0,55+5*4,5*0,55+9,1*4,5*0,5+1,5*4,5*0,55+4*4*4*0,55=325,750 m3</t>
  </si>
  <si>
    <t xml:space="preserve">Poznámka k položce:_x000d_
Poznámka k položce: Poznámka k položce: odvoz suti pro uložení na mezideponii na pozemku OŘ celkem :  325,75*1,808=588,956 t</t>
  </si>
  <si>
    <t xml:space="preserve">Poznámka k položce:_x000d_
Poznámka k položce: Poznámka k položce: naložení suti na mezideponii pro odvoz na skládku 50% celkem :  (325,75*1,808)/2=294 478 t</t>
  </si>
  <si>
    <t xml:space="preserve">Poznámka k položce:_x000d_
Poznámka k položce: Poznámka k položce: odvoz suti na skládku 50% celkem :  (325,75*1,808)/2=294 478 t</t>
  </si>
  <si>
    <t xml:space="preserve">Poznámka k položce:_x000d_
Poznámka k položce: Poznámka k položce: odvoz suti na skládku - cca 30 km -  (30-10)/10=2 celkem :  2*294,478=588,956 t</t>
  </si>
  <si>
    <t xml:space="preserve">Poznámka k položce:_x000d_
Poznámka k položce: Poznámka k položce: poplatek za uložení suti na skládku 50% celkem :  (325,75*1,808)/2=294 478 t</t>
  </si>
  <si>
    <t xml:space="preserve">Poznámka k položce:_x000d_
Poznámka k položce: Poznámka k položce: dle ZD :  1252 m</t>
  </si>
  <si>
    <t xml:space="preserve">Poznámka k položce:_x000d_
Poznámka k položce: Poznámka k položce: dle ZD :  920,00 m</t>
  </si>
  <si>
    <t xml:space="preserve">Poznámka k položce:_x000d_
Poznámka k položce: Poznámka k položce: celkem :  1252*3,4*0,025=106,420 m3</t>
  </si>
  <si>
    <t xml:space="preserve">Poznámka k položce:_x000d_
Poznámka k položce: Poznámka k položce: celkem :  920*4,4*0,025=101,20 m3</t>
  </si>
  <si>
    <t xml:space="preserve">Poznámka k položce:_x000d_
Poznámka k položce: doplnění KL při výměně KL malou mechanizací :  325,75*2,035=662,901 t                                                                                                                    doplnění KL při úpravě GPK kolejí :  1252*3,4*0,025*2,035=216,565 t                                                                                                                       doplnění KL při úpravě GPK výhybek :  920*4,4*0,025*2,035=205,942 t                                                                                                                               celkem :  662,901+216,565+205,942=1085,408 t</t>
  </si>
  <si>
    <t>Poznámka k položce:_x000d_
Poznámka k položce: Poznámka k položce: celkem :662,901+216,565+205,942=1085,408 t</t>
  </si>
  <si>
    <t xml:space="preserve">Poznámka k položce:_x000d_
Poznámka k položce: Poznámka k položce: lom Zárubka - 59 km : 59-10=49/10 - zaokrouhleno na 5  celkem :  5*1 085,408=5 427,00 tt</t>
  </si>
  <si>
    <t xml:space="preserve">Poznámka k položce:_x000d_
Poznámka k položce: Poznámka k položce: dle ZD :   stabilizace neřízená - 0,1 km dle ZD :  stabilizace řízená  1252 m dle ZD :   stabilizace - 0,1 km po následném podbití  celkem: 0,1+1,522+0,1=1,752 km</t>
  </si>
  <si>
    <t xml:space="preserve">Poznámka k položce:_x000d_
Poznámka k položce: Poznámka k položce: dle ZD :   stabilizace neřízená - 150m dle ZD :  stabilizace řízená 920m dle ZD :   stabilizace - 150 m po následném podbití  celkem: 150+920+150=1 220 m</t>
  </si>
  <si>
    <t>Poznámka k položce:_x000d_
Poznámka k položce: Poznámka k položce: dle ZD : 5*6+4*8=62,00 ks</t>
  </si>
  <si>
    <t>Poznámka k položce:_x000d_
Poznámka k položce: Poznámka k položce: dle ZD : 6+5+8+8+8+8+8=51,00 ks</t>
  </si>
  <si>
    <t xml:space="preserve">Poznámka k položce:_x000d_
Poznámka k položce: Poznámka k položce: dle ZD :  4*572+8*356=5136,00 ks</t>
  </si>
  <si>
    <t xml:space="preserve">Poznámka k položce:_x000d_
Poznámka k položce: Poznámka k položce: přeprava vyzískaných příčných pražců : 62*0,327=20,274t přeprava vyzískaných výh. pražců :  193,85*0,16=31,016 t přeprava vyzískaných pryž.podložek :  5136*0,00018=0,924 t celkem :  62*0,327+193,75*0,16+5136*0,00018=52,198 t</t>
  </si>
  <si>
    <t>Poznámka k položce:_x000d_
Poznámka k položce: Likvidace bet. pražců : (62*0,327+193,85*,16)=51,290 t</t>
  </si>
  <si>
    <t>Poznámka k položce:_x000d_
Poznámka k položce: 5136*0,00018=0,924</t>
  </si>
  <si>
    <t>Poznámka k položce:_x000d_
Poznámka k položce: Poznámka k položce: dle ZD :2*4+2*4+2*4+2*5+2*5+2*4+2*4+2*6+2*5+2*5+2*5+2*4+2*4+6*5+2*4=156 m</t>
  </si>
  <si>
    <t>5907015006</t>
  </si>
  <si>
    <t>Ojedinělá výměna kolejnic stávající upevnění, tvar UIC60, 60E2 Poznámka: 1. V cenách jsou započteny náklady na demontáž upevňovadel, výměnu kolejnic, dílů a součástí, úpravu dilatačních spár, pryžových podložek, montáž upevňovadel, zřízení nebo demontáž p</t>
  </si>
  <si>
    <t>Ojedinělá výměna kolejnic stávající upevnění, tvar UIC60, 60E2 Poznámka: 1. V cenách jsou započteny náklady na demontáž upevňovadel, výměnu kolejnic, dílů a součástí, úpravu dilatačních spár, pryžových podložek, montáž upevňovadel, zřízení nebo demontáž prozatímních styků a ošetření součástí mazivem. 2. V cenách nejsou započteny náklady na dělení kolejnic, zřízení svaru, demontáž nebo montáž styků.</t>
  </si>
  <si>
    <t xml:space="preserve">Poznámka k položce:_x000d_
Poznámka k položce: Poznámka k položce: dle ZD :  10+10+2*10+10+10+10=70,00 m</t>
  </si>
  <si>
    <t xml:space="preserve">Poznámka k položce:_x000d_
Poznámka k položce: Poznámka k položce: dle ZD :  13+15+13+15+10+10+17,5+10+17,5+10+17,5+10+17,5=176 m</t>
  </si>
  <si>
    <t xml:space="preserve">Poznámka k položce:_x000d_
Poznámka k položce: Poznámka k položce: výměna jazyků ve výhybkách -  celkem : 4*(23,236+1,3)+9*(16,058+1,3)=254,366 m výměna opornic ve výhybkách -  celkem :  4*(24,034+1,4)+9*(16,856+1,4)=266,040 m celkem :  254,366+266,04=520,406 m</t>
  </si>
  <si>
    <t xml:space="preserve">Poznámka k položce:_x000d_
Poznámka k položce: Poznámka k položce: výměna srdcovky 1:12  -  celkem :  5*1,885=9,425 t výměna srdcovky 1:18,5  -  celkem :  2*2,394=4,788 t celkem :  9,425+4,7=14,213 t</t>
  </si>
  <si>
    <t>5910090570</t>
  </si>
  <si>
    <t>Navaření srdcovky jednoduché lité z oceli manganové úhel odbočení 1:11 až 1:14 opotřebení přes 10 mm Poznámka: 1. V cenách jsou obsaženy náklady na uvolnění upevňovadel, vyrovnání srdcovky, opravu navařením, broušení po navaření v rozsahu schváleného tech</t>
  </si>
  <si>
    <t>Navaření srdcovky jednoduché lité z oceli manganové úhel odbočení 1:11 až 1:14 opotřebení přes 10 mm Poznámka: 1. V cenách jsou obsaženy náklady na uvolnění upevňovadel, vyrovnání srdcovky, opravu navařením, broušení po navaření v rozsahu schváleného technologického postupu, dotažení upevňovadel, PT nebo MT po vybroušení a navaření a kontrola měřidlem. 2. V cenách nejsou obsaženy náklady na podbití srdcovky a nedestruktivní kontrolu ultrazvukem.</t>
  </si>
  <si>
    <t xml:space="preserve">Poznámka k položce:_x000d_
Poznámka k položce: Poznámka k položce: dle ZD :  1+1+1+1+1+2+1+1+2+2=13,00 párů</t>
  </si>
  <si>
    <t>Poznámka k položce:_x000d_
Poznámka k položce: Poznámka k položce: dle ZD : 3+3+3+3+3+6+3+3+6+6=39,00 ks</t>
  </si>
  <si>
    <t xml:space="preserve">Poznámka k položce:_x000d_
Poznámka k položce: Poznámka k položce: válečková stolička28+80*0,0140=1,512t sada propojek (odhad) 12*0,04=0,480t celkem :  1,512+0,480=1,992</t>
  </si>
  <si>
    <t xml:space="preserve">Poznámka k položce:_x000d_
Poznámka k položce: Poznámka k položce: dle ZD :  14+14+14+14+10+2*10+10+10+2*10+2*10=146,00 ks</t>
  </si>
  <si>
    <t xml:space="preserve">Poznámka k položce:_x000d_
Poznámka k položce: Poznámka k položce: celkem :  23*12=24,00 ks</t>
  </si>
  <si>
    <t xml:space="preserve">Poznámka k položce:_x000d_
Poznámka k položce: Poznámka k položce: celkem :  2*12=24,00 ks</t>
  </si>
  <si>
    <t xml:space="preserve">Poznámka k položce:_x000d_
Poznámka k položce: Poznámka k položce: celkem :  2*2*12=48,00 ks</t>
  </si>
  <si>
    <t xml:space="preserve">Poznámka k položce:_x000d_
Poznámka k položce: Poznámka k položce: přeprava vyzískaných LIS :  30*0,281+2*0,378+2*0,761+2*0,881=12,47 t přeprava vyzískaných kolejnic :  (70+176)*0,06=14,760 t přeprava vyzískaných jazyků a opornic :  4*1,225+9*1,098+4*1,3+9*1,091=29,801 t přeprava vyzískaných srdcovek :  5*1,885+2*2,394=14,213 t celkem :  12,470+14,760+29,801+14,213=71,244 t</t>
  </si>
  <si>
    <t xml:space="preserve">Poznámka k položce:_x000d_
Poznámka k položce: Poznámka k položce: dle ZD :  14+14+12+22+14+8+21+8+22+7+24+22+24=212,00 ks</t>
  </si>
  <si>
    <t xml:space="preserve">Poznámka k položce:_x000d_
Poznámka k položce: Poznámka k položce: odhad  -  24,00 ks</t>
  </si>
  <si>
    <t xml:space="preserve">Poznámka k položce:_x000d_
Poznámka k položce: Poznámka k položce: dle ZD :  150,00 m</t>
  </si>
  <si>
    <t xml:space="preserve">Poznámka k položce:_x000d_
Poznámka k položce: Poznámka k položce: dle ZD :  150+150+250+250+150+150+190+150+190+150+190+190=2160,00 m</t>
  </si>
  <si>
    <t xml:space="preserve">Poznámka k položce:_x000d_
Poznámka k položce: Poznámka k položce: dle ZD :  4*99,627*2+8*64,791*2=1833,672 m</t>
  </si>
  <si>
    <t>5913070010</t>
  </si>
  <si>
    <t>Demontáž betonové přejezdové konstrukce část vnější a vnitřní bez závěrných zídek Poznámka: 1. V cenách jsou započteny náklady na demontáž konstrukce a naložení na dopravní prostředek.</t>
  </si>
  <si>
    <t xml:space="preserve">Poznámka k položce:_x000d_
Poznámka k položce: Poznámka k položce: dle ZD :  2*2,4+2*1,2=7,20 m</t>
  </si>
  <si>
    <t>5913075010</t>
  </si>
  <si>
    <t>Montáž betonové přejezdové konstrukce část vnější a vnitřní bez závěrných zídek Poznámka: 1. V cenách jsou započteny náklady na montáž konstrukce. 2. V cenách nejsou obsaženy náklady na dodávku materiálu.</t>
  </si>
  <si>
    <t>7591015036</t>
  </si>
  <si>
    <t>Montáž elektromotorického přestavníku na výhybce s kontrolou jazyků s upevněním ve žlabovém pražci - připevnění přestavníku do žlabového pražce a zatažení kabelu s kabelovou formou do kabelového závěru, mechanické přezkoušení chodu</t>
  </si>
  <si>
    <t xml:space="preserve">Poznámka k položce:_x000d_
Poznámka k položce: Poznámka k položce: dle ZD :  4*2+8*1=16,00 ks</t>
  </si>
  <si>
    <t>7591030025</t>
  </si>
  <si>
    <t>Kontrolní tyče Tyč kontrolní svařovaná krátká (CV030945001)</t>
  </si>
  <si>
    <t>1912103345</t>
  </si>
  <si>
    <t>7591030035</t>
  </si>
  <si>
    <t>Kontrolní tyče Tyč kontrolní svařovaná dlouhá (CV030955001)</t>
  </si>
  <si>
    <t>-1848434292</t>
  </si>
  <si>
    <t>5911525110</t>
  </si>
  <si>
    <t xml:space="preserve">Výměna čelisťového závěru výhybky jednoduché v žlabovém pražci soustavy UIC60 Poznámka: 1. V cenách jsou započteny náklady na demontáž, výměnu a montáž, přezkoušení chodu výhybky, provedení západkové zkoušky a ošetření kluzných částí závěru mazivem. 2. V </t>
  </si>
  <si>
    <t>Výměna čelisťového závěru výhybky jednoduché v žlabovém pražci soustavy UIC60 Poznámka: 1. V cenách jsou započteny náklady na demontáž, výměnu a montáž, přezkoušení chodu výhybky, provedení západkové zkoušky a ošetření kluzných částí závěru mazivem. 2. V cenách nejsou obsaženy náklady na dodávku materiálu.</t>
  </si>
  <si>
    <t xml:space="preserve">Poznámka k položce:_x000d_
Poznámka k položce: Poznámka k položce: dle ZD :  4*3+8*2=28,00 ks</t>
  </si>
  <si>
    <t>5961176035</t>
  </si>
  <si>
    <t>Čelisťový závěr ČZP třízávěrový pro J60 1:18,5-1200 (žlabový přírubový) pravý/levý</t>
  </si>
  <si>
    <t>5961176025</t>
  </si>
  <si>
    <t>Čelisťový závěr ČZP dvouzávěrový pro J60 1:12-500 (žlabový přírubový) pravý/levý</t>
  </si>
  <si>
    <t>7493351028</t>
  </si>
  <si>
    <t>Montáž elektrického ohřevu výhybek (EOV) kompletní topné soupravy na jednoduchou výhybku soustavy S49, R65 a UIC60 s poloměrem odbočení 1 200 m - včetně kompletního vybavení topných tyčí, příchytek hlavic topných tyčí, pérových příchytek vlastních topných</t>
  </si>
  <si>
    <t>Montáž elektrického ohřevu výhybek (EOV) kompletní topné soupravy na jednoduchou výhybku soustavy S49, R65 a UIC60 s poloměrem odbočení 1 200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</si>
  <si>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154</t>
  </si>
  <si>
    <t xml:space="preserve">Poznámka k položce:_x000d_
Poznámka k položce: Poznámka k položce: dle ZD :  6,00 ks</t>
  </si>
  <si>
    <t>7493371016</t>
  </si>
  <si>
    <t>Demontáže zařízení na elektrickém ohřevu výhybek kompletní topné soupravy na výhybku tvaru 1:18,5-1200 - veškeré výstroje EOV na výhybce, topných tyčí, připojovacích skříněk, napájecích kabelů, oddělovacích transformátorů</t>
  </si>
  <si>
    <t>156</t>
  </si>
  <si>
    <t xml:space="preserve">Poznámka k položce:_x000d_
Poznámka k položce: Poznámka k položce: dle ZD :  10*4=40,00 ks</t>
  </si>
  <si>
    <t>SO 05 - Práce na žel. svršku v TÚ Řečany nad Labem – Záboří nad Labem</t>
  </si>
  <si>
    <t xml:space="preserve">Poznámka k položce:_x000d_
Poznámka k položce: LISy + kolejnice v kol.č. 1 a 2 :  44+40=84 ks Rošt : 26 ks  celkem : 84+26=110ks</t>
  </si>
  <si>
    <t xml:space="preserve">Poznámka k položce:_x000d_
Poznámka k položce: kol.č. 1 : 328,440 - P4913 a rušený LIS 328,417) =32 m kol.č. 2 :  328,440 - P4913; 277,160; 329,360 - P4914; 327,805 - 327,830; 335,345 - 335,370 - 20+2*12+2*25=94m celkem : 0,032+0,094=0,126 km</t>
  </si>
  <si>
    <t>Poznámka k položce:_x000d_
Poznámka k položce: dle ZD : 1. TK km 328,750 - 329,380; 630 m dle ZD : 1. TK km 332,230 - 333,150; 920 m</t>
  </si>
  <si>
    <t xml:space="preserve">Poznámka k položce:_x000d_
Poznámka k položce: odvoz suti pro uložení na mezideponii na pozemku OŘ celkem :  1,550*1000*1,9*0,3*1,808=1 597,368 t</t>
  </si>
  <si>
    <t>Poznámka k položce:_x000d_
Poznámka k položce: odvoz suti pro uložení na mezideponii na pozemku OŘ celkem :1 597,368 t</t>
  </si>
  <si>
    <t xml:space="preserve">Poznámka k položce:_x000d_
Poznámka k položce: odvoz suti na skládku  celkem :1 597,368 t</t>
  </si>
  <si>
    <t>Poznámka k položce:_x000d_
Poznámka k položce: odvoz suti na skládku - cca 20 km celkem :1 597,368 t</t>
  </si>
  <si>
    <t>Poznámka k položce:_x000d_
Poznámka k položce: poplatek za uložení suti na skládku celkem : 2 143,565 t</t>
  </si>
  <si>
    <t>Poznámka k položce:_x000d_
Poznámka k položce: celkem : 1,550*1000*1,9*0,3=883,500 m3</t>
  </si>
  <si>
    <t xml:space="preserve">Poznámka k položce:_x000d_
Poznámka k položce: celkem :  883,500*2,035=1 797,923 t</t>
  </si>
  <si>
    <t>Poznámka k položce:_x000d_
Poznámka k položce: lom Zárubka - 55 km celkem : 1 797,923 t</t>
  </si>
  <si>
    <t xml:space="preserve">Poznámka k položce:_x000d_
Poznámka k položce: lom Zárubka  km : 55-10=45/10 - zaokrouhleno na 5  celkem : 1 797,923*5=8 989,613  t</t>
  </si>
  <si>
    <t xml:space="preserve">Poznámka k položce:_x000d_
Poznámka k položce: kol. č. 1: 3x pod LIS v km 327,236 Se18; 327,325; 335,535;  2x pod zrušenými LISy v km 329,616; 329,912; ŠL 32m v km 328,440 - P4913 a rušený LIS 328,417 - 5* (4*3,4*0,5)+32*3,4*0,5 kol č. 2 : 2x pod LIS 327,236 Se18; LIS 327,325; ŠL 20 m v km  328,440 - P4913;  2x 12m  ŠL v km  277,160; 329,360 - P4914); ŠL 2x 25 m v km 327,805 - 327,830; 335,345 - 335,370) - 2* (4*3,4*0,5)94+*3,4*0,5 celkem: 88,400+173,400=261,800 m3</t>
  </si>
  <si>
    <t xml:space="preserve">Poznámka k položce:_x000d_
Poznámka k položce: kol. č. 1: 4x5 oken (LIS rušené 331,145; 332,525; 334,187; 334,957) + 35 oken (331,590 - 331,610) + 5 oken (332,200)  20+35+5=60*3,4*0,3 kol. č. 2: 2x10 oken (277,210; 329,892) + 5 oken (LIS 327,325) + 6x5 oken (rušené LIS 327,707; 327,955; 329,240; 330,355; 333,016; 334,489) - 20+5+30=55*3,4*0,3 Celkem: 61,200+56,100=117,300 m2</t>
  </si>
  <si>
    <t>Poznámka k položce:_x000d_
Poznámka k položce: odvoz suti pro uložení na mezideponii na pozemku OŘ celkem : '((261,800+(117,300*0,5))*1,808=579,374 t</t>
  </si>
  <si>
    <t>Poznámka k položce:_x000d_
Poznámka k položce: odvoz suti pro uložení na mezideponii na pozemku OŘ celkem : 579,374 t</t>
  </si>
  <si>
    <t>Poznámka k položce:_x000d_
Poznámka k položce: odvoz suti na skládku 30% výzisku celkem : 579,374*0,3=173,812 t</t>
  </si>
  <si>
    <t>Poznámka k položce:_x000d_
Poznámka k položce: odvoz suti na skládku -30% výzisku - cca 20 km celkem : 173,912 t</t>
  </si>
  <si>
    <t>Poznámka k položce:_x000d_
Poznámka k položce: poplatek za uložení suti na skládku 30% výzisku celkem : 173,912 t</t>
  </si>
  <si>
    <t xml:space="preserve">Poznámka k položce:_x000d_
Poznámka k položce: kol.č. 1 :  km 327,078 - 335,836 = 8,758 kol.č. 2 :  km 327,078 - 335,836 = 8,758 celkem :  8,758+8,758=17 516</t>
  </si>
  <si>
    <t xml:space="preserve">Poznámka k položce:_x000d_
Poznámka k položce: kol.č. 1 :  dle ZD 4,000 km kol.č. 2 :   dle ZD  2,500 km celkem :  4,0+2,5=6,500 km</t>
  </si>
  <si>
    <t xml:space="preserve">Poznámka k položce:_x000d_
Poznámka k položce: celkem :  (17,516+2,600)*1000*3,4*0,025=1 709,860 m3</t>
  </si>
  <si>
    <t>Poznámka k položce:_x000d_
Poznámka k položce: doplnění KL při výměně KL malou mechanizací :261,800*2,035=532,763 t doplnění okna: 117,30*0,5*2,035=119,353 t doplnění KL při úpravě GPK : 1 709,860*0,025*2,035=3 479,565 t celkem : 532,763+119,353+6 479,565= 4 131,681 t</t>
  </si>
  <si>
    <t xml:space="preserve">Poznámka k položce:_x000d_
Poznámka k položce: lom Zárubka - 74 km celkem :  4 131,681 t</t>
  </si>
  <si>
    <t xml:space="preserve">Poznámka k položce:_x000d_
Poznámka k položce: lom Zárubka  km : 55-10=45/10 - zaokrouhleno na 5  celkem : 4 131,681*5=20 658,404  t</t>
  </si>
  <si>
    <t xml:space="preserve">Poznámka k položce:_x000d_
Poznámka k položce: dle ZD :   stabilizace neřízená - 2,600 km  dle ZD :  stabilizace řízená  8,758+8,758=17 516 km dle ZD :   stabilizace - 2,600 km po následném podbití  celkem: 2,6+17, 516+2,6=13,864 km</t>
  </si>
  <si>
    <t>Poznámka k položce:_x000d_
Poznámka k položce: kol. č. 1: dle ZD náhrada za LIS 8*(2*12,5)=200m kol. č. 2: dle ZD náhrada za LIS 7*(2*12,5)=175m celkem: 200+175=375m</t>
  </si>
  <si>
    <t xml:space="preserve">Poznámka k položce:_x000d_
Poznámka k položce: kol.č. 1 :  dle ZD 18+6=24 ks kol.č. 2 :  dle ZD  12+121=133 ks celkem : 24+133=157 ks</t>
  </si>
  <si>
    <t xml:space="preserve">Poznámka k položce:_x000d_
Poznámka k položce: kol.č. 1 :  dle ZD 2*5+4*4=26m kol.č. 2 :  dle ZD 2*5+4*4=26m celkem : 26+26=52 m</t>
  </si>
  <si>
    <t xml:space="preserve">Poznámka k položce:_x000d_
Poznámka k položce: přeprava vyzískaných pražců do žel.stanice : (157+210)*0,327=120,009 t přeprava vyzískaných LIS a kolejnic do žel.stanice :(42*0,281)+((136+119)*0,061)=27,357  t přeprava vyzískaných  kolejnic:252*0,061=15,372 t celkem: 120,009+27,357+15,372=162,738 t</t>
  </si>
  <si>
    <t xml:space="preserve">Poznámka k položce:_x000d_
Poznámka k položce: materiál dodaný zhotovitelem kolejnice + pražce + LISy kolejnice: (15*25+252)*0,061=31,903 t LIS:  12*0,281=3,372 t pražce: (157+210)*0,327=220,009 x 2 nájezdy celkem: 31,903+3,372+240,018=275,293 t</t>
  </si>
  <si>
    <t>Poznámka k položce:_x000d_
Poznámka k položce: naložení vyzískaných pražců: (157+210)*0,327=120,009 t</t>
  </si>
  <si>
    <t xml:space="preserve">Poznámka k položce:_x000d_
Poznámka k položce: přeprava vyzískaných pražců na skládku - Semtín :  (157+210)*0,327=120,009 t</t>
  </si>
  <si>
    <t xml:space="preserve">Poznámka k položce:_x000d_
Poznámka k položce: Likvidace bet. pražců :  (157+210)*0,327=120,009 t</t>
  </si>
  <si>
    <t>Poznámka k položce:_x000d_
Poznámka k položce: doprava výziskaných podložek 625+828=1453*0,00018</t>
  </si>
  <si>
    <t xml:space="preserve">Poznámka k položce:_x000d_
 kol.č. 1:  dle ZD  28,8m kol.č. 2:  dle ZD  34,8m Celkem: 28,8+34,8=63,6m</t>
  </si>
  <si>
    <t>-1373461990</t>
  </si>
  <si>
    <t xml:space="preserve">Poznámka k položce:_x000d_
kol.č. 1:  200 m (Chvaletice, Kojice), kol. č. 2:  200 m (Chvaletice, Kojice), celkem: 200+200=400m </t>
  </si>
  <si>
    <t>849068017</t>
  </si>
  <si>
    <t xml:space="preserve">Poznámka k položce:_x000d_
Poznámka k položce: celkem v k.č. 1 a 2 :  +(8000/50)*2= 320</t>
  </si>
  <si>
    <t>Poznámka k položce:_x000d_
Poznámka k položce: 2x ASP, 2 x SSP, 2x dynamický stabilizátor, 2x čistička pro následné podbití 1xASP, SSP, dynamický stabilizátor</t>
  </si>
  <si>
    <t>SO 06 - Práce na žel. svršku v žst. Záboří nad Labem</t>
  </si>
  <si>
    <t xml:space="preserve">Poznámka k položce:_x000d_
Poznámka k položce: Poznámka k položce: dle ZD :  22+17+12+20+12+18+3+18+8+4+7+4+24=169,00 ks</t>
  </si>
  <si>
    <t xml:space="preserve">Poznámka k položce:_x000d_
Poznámka k položce: Poznámka k položce: dle ZD :  výměna KL v srdcovkové části výhybek, pod LIS a v přípojích (9,1*(4,5+1,5)*0,5+2*5*4*0,55+1,5*4,5*0,55)+(9,1*(4,5+1,5)*0,5+5*4*0,55+1,5*4,5*0,55)+(1,5*4,5*0,55)+(5*(4,5+1,5)*0,5+1,5*4,5*0,55)+(9,1*(4,5+1,5)*0,5+1,5*4,5*0,55)+(9,1*(4,5+1,5)*0,5+2*5*4*0,55+1,5*4,5*0,55)+(5*4*0,55)+(5*4*0,55)+(7*4*0,55)+(5*4*0,55)+(12*5*0,5)=279,88 m3</t>
  </si>
  <si>
    <t xml:space="preserve">Poznámka k položce:_x000d_
Poznámka k položce: Poznámka k položce: odvoz suti pro uložení na mezideponii na pozemku OŘ celkem :  279,880*1,808=506,023 t</t>
  </si>
  <si>
    <t xml:space="preserve">Poznámka k položce:_x000d_
Poznámka k položce: Poznámka k položce: naložení suti na mezideponii pro odvoz na skládku 50% celkem :  (279,88*1,808)/2=253,012</t>
  </si>
  <si>
    <t xml:space="preserve">Poznámka k položce:_x000d_
Poznámka k položce: Poznámka k položce: odvoz suti na skládku 50% celkem :   (279,88*1,808)/2=253,012</t>
  </si>
  <si>
    <t xml:space="preserve">Poznámka k položce:_x000d_
Poznámka k položce: Poznámka k položce: odvoz suti na skládku - cca 30 km -  (30-10)/10=2 celkem :  (2*279,88)=559,760 t</t>
  </si>
  <si>
    <t xml:space="preserve">Poznámka k položce:_x000d_
Poznámka k položce: Poznámka k položce: poplatek za uložení suti na skládku 50 % celkem :  (279,88*1,808)/2=253,012 t</t>
  </si>
  <si>
    <t>Poznámka k položce:_x000d_
Poznámka k položce: Poznámka k položce: dle ZD : 1,698 km</t>
  </si>
  <si>
    <t xml:space="preserve">Poznámka k položce:_x000d_
Poznámka k položce: Poznámka k položce: dle ZD :  1141 m</t>
  </si>
  <si>
    <t xml:space="preserve">Poznámka k položce:_x000d_
Poznámka k položce: Poznámka k položce: dle ZD :  138,5 m</t>
  </si>
  <si>
    <t xml:space="preserve">Poznámka k položce:_x000d_
Poznámka k položce: Poznámka k položce: dle ZD :  0,051 km</t>
  </si>
  <si>
    <t xml:space="preserve">Poznámka k položce:_x000d_
Poznámka k položce: Poznámka k položce: celkem :  1,698*1000*3,4*0,025=144,33 m3</t>
  </si>
  <si>
    <t xml:space="preserve">Poznámka k položce:_x000d_
Poznámka k položce: Poznámka k položce: celkem :  1141*4,4*0,025=125,51 m3</t>
  </si>
  <si>
    <t xml:space="preserve">Poznámka k položce:_x000d_
Poznámka k položce: doplnění KL při výměně KL malou mechanizací : 279,88*2,035=569,556 t                                                                                                          doplnění KL při úpravě GPK kolejí :  1,698*1000*3,4*0,025*2,035=293,712 t                                                                                                        doplnění KL při úpravě GPK výhybek :  1141,3*4,4*0,025*2,035=255,413 t                                                                                                        celkem :  569,556+293,712+255,413=1 118,61 t</t>
  </si>
  <si>
    <t>Poznámka k položce:_x000d_
Poznámka k položce: Poznámka k položce: celkem : 569,556+293,712+255,413=1 118,681 t</t>
  </si>
  <si>
    <t xml:space="preserve">Poznámka k položce:_x000d_
Poznámka k položce: Poznámka k položce: lom Zárubka - 69 km : 69-10=59/10 - zaokrouhleno na 6  celkem :  6*118,681=6712,086 t</t>
  </si>
  <si>
    <t xml:space="preserve">Poznámka k položce:_x000d_
Poznámka k položce: Poznámka k položce: dle ZD :   stabilizace neřízená - 0,051 km dle ZD :  stabilizace řízená 1,698 = 2,848 km dle ZD :   stabilizace - 0,051 km po následném podbití  celkem: 0,051+1,698+0,051=1,800 km</t>
  </si>
  <si>
    <t xml:space="preserve">Poznámka k položce:_x000d_
Poznámka k položce: Poznámka k položce: dle ZD :   stabilizace neřízená - 138,5m dle ZD :  stabilizace řízená 1 141m dle ZD :   stabilizace - 138,5 m po následném podbití  celkem: 138,5+1 141+138,5=1 418 m</t>
  </si>
  <si>
    <t xml:space="preserve">Poznámka k položce:_x000d_
Poznámka k položce: Poznámka k položce: dle ZD :  8+6+4+4+32=54,00 ks</t>
  </si>
  <si>
    <t>5906015130</t>
  </si>
  <si>
    <t>Výměna pražce malou těžící mechanizací v KL otevřeném i zapuštěném pražec betonový výhybkový délky do 3 m Poznámka: 1. V cenách jsou započteny náklady na výměnu pražce za použití malé těžící mechanizace, demontáž upevňovadel, odstranění KL a části stezky,</t>
  </si>
  <si>
    <t>Výměna pražce malou těžící mechanizací v KL otevřeném i zapuštěném pražec betonový výhybkový délky do 3 m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</si>
  <si>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 xml:space="preserve">Poznámka k položce:_x000d_
Poznámka k položce: Poznámka k položce: dle ZD :  4+3+4=11,00 ks</t>
  </si>
  <si>
    <t xml:space="preserve">Poznámka k položce:_x000d_
Poznámka k položce: Poznámka k položce: dle ZD :  8+8+5+4+5=30,00 ks</t>
  </si>
  <si>
    <t xml:space="preserve">Poznámka k položce:_x000d_
Poznámka k položce: Poznámka k položce: dle ZD :  11*356+312=4228,00 ks</t>
  </si>
  <si>
    <t xml:space="preserve">Poznámka k položce:_x000d_
Poznámka k položce: Poznámka k položce: přeprava vyzískaných příčných pražců : 53*0,327=17,331 t přeprava vyzískaných výh. pražců :  121,1*0,16=19,376 t přeprava vyzískaných pryž.podložek :  4228*0,00018=0,761 t celkem :  53*0,327+121,1*0,16+4228*0,00018=37,468 t</t>
  </si>
  <si>
    <t>Poznámka k položce:_x000d_
Poznámka k položce: Likvidace bet. pražců : (53*0,327+121,1*,16)=36,707 t</t>
  </si>
  <si>
    <t>Poznámka k položce:_x000d_
Poznámka k položce: 4228*0,00018=0,761</t>
  </si>
  <si>
    <t xml:space="preserve">Poznámka k položce:_x000d_
Poznámka k položce: Poznámka k položce: dle ZD :  2*4+2*4+2*4+2*5+6*4+2*12+2*5+2*5+8*4=134,000 m</t>
  </si>
  <si>
    <t xml:space="preserve">Poznámka k položce:_x000d_
Poznámka k položce: Poznámka k položce: dle ZD :  10+10+2*22=64,00 m</t>
  </si>
  <si>
    <t xml:space="preserve">Poznámka k položce:_x000d_
Poznámka k položce: Poznámka k položce: dle ZD :  10+10+10+10+10=50,00 m</t>
  </si>
  <si>
    <t xml:space="preserve">Poznámka k položce:_x000d_
Poznámka k položce: Poznámka k položce: dle ZD :  10+17,5+10+17,5+13,5+10+12,6+10+17,5+10+17,5+17,5+17,5+17,5+17,5=216,10 m</t>
  </si>
  <si>
    <t xml:space="preserve">Poznámka k položce:_x000d_
Poznámka k položce: Poznámka k položce: výměna jazyků ve výhybkách -  celkem : 13*(16,058+1,3)+2*(13,058+1,3)=254,37 m výměna opornic ve výhybkách -  celkem :  13*(16,856+1,4)+2*(13,856+1,4)=267,84 m celkem :  254,37+267,84=522,21 m</t>
  </si>
  <si>
    <t xml:space="preserve">Poznámka k položce:_x000d_
Poznámka k položce: Poznámka k položce: výměna srdcovky 1:11  -  celkem :  1*1,734=1,734 t výměna srdcovky 1:12  -  celkem :  3*1,885=5,655 t celkem :  1,734+5,655=7,389 t</t>
  </si>
  <si>
    <t xml:space="preserve">Poznámka k položce:_x000d_
Poznámka k položce: Poznámka k položce: dle ZD :  2+2+2+1+1+2+2+1+1+1=15,00 párů</t>
  </si>
  <si>
    <t xml:space="preserve">Poznámka k položce:_x000d_
Poznámka k položce: Poznámka k položce: dle ZD :  72  ks</t>
  </si>
  <si>
    <t xml:space="preserve">Poznámka k položce:_x000d_
Poznámka k položce: Poznámka k položce: válečková stolička 72+22*0,0140=1,316t sada propojek (odhad) 12*0,04=0,480t celkem :  1,316+0,480=1,796</t>
  </si>
  <si>
    <t xml:space="preserve">Poznámka k položce:_x000d_
Poznámka k položce: Poznámka k položce: dle ZD :  2*10+2*10+2*8+10+10+2*10+2*10+10+10+10=146,00 ks</t>
  </si>
  <si>
    <t xml:space="preserve">Poznámka k položce:_x000d_
Poznámka k položce: Poznámka k položce: přeprava vyzískaných LIS :  22*0,281+2*0,311+4*0,341+2*0,761=9,690 t                                                                                                            přeprava vyzískaných kolejnic :  (141+64+293,6)*0,06=29,916 t                                                                                                                                                               přeprava vyzískaných jazyků a opornic :  13*1,098+13*1,091+2*0,905+2*0,916=32,099 t                                                                                                                 přeprava vyzískaných srdcovek :  1,734+5,655=7,389 t                                                                                                                                                celkem :  9,690+29,916+32,099+7,389=79,094 t</t>
  </si>
  <si>
    <t xml:space="preserve">Poznámka k položce:_x000d_
Poznámka k položce: Poznámka k položce: dle ZD :  12+17+12+20+12+18+3+18+8+4+7+4+24=159 ks</t>
  </si>
  <si>
    <t xml:space="preserve">Poznámka k položce:_x000d_
Poznámka k položce: Poznámka k položce: dle ZD :  190+210+100+130+190+220+180+130+100+170+130+180=1930,00 m</t>
  </si>
  <si>
    <t xml:space="preserve">Poznámka k položce:_x000d_
Poznámka k položce: Poznámka k položce: dle ZD :  11*64,791*2+53,608*2=1532,618 m</t>
  </si>
  <si>
    <t xml:space="preserve">Poznámka k položce:_x000d_
Poznámka k položce: Poznámka k položce: dle ZD :  2*2,4=4,80 m</t>
  </si>
  <si>
    <t xml:space="preserve">Poznámka k položce:_x000d_
Poznámka k položce: Poznámka k položce: dle ZD :  12,00 ks</t>
  </si>
  <si>
    <t>750338331</t>
  </si>
  <si>
    <t>577868765</t>
  </si>
  <si>
    <t xml:space="preserve">Poznámka k položce:_x000d_
Poznámka k položce: Poznámka k položce: dle ZD :  12*2=24,00 ks</t>
  </si>
  <si>
    <t>5961176020</t>
  </si>
  <si>
    <t>Čelisťový závěr ČZP pro J60 1:11-300 (žlabový přírubový) pravý/levý</t>
  </si>
  <si>
    <t>7493351022</t>
  </si>
  <si>
    <t>Montáž elektrického ohřevu výhybek (EOV) kompletní topné soupravy na jednoduchou výhybku soustavy S49, R65 a UIC60 s poloměrem odbočení 300 m - včetně kompletního vybavení topných tyčí, příchytek hlavic topných tyčí, pérových příchytek vlastních topných t</t>
  </si>
  <si>
    <t>Montáž elektrického ohřevu výhybek (EOV) kompletní topné soupravy na jednoduchou výhybku soustavy S49, R65 a UIC60 s poloměrem odbočení 300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</si>
  <si>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 xml:space="preserve">Poznámka k položce:_x000d_
Poznámka k položce: Poznámka k položce: dle ZD :  9,00 ks</t>
  </si>
  <si>
    <t>7493371010</t>
  </si>
  <si>
    <t>Demontáže zařízení na elektrickém ohřevu výhybek kompletní topné soupravy na výhybku tvaru 1:7,5-190, 1:9-190 - veškeré výstroje EOV na výhybce, topných tyčí, připojovacích skříněk, napájecích kabelů, oddělovacích transformátorů</t>
  </si>
  <si>
    <t>SO 07 - Práce na žel. svršku v TÚ Záboří nad Labem – Kolín</t>
  </si>
  <si>
    <t xml:space="preserve">Poznámka k položce:_x000d_
Poznámka k položce: LISy + kolejnice v kol.č. 1 a 2 :  44+44=88 ks Rošt : 26 ks  celkem : 88+26=114ks</t>
  </si>
  <si>
    <t xml:space="preserve">Poznámka k položce:_x000d_
Poznámka k položce: kol.č. 1 : dle ZD 20+35+50=105 m kol.č. 2 :  dle ZD: 25+12,5=37,5 m celkem : 0,105+0,037,5= zaokr. 0,143 km</t>
  </si>
  <si>
    <t xml:space="preserve">Poznámka k položce:_x000d_
Poznámka k položce: dle ZD : 1. TK km341,900 - 342,410;  510 m dle ZD : 2. TK km 339,320 -340,460;  1 140 m dle ZD : 2. TK km 340,880 - 342,100; 1 220  m</t>
  </si>
  <si>
    <t xml:space="preserve">Poznámka k položce:_x000d_
Poznámka k položce: odvoz suti pro uložení na mezideponii na pozemku OŘ celkem :  2,870*1000*1,9*0,3*1,808=2 401,205 t</t>
  </si>
  <si>
    <t>Poznámka k položce:_x000d_
Poznámka k položce: odvoz suti pro uložení na mezideponii na pozemku OŘ celkem : 2 957,707 t</t>
  </si>
  <si>
    <t xml:space="preserve">Poznámka k položce:_x000d_
Poznámka k položce: odvoz suti na skládku  celkem 2 957,707 t</t>
  </si>
  <si>
    <t>Poznámka k položce:_x000d_
Poznámka k položce: odvoz suti na skládku - cca 20 km celkem : 2 957,707 t</t>
  </si>
  <si>
    <t>Poznámka k položce:_x000d_
Poznámka k položce: poplatek za uložení suti na skládku celkem : 2 957,707 t</t>
  </si>
  <si>
    <t xml:space="preserve">Poznámka k položce:_x000d_
Poznámka k položce: celkem :  2,870*1000*1,9*0,3=1 635,900 m3</t>
  </si>
  <si>
    <t xml:space="preserve">Poznámka k položce:_x000d_
Poznámka k položce: celkem :  1 635,900*2,035=3 329,057 t</t>
  </si>
  <si>
    <t>Poznámka k položce:_x000d_
Poznámka k položce: lom Zárubka - 65 km celkem : 3 329,057 t</t>
  </si>
  <si>
    <t xml:space="preserve">Poznámka k položce:_x000d_
Poznámka k položce: lom Zárubka  km : 65-10=55/10 - zaokrouhleno na 6  celkem : 3 329,057 t*6=19 974,339  t</t>
  </si>
  <si>
    <t xml:space="preserve">Poznámka k položce:_x000d_
Poznámka k položce: kol. č. 1: dle ZD:  4* (4*3,4*0,5)+(20+35+50)*3,4*0,5 kol č. 2 : dle ZD 25*3,4*0,5 celkem: 205,700+42,5=214,2 m3</t>
  </si>
  <si>
    <t xml:space="preserve">Poznámka k položce:_x000d_
Poznámka k položce: kol. č. 1: 5 oken (LIS 344,128) + 10 oken (P4917)   5+10=15*3,4*0,3 kol. č. 2: 3x5 oken (LIS rušené 342,370; LIS 344,233; LIS 344,491) + 2x 10 oken (P4917;  rušené LIS 340,035; 344,440) + 30 oken (P4920 a rušený LIS 342,312)  -  15+30+20=65*3,4*0,3 Celkem: 15,30+66,3=81,80 m2</t>
  </si>
  <si>
    <t>Poznámka k položce:_x000d_
Poznámka k položce: odvoz suti pro uložení na mezideponii na pozemku OŘ celkem : ((269,45+(91,8*0,5))*1,808)=570,153 t</t>
  </si>
  <si>
    <t>Poznámka k položce:_x000d_
Poznámka k položce: odvoz suti pro uložení na mezideponii na pozemku OŘ celkem : 570,153 t</t>
  </si>
  <si>
    <t>Poznámka k položce:_x000d_
Poznámka k položce: odvoz suti na skládku 30% výzisku celkem : 570,153*0,3=171,046 t</t>
  </si>
  <si>
    <t>Poznámka k položce:_x000d_
Poznámka k položce: odvoz suti na skládku 30% výzisku- cca 20 km celkem : 171,046 t</t>
  </si>
  <si>
    <t>Poznámka k položce:_x000d_
Poznámka k položce: poplatek za uložení suti na skládku 30% výzisku celkem : 171,046 t</t>
  </si>
  <si>
    <t xml:space="preserve">Poznámka k položce:_x000d_
Poznámka k položce: kol.č. 1 :  km 337,467 - 344,491 = 7,024 m kol.č. 2 :  km 337,467 - 344,491 = 7,024 m celkem :  7,024 + 7,024=14,048</t>
  </si>
  <si>
    <t xml:space="preserve">Poznámka k položce:_x000d_
Poznámka k položce: kol.č. 1 :  odhad  cca 3,000 km kol.č. 2 :  odhad  cca 5,000 km celkem :  3+5,0=8,000 km</t>
  </si>
  <si>
    <t xml:space="preserve">Poznámka k položce:_x000d_
Poznámka k položce: celkem :  14,048*1000*3,4*0,025=1 194,080 m3</t>
  </si>
  <si>
    <t>Poznámka k položce:_x000d_
Poznámka k položce: doplnění KL při výměně KL malou mechanizací :214,200*2,035=435,987 t doplnění okna: 81,600*0,5*2,035=83,028 t doplnění KL při úpravě GPK : 1 466,080*2,035=2 983,473 t celkem : 435,897+83,028+2 983,473=3 502,398 t</t>
  </si>
  <si>
    <t>Poznámka k položce:_x000d_
Poznámka k položce: lom Zárubka - 74 km celkem : 3 502,398 t</t>
  </si>
  <si>
    <t xml:space="preserve">Poznámka k položce:_x000d_
Poznámka k položce: lom Zárubka  km : 55-10=45/10 - zaokrouhleno na 5  celkem : 3 502,398*5=17 511,990  t</t>
  </si>
  <si>
    <t xml:space="preserve">Poznámka k položce:_x000d_
Poznámka k položce: dle ZD :   stabilizace neřízená - cca 4  km  dle ZD :  stabilizace řízená 7,024 + 7,024=14,048 m dle ZD :   stabilizace - 8 km po následném podbití  celkem: 4+14,048+8=26,048 km</t>
  </si>
  <si>
    <t>Opravné souvislé broušení kolejnic R260 příčný a podélný profil oprava příčného a podélného profilu. 1m = 1m koleje</t>
  </si>
  <si>
    <t xml:space="preserve">Poznámka k položce:_x000d_
Poznámka k položce: dle ZD  kol.č. 1 : 1500 m +  kol.č. 2 : 1500 m celkem :  1500 + 1500=3000m</t>
  </si>
  <si>
    <t>Poznámka k položce:_x000d_
Poznámka k položce: kol. č. 1: dle ZD náhrada za LIS 7*(2*12,5)+3*25= 250 m kol. č. 2: dle ZD náhrada za LIS 3*(2*12,5)+3*50+2*37,5= 300m celkem: 250+300=550m</t>
  </si>
  <si>
    <t xml:space="preserve">Poznámka k položce:_x000d_
Poznámka k položce: kol.č. 1 :  dle ZD 12+12=24ks</t>
  </si>
  <si>
    <t xml:space="preserve">Poznámka k položce:_x000d_
Poznámka k položce: kol.č. 1 :  dle ZD 6*5+1*4=34m kol.č. 2 :  dle ZD 6*5+1*4=34m celkem : 34+34=68 m</t>
  </si>
  <si>
    <t xml:space="preserve">Poznámka k položce:_x000d_
Poznámka k položce: přeprava vyzískaných pražců do žel.stanice : (24+238)*0,327=85,674 t přeprava vyzískaných LIS a kolejnic do žel.stanice :(44*0,281)+((162+212)*0,061)=35,178  t přeprava vyzískaných  kolejnic:285*0,061=17,385 t celkem: 85,674+35,178+17,385=138,237 t</t>
  </si>
  <si>
    <t xml:space="preserve">Poznámka k položce:_x000d_
Poznámka k položce: materiál dodaný zhotovitelem kolejnice + pražce + LISy kolejnice: (7*25+150+150+75)*0,061=335,500 t LIS:  8*0,281=2,248 t pražce: (12+238)*0,327=85,674 x 2 nájezdy celkem: 335,50+2,248+171,348=509,096 t</t>
  </si>
  <si>
    <t>Poznámka k položce:_x000d_
Poznámka k položce: materiál dodaný zhotovitelem kolejnice + pražce (2 nájezd) + LISy</t>
  </si>
  <si>
    <t>Poznámka k položce:_x000d_
Poznámka k položce: naložení vyzískaných pražců: (12+238)*0,327=85,674 t</t>
  </si>
  <si>
    <t xml:space="preserve">Poznámka k položce:_x000d_
Poznámka k položce: přeprava vyzískaných pražců na skládku - Semtín :   (12+238)*0,327=85,674 t</t>
  </si>
  <si>
    <t xml:space="preserve">Poznámka k položce:_x000d_
Poznámka k položce: Likvidace bet. pražců :  (12+238)*0,327=85,674 t</t>
  </si>
  <si>
    <t>Poznámka k položce:_x000d_
Poznámka k položce: doprava výziskaných podložek 920+468=1388*0,00018</t>
  </si>
  <si>
    <t>Poznámka k položce:_x000d_
Poznámka k položce: Výměna KR v kol. č. 1. a 2. -4+6+4+4=18 ks LIS a výměna kolejnic v kol.č. 1 a 2 :16+16+ 16+12+12+12=84 ks celkem : 18+84=102 ks</t>
  </si>
  <si>
    <t xml:space="preserve">Poznámka k položce:_x000d_
Poznámka k položce: celkem v k.č. 1 a 2 :  odhad  -  50 ks</t>
  </si>
  <si>
    <t xml:space="preserve">Poznámka k položce:_x000d_
Poznámka k položce: celkem v k.č. 1 a 2 :  odhad -  = 2 500m</t>
  </si>
  <si>
    <t xml:space="preserve">Poznámka k položce:_x000d_
kol.č. 1:  dle ZD  21,6m kol.č. 2:  dle ZD  26,4m Celkem: 21,6+26,4=48m</t>
  </si>
  <si>
    <t>5913035030</t>
  </si>
  <si>
    <t>Demontáž celopryžové přejezdové konstrukce málo zatížené v koleji část vnější a vnitřní včetně závěrných zídek Poznámka: 1. V cenách jsou započteny náklady na demontáž konstrukce, naložení na dopravní prostředek.</t>
  </si>
  <si>
    <t xml:space="preserve">Poznámka k položce:_x000d_
 kol.č. 1:  dle ZD  14,4m kol.č. 2:  dle ZD  14,4m Celkem: 14,4+14,4=28,8m</t>
  </si>
  <si>
    <t>5913040030</t>
  </si>
  <si>
    <t>Montáž celopryžové přejezdové konstrukce málo zatížené v koleji část vnější a vnitřní včetně závěrných zídek Poznámka: 1. V cenách jsou započteny náklady na montáž konstrukce. 2. V cenách nejsou obsaženy náklady na dodávku materiálu.</t>
  </si>
  <si>
    <t>1614387749</t>
  </si>
  <si>
    <t xml:space="preserve">Poznámka k položce:_x000d_
kol.č. 1:  100 m (Starý Kolín), kol. č. 2:  200 m (Starý Kolín), celkem: 100+200=300m </t>
  </si>
  <si>
    <t>722700224</t>
  </si>
  <si>
    <t>1235213545</t>
  </si>
  <si>
    <t>Poznámka k položce:_x000d_
dle ZD: kol. č. 2: ASDEK - 1 ks</t>
  </si>
  <si>
    <t>1193186046</t>
  </si>
  <si>
    <t>125690109</t>
  </si>
  <si>
    <t>-808154832</t>
  </si>
  <si>
    <t>-290728463</t>
  </si>
  <si>
    <t>2124205847</t>
  </si>
  <si>
    <t xml:space="preserve">Poznámka k položce:_x000d_
Poznámka k položce: celkem v k.č. 1 a 2 :  20,00 ks  Oprava nivelety přejezdu P4915</t>
  </si>
  <si>
    <t xml:space="preserve">Poznámka k položce:_x000d_
Poznámka k položce: celkem :  175*0,2 = 35 m3</t>
  </si>
  <si>
    <t xml:space="preserve">Poznámka k položce:_x000d_
Poznámka k položce: celkem :  dle ZD 250 m2</t>
  </si>
  <si>
    <t xml:space="preserve">Poznámka k položce:_x000d_
Poznámka k položce: celkem :   (19+22)*0,1 = 4.100 m3</t>
  </si>
  <si>
    <t>Odstranění krytu zpevněných ploch ze silničních dílců</t>
  </si>
  <si>
    <t xml:space="preserve">Poznámka k položce:_x000d_
Poznámka k položce: celkem :  2,7*0,3 = 0.810  m3</t>
  </si>
  <si>
    <t>Poznámka k položce:_x000d_
Poznámka k položce: celkem : 114+16,5 = 130.500 m3</t>
  </si>
  <si>
    <t>Poznámka k položce:_x000d_
Poznámka k položce: dle ZD 10 m3 m3</t>
  </si>
  <si>
    <t>Zemní krajnice a dosypávky z nakupovaných materiálů</t>
  </si>
  <si>
    <t>Poznámka k položce:_x000d_
Poznámka k položce: dle ZD 8 m3</t>
  </si>
  <si>
    <t xml:space="preserve">Poznámka k položce:_x000d_
Poznámka k položce: celkem :  dle ZD 315,000 m2</t>
  </si>
  <si>
    <t>Úprava povrchů srovnáním území v tl. do 0,25 m</t>
  </si>
  <si>
    <t>-2091615180</t>
  </si>
  <si>
    <t>Poznámka k položce:_x000d_
Poznámka k položce: dle ZD 175 m2</t>
  </si>
  <si>
    <t>-432038340</t>
  </si>
  <si>
    <t>Sanační vrstvy z lomového kamene</t>
  </si>
  <si>
    <t>1376714436</t>
  </si>
  <si>
    <t xml:space="preserve">Poznámka k položce:_x000d_
Poznámka k položce: celkem :  315*0,1 = 31.500 m3</t>
  </si>
  <si>
    <t>Poznámka k položce:_x000d_
Poznámka k položce: celkem : 11,7 m3 (66+11,7)*1,1 = 85.470 m3</t>
  </si>
  <si>
    <t>Poznámka k položce:_x000d_
Poznámka k položce: celkem : (21,850+3,750)*1,1 = 28,160 m3</t>
  </si>
  <si>
    <t>Poznámka k položce:_x000d_
Poznámka k položce: dle ZD 9,900 m3</t>
  </si>
  <si>
    <t>Poznámka k položce:_x000d_
Poznámka k položce: dle ZD 256,000 m2</t>
  </si>
  <si>
    <t>Drobné doplňkové konstr. prefabrik. beton a železobeton</t>
  </si>
  <si>
    <t>Poznámka k položce:_x000d_
Poznámka k položce: celkem: 1,3 * 0,23 = 0,299 m3</t>
  </si>
  <si>
    <t xml:space="preserve">Poznámka k položce:_x000d_
Poznámka k položce: 2x ASP, 2 x SSP,  2x bruska, 2x dynamický stabilizátor, 2x čistička pro následné podbití 1xASP, SSP, dynamický stabilizátor</t>
  </si>
  <si>
    <t>SO 08 - Rekonstrukce žel. přejezdu P4906 v km 312,103</t>
  </si>
  <si>
    <t xml:space="preserve">Poznámka k položce:_x000d_
Poznámka k položce: celkem :  2*8=16,00 m</t>
  </si>
  <si>
    <t xml:space="preserve">Poznámka k položce:_x000d_
Poznámka k položce: celkem :  32+84=116,00 m2</t>
  </si>
  <si>
    <t xml:space="preserve">Poznámka k položce:_x000d_
Poznámka k položce: obalovna Chvaletice,  celkem :  32*0,2*2,2+84*0,12*2,2=36,256 t</t>
  </si>
  <si>
    <t xml:space="preserve">Poznámka k položce:_x000d_
Poznámka k položce: odvoz suti na skládku - cca 20 km - (20-10)/10=1 celkem :  1*36,256=36,256 t</t>
  </si>
  <si>
    <t xml:space="preserve">Poznámka k položce:_x000d_
Poznámka k položce: odvoz vybouraných zídek a betonu na skládku celkem :  8,4*2/1,2*0,155+8,4*2*0,5*0,3*2,2=7,714 t</t>
  </si>
  <si>
    <t>Poznámka k položce:_x000d_
Poznámka k položce: odvoz suti na skládku - cca 20 km - (20-10)/10=1 celkem : 1*7,714=7,714 t</t>
  </si>
  <si>
    <t xml:space="preserve">Poznámka k položce:_x000d_
Poznámka k položce: poplatek za uložení suti na skládku celkem :  8,4*2/1,2*0,155+8,4*2*0,5*0,3*2,2=7,714 t</t>
  </si>
  <si>
    <t>5915005020</t>
  </si>
  <si>
    <t>Hloubení rýh nebo jam ručně na železničním spodku třídy těžitelnosti I skupiny 2 Poznámka: 1. V cenách jsou započteny náklady na hloubení a uložení výzisku na terén nebo naložení na dopravní prostředek a uložení na úložišti.</t>
  </si>
  <si>
    <t xml:space="preserve">Poznámka k položce:_x000d_
Poznámka k položce: celkem :  2*12*0,4*0,6=5,76 m3</t>
  </si>
  <si>
    <t xml:space="preserve">Poznámka k položce:_x000d_
Poznámka k položce: celkem :  20+20=40,00 m3</t>
  </si>
  <si>
    <t xml:space="preserve">Poznámka k položce:_x000d_
Poznámka k položce: odvoz suti na skládku celkem :  5,76*1,5+40*1,5=68,640 t</t>
  </si>
  <si>
    <t xml:space="preserve">Poznámka k položce:_x000d_
Poznámka k položce: odvoz suti na skládku - cca 20 km - (20-10)/10=1 celkem :  1*689,640=221,235 t</t>
  </si>
  <si>
    <t xml:space="preserve">Poznámka k položce:_x000d_
Poznámka k položce: poplatek za uložení suti na skládku celkem :  5,76*1,5+40*1,5=68,640 t</t>
  </si>
  <si>
    <t>5914055010</t>
  </si>
  <si>
    <t>Zřízení krytých odvodňovacích zařízení potrubí trativodu Poznámka: 1. V cenách jsou započteny náklady na zřízení podkladní vrstvy, uložení, obsypání a zásyp zařízení podle vzorového listu a rozprostření výzisku na terén nebo naložení na dopravní prostřede</t>
  </si>
  <si>
    <t>Zřízení krytých odvodňovacích zařízení potrubí trativodu Poznámka: 1. V cenách jsou započteny náklady na zřízení podkladní vrstvy, uložení, obsypání a zásyp zařízení podle vzorového listu a rozprostření výzisku na terén nebo naložení na dopravní prostředek. 2. V cenách nejsou obsaženy náklady na provedení výkopku, ruční dočištění a dodávku materiálu.</t>
  </si>
  <si>
    <t xml:space="preserve">Poznámka k položce:_x000d_
Poznámka k položce: celkem :  2*12=24,00 m</t>
  </si>
  <si>
    <t>5914055020</t>
  </si>
  <si>
    <t>Zřízení krytých odvodňovacích zařízení šachty trativodu Poznámka: 1. V cenách jsou započteny náklady na zřízení podkladní vrstvy, uložení, obsypání a zásyp zařízení podle vzorového listu a rozprostření výzisku na terén nebo naložení na dopravní prostředek</t>
  </si>
  <si>
    <t>Zřízení krytých odvodňovacích zařízení šachty trativodu Poznámka: 1. V cenách jsou započteny náklady na zřízení podkladní vrstvy, uložení, obsypání a zásyp zařízení podle vzorového listu a rozprostření výzisku na terén nebo naložení na dopravní prostředek. 2. V cenách nejsou obsaženy náklady na provedení výkopku, ruční dočištění a dodávku materiálu.</t>
  </si>
  <si>
    <t xml:space="preserve">Poznámka k položce:_x000d_
Poznámka k položce: celkem :  4*1,5=6,00 m</t>
  </si>
  <si>
    <t>5964103005</t>
  </si>
  <si>
    <t>Drenážní plastové díly trubka celoperforovaná DN 150 mm</t>
  </si>
  <si>
    <t>5964103120</t>
  </si>
  <si>
    <t>Drenážní plastové díly šachta průchozí DN 400/250 1 vtok/1 odtok DN 250 mm</t>
  </si>
  <si>
    <t xml:space="preserve">Poznámka k položce:_x000d_
Poznámka k položce: celkem :  4,00 ks</t>
  </si>
  <si>
    <t>5964103135</t>
  </si>
  <si>
    <t>Drenážní plastové díly poklop šachty plastový D 400</t>
  </si>
  <si>
    <t>9901000100</t>
  </si>
  <si>
    <t>Doprava materiálu lehkou mechanizací nosnosti do 3,5 t elektrosoučástek, montážního materiálu, kameniva, písku, dlažebních kostek, suti, atd. do 10 km Poznámka: 1. Ceny jsou určeny pro dopravu silničními vozidly. 2. V cenách dopravy jsou započteny náklady</t>
  </si>
  <si>
    <t>Doprava materiálu lehkou mechanizací nosnosti do 3,5 t elektrosoučástek, montážního materiálu, kameniva, písku, dlažebních kostek, suti, atd. do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</si>
  <si>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 xml:space="preserve">Poznámka k položce:_x000d_
Poznámka k položce: celkem :  1,00 ks</t>
  </si>
  <si>
    <t>9901009200</t>
  </si>
  <si>
    <t>Doprava materiálu lehkou mechanizací nosnosti do 3,5 t elektrosoučástek, montážního materiálu, kameniva, písku, dlažebních kostek, suti, atd. příplatek za každých dalších 10 km Poznámka: 1. Ceny jsou určeny pro dopravu silničními vozidly. 2. V cenách dopr</t>
  </si>
  <si>
    <t>Doprava materiálu lehkou mechanizací nosnosti do 3,5 t elektrosoučástek, montážního materiálu, kameniva, písku, dlažebních kostek, suti, atd. příplatek za každých dalších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</si>
  <si>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 xml:space="preserve">Poznámka k položce:_x000d_
Poznámka k položce: přeprava materiálu - cca 20 km - (20-10)/10=1 celkem :  1*1=1,00 ks</t>
  </si>
  <si>
    <t>5958125000</t>
  </si>
  <si>
    <t>Komplety s antikorozní úpravou Skl 14 (svěrka Skl14, vrtule R1, podložka Uls7)</t>
  </si>
  <si>
    <t xml:space="preserve">Poznámka k položce:_x000d_
Poznámka k položce: celkem :  50*4=200,00 ks</t>
  </si>
  <si>
    <t xml:space="preserve">Poznámka k položce:_x000d_
Poznámka k položce: přeprava materiálu - cca 100 km - (100-10)/10=9 celkem :  9*1=9,00 ks</t>
  </si>
  <si>
    <t>5955101009</t>
  </si>
  <si>
    <t>Kamenivo drcené štěrk frakce 16/22</t>
  </si>
  <si>
    <t xml:space="preserve">Poznámka k položce:_x000d_
Poznámka k položce: zásyp trativodu celkem :  2*12*0,4*0,6*1,85=10,656 t</t>
  </si>
  <si>
    <t>Poznámka k položce:_x000d_
Poznámka k položce: celkem: 10,656 t</t>
  </si>
  <si>
    <t xml:space="preserve">Poznámka k položce:_x000d_
Poznámka k položce: lom Zárubka - 52 km : 52-10=42/10 - zaokrouhleno na 5  celkem :  5*10,656=912,050 t</t>
  </si>
  <si>
    <t>5963101003</t>
  </si>
  <si>
    <t>Pryžová přejezdová konstrukce STRAIL pro zatížené komunikace se závěrnou zídkou tv. T</t>
  </si>
  <si>
    <t>5964161010</t>
  </si>
  <si>
    <t>Beton lehce zhutnitelný C 20/25;X0 F5 2 285 2 765</t>
  </si>
  <si>
    <t xml:space="preserve">Poznámka k položce:_x000d_
Poznámka k položce: podkladní beton pod závěrné zídky celkem :  8,4*2*0,5*0,3=2,52 m3</t>
  </si>
  <si>
    <t xml:space="preserve">Poznámka k položce:_x000d_
Poznámka k položce: přeprava podkladního betonu na stavbu celkem :  2,52*2,2=5,544 t</t>
  </si>
  <si>
    <t xml:space="preserve">Poznámka k položce:_x000d_
Poznámka k položce: přeprava podkladního betonu na stavbu - celkem cca 20 km - (20-10)/10=1 celkem :  1*5,544=5,544 t</t>
  </si>
  <si>
    <t xml:space="preserve">Poznámka k položce:_x000d_
Poznámka k položce: přeprava přejezdové konstrukce STRAIL na stavbu celkem :  16,8*0,8=13,440 t</t>
  </si>
  <si>
    <t xml:space="preserve">Poznámka k položce:_x000d_
Poznámka k položce: přeprava přejezdové konstrukce STRAIL na stavbu  -  cca 450 km - (450-10)/10=44 celkem :  44*13,440=591,36 t</t>
  </si>
  <si>
    <t xml:space="preserve">Poznámka k položce:_x000d_
Poznámka k položce: celkem :  120,00 m2</t>
  </si>
  <si>
    <t>Poznámka k položce:_x000d_
Poznámka k položce: celkem : 120*0,1*2,5=30,00 t</t>
  </si>
  <si>
    <t>Poznámka k položce:_x000d_
Poznámka k položce: celkem : 120*0,06*2,5=18,00 t</t>
  </si>
  <si>
    <t>Poznámka k položce:_x000d_
Poznámka k položce: celkem : 120*0,04*2,5=12,00 t</t>
  </si>
  <si>
    <t xml:space="preserve">Poznámka k položce:_x000d_
Poznámka k položce: obalovna Chvaletice celkem :  30+18+12=60,00 t</t>
  </si>
  <si>
    <t xml:space="preserve">Poznámka k položce:_x000d_
Poznámka k položce: přeprava živice - cca 20 km - (20-10)/10=1 celkem :  30+18+12=60,00 t</t>
  </si>
  <si>
    <t xml:space="preserve">Poznámka k položce:_x000d_
Poznámka k položce: ceník ÚRS;  celkem :  16+12=28,00 m</t>
  </si>
  <si>
    <t>barva akrylátová na vozovky bílá S 2856</t>
  </si>
  <si>
    <t>kg</t>
  </si>
  <si>
    <t>Poznámka k položce:_x000d_
Poznámka k položce: ceník ÚRS, celkem : 4,00 kg</t>
  </si>
  <si>
    <t>SO 09 - Rekonstrukce žel. přejezdu P4913 v km 328,440</t>
  </si>
  <si>
    <t xml:space="preserve">Poznámka k položce:_x000d_
Poznámka k položce: celkem :  6+6=12,00 m</t>
  </si>
  <si>
    <t xml:space="preserve">Poznámka k položce:_x000d_
Poznámka k položce: celkem :  21+78=99,00 m2</t>
  </si>
  <si>
    <t>5914030550</t>
  </si>
  <si>
    <t>Demontáž dílů otevřeného odvodnění prahové vpusti z prefabrikovaných dílů Poznámka: 1. V cenách jsou započteny náklady na demontáž dílů, zához, urovnání a úpravu terénu nebo naložení výzisku na dopravní prostředek. 2. V cenách nejsou obsaženy náklady na d</t>
  </si>
  <si>
    <t>Demontáž dílů otevřeného odvodnění prahové vpusti z prefabrikovaných dílů Poznámka: 1. V cenách jsou započteny náklady na demontáž dílů, zához, urovnání a úpravu terénu nebo naložení výzisku na dopravní prostředek. 2. V cenách nejsou obsaženy náklady na dopravu a skládkovné.</t>
  </si>
  <si>
    <t xml:space="preserve">Poznámka k položce:_x000d_
Poznámka k položce: celkem :  8,00 m</t>
  </si>
  <si>
    <t xml:space="preserve">Poznámka k položce:_x000d_
Poznámka k položce: obalovna Chvaletice,  celkem :  21*0,2*2,2+78*0,12*2,2=29,832 t</t>
  </si>
  <si>
    <t xml:space="preserve">Poznámka k položce:_x000d_
Poznámka k položce: odvoz vybouraného odvodnění a přejezdu na skládku příčný odvodňovací žlab celkem : 8*1,123=8,984 t konstrukce BRENS celkem :  2*6*2,4=28,80 t celkem :  8,984+28,8=37,784 t</t>
  </si>
  <si>
    <t xml:space="preserve">Poznámka k položce:_x000d_
Poznámka k položce: odvoz suti na skládku - cca 20 km - (20-10)/10=1 celkem :  1*37,784=37,784 t</t>
  </si>
  <si>
    <t xml:space="preserve">Poznámka k položce:_x000d_
Poznámka k položce: poplatek za uložení suti na skládku celkem :  8,984+28,8=37,784 t</t>
  </si>
  <si>
    <t xml:space="preserve">Poznámka k položce:_x000d_
Poznámka k položce: celkem :  2*20*0,4*0,6=9,60 m3</t>
  </si>
  <si>
    <t xml:space="preserve">Poznámka k položce:_x000d_
Poznámka k položce: celkem :  100,00 m3</t>
  </si>
  <si>
    <t>Poznámka k položce:_x000d_
Poznámka k položce: odvoz suti na skládku celkem : +9,6*1,5+50*1,5=89,400 t</t>
  </si>
  <si>
    <t xml:space="preserve">Poznámka k položce:_x000d_
Poznámka k položce: odvoz suti na skládku - cca 20 km - (20-10)/10=1 celkem :  1*89,400=89,400 t</t>
  </si>
  <si>
    <t xml:space="preserve">Poznámka k položce:_x000d_
Poznámka k položce: poplatek za uložení suti na skládku celkem :  9,6*1,5+50*1,5=89,400 t</t>
  </si>
  <si>
    <t xml:space="preserve">Poznámka k položce:_x000d_
Poznámka k položce: celkem :  2*20=40,00 m</t>
  </si>
  <si>
    <t xml:space="preserve">Poznámka k položce:_x000d_
Poznámka k položce: zásyp trativodu celkem :  2*20*0,4*0,6*1,85=17,76 t</t>
  </si>
  <si>
    <t xml:space="preserve">Poznámka k položce:_x000d_
Poznámka k položce: celkem :  17,760 t</t>
  </si>
  <si>
    <t xml:space="preserve">Poznámka k položce:_x000d_
Poznámka k položce: lom Zárubka - 52 km : 52-10=42/10 - zaokrouhleno na 5  celkem :  5*17,760=88,800 t</t>
  </si>
  <si>
    <t xml:space="preserve">Poznámka k položce:_x000d_
Poznámka k položce: podkladní beton pod závěrné zídky celkem :  32,4*2*0,5*0,3=9,72 m3</t>
  </si>
  <si>
    <t xml:space="preserve">Poznámka k položce:_x000d_
Poznámka k položce: přeprava podkladního betonu na stavbu celkem :  9,72*2,2=21,384 t</t>
  </si>
  <si>
    <t xml:space="preserve">Poznámka k položce:_x000d_
Poznámka k položce: přeprava podkladního betonu na stavbu - celkem cca 20 km - (20-10)/10=1 celkem :  1*21,384=21,384 t</t>
  </si>
  <si>
    <t xml:space="preserve">Poznámka k položce:_x000d_
Poznámka k položce: přeprava přejezdové konstrukce STRAIL na stavbu celkem :  12*0,8=25,920 t</t>
  </si>
  <si>
    <t xml:space="preserve">Poznámka k položce:_x000d_
Poznámka k položce: přeprava přejezdové konstrukce STRAIL na stavbu  -  cca 450 km - (450-10)/10=44 celkem :  44*25,920=1140,48 t</t>
  </si>
  <si>
    <t>5914035550</t>
  </si>
  <si>
    <t>Zřízení otevřených odvodňovacích zařízení prahové vpusti prefabrikované díly Poznámka: 1. V cenách jsou započteny náklady na zřízení podkladní vrstvy a uložení zařízení podle vzorového listu a rozprostření výzisku na terén nebo naložení na dopravní prostř</t>
  </si>
  <si>
    <t>Zřízení otevřených odvodňovacích zařízení prahové vpusti prefabrikované díly Poznámka: 1. V cenách jsou započteny náklady na zřízení podkladní vrstvy a uložení zařízení podle vzorového listu a rozprostření výzisku na terén nebo naložení na dopravní prostředek. 2. V cenách nejsou obsaženy náklady na provedení výkopku, ruční dočištění a dodávku materiálu.</t>
  </si>
  <si>
    <t xml:space="preserve">Poznámka k položce:_x000d_
Poznámka k položce: celkem :  16,50 m2</t>
  </si>
  <si>
    <t>5964121000</t>
  </si>
  <si>
    <t>Prahová vpusť výztužné vč. mříží</t>
  </si>
  <si>
    <t xml:space="preserve">Poznámka k položce:_x000d_
Poznámka k položce: celkem :  11,00 ks</t>
  </si>
  <si>
    <t xml:space="preserve">Poznámka k položce:_x000d_
Poznámka k položce: celkem :  11*0,88=9,68 t</t>
  </si>
  <si>
    <t xml:space="preserve">Poznámka k položce:_x000d_
Poznámka k položce: celkem :  16,5*1*0,3=4,95 m3</t>
  </si>
  <si>
    <t xml:space="preserve">Poznámka k položce:_x000d_
Poznámka k položce: přeprava podkladního betonu na stavbu celkem :  4,95*2,2=10,89 t</t>
  </si>
  <si>
    <t xml:space="preserve">Poznámka k položce:_x000d_
Poznámka k položce: přeprava podkladního betonu na stavbu - celkem cca 20 km - (20-10)/10=1 celkem :  1*10,89=10,89 t</t>
  </si>
  <si>
    <t xml:space="preserve">Poznámka k položce:_x000d_
Poznámka k položce: celkem :  350,000 m2</t>
  </si>
  <si>
    <t>Poznámka k položce:_x000d_
Poznámka k položce: celkem : 350*0,1*2,5=87,50 t</t>
  </si>
  <si>
    <t>Poznámka k položce:_x000d_
Poznámka k položce: celkem : 350*0,06*2,5=52,50 t</t>
  </si>
  <si>
    <t>Poznámka k položce:_x000d_
Poznámka k položce: celkem : 350*0,04*2,5=35,00 t</t>
  </si>
  <si>
    <t xml:space="preserve">Poznámka k položce:_x000d_
Poznámka k položce: obalovna Chvaletice celkem :  87,5+52,5+35=175,00 t</t>
  </si>
  <si>
    <t xml:space="preserve">Poznámka k položce:_x000d_
Poznámka k položce: ceník ÚRS;  celkem :  33+17=50,00 m</t>
  </si>
  <si>
    <t>5913335030</t>
  </si>
  <si>
    <t>Nátěr vodorovného dopravního značení souvislá čára šíře do 150 mm Poznámka: 1. V cenách jsou započteny náklady na očištění povrchu, případně starého nátěru a nečistot a jeho obnovení barvou schváleného typu a odstínu včetně provedení popisu. 2. V cenách n</t>
  </si>
  <si>
    <t>Nátěr vodorovného dopravního značení souvislá čára šíře do 150 mm Poznámka: 1. V cenách jsou započteny náklady na očištění povrchu, případně starého nátěru a nečistot a jeho obnovení barvou schváleného typu a odstínu včetně provedení popisu. 2. V cenách nejsou obsaženy náklady na dodávku materiálu.</t>
  </si>
  <si>
    <t>Poznámka k položce:_x000d_
Poznámka k položce: celkem : 60,00 m</t>
  </si>
  <si>
    <t>Poznámka k položce:_x000d_
Poznámka k položce: ceník ÚRS, celkem : 6,00 kg</t>
  </si>
  <si>
    <t>SO 10 - Rekonstrukce žel. přejezdu P4920 v km 343,291</t>
  </si>
  <si>
    <t xml:space="preserve">Poznámka k položce:_x000d_
Poznámka k položce: celkem :  2*14,4=28,80 m</t>
  </si>
  <si>
    <t xml:space="preserve">Poznámka k položce:_x000d_
Poznámka k položce: celkem :  10,6+12,1=22,70 m</t>
  </si>
  <si>
    <t xml:space="preserve">Poznámka k položce:_x000d_
Poznámka k položce: celkem :  110,2+99,5=209,70 m2</t>
  </si>
  <si>
    <t xml:space="preserve">Poznámka k položce:_x000d_
Poznámka k položce: obalovna Chvaletice,  celkem :  110,2*0,2*2,2+99,5*0,12*2,2=74,756 t</t>
  </si>
  <si>
    <t xml:space="preserve">Poznámka k položce:_x000d_
Poznámka k položce: odvoz suti na skládku - cca 20 km - (20-10)/10=1 celkem :  1*74,756=74,756 t</t>
  </si>
  <si>
    <t xml:space="preserve">Poznámka k položce:_x000d_
Poznámka k položce: odvoz vybouraných zídek a betonu na skládku celkem :  14,4*2/1,2*0,155+14,4*2*0,5*0,3*2,2=13,224 t</t>
  </si>
  <si>
    <t xml:space="preserve">Poznámka k položce:_x000d_
Poznámka k položce: odvoz suti na skládku - cca 20 km - (20-10)/10=1 celkem :  1*13,224=13,224 t</t>
  </si>
  <si>
    <t xml:space="preserve">Poznámka k položce:_x000d_
Poznámka k položce: poplatek za uložení suti na skládku celkem :  14,4*2/1,2*0,155+14,4*2*0,5*0,3*2,2=13,224 t</t>
  </si>
  <si>
    <t xml:space="preserve">Poznámka k položce:_x000d_
Poznámka k položce: celkem :  2*15*0,4*0,6=7,20 m3</t>
  </si>
  <si>
    <t xml:space="preserve">Poznámka k položce:_x000d_
Poznámka k položce: odvoz suti na skládku celkem :  7,2*1,5+10*1,5=25,800 t</t>
  </si>
  <si>
    <t xml:space="preserve">Poznámka k položce:_x000d_
Poznámka k položce: odvoz suti na skládku - cca 20 km - (20-10)/10=1 celkem :  1*25,800=25,800 t</t>
  </si>
  <si>
    <t xml:space="preserve">Poznámka k položce:_x000d_
Poznámka k položce: poplatek za uložení suti na skládku celkem :  7,2*1,5+10*1,5=25,800 t</t>
  </si>
  <si>
    <t xml:space="preserve">Poznámka k položce:_x000d_
Poznámka k položce: celkem :  2*15=30,00 m</t>
  </si>
  <si>
    <t xml:space="preserve">Poznámka k položce:_x000d_
Poznámka k položce: přeprava materiálu - cca 20 km - (20-10)/10=1 celkem :  1*1=1,00 ks celkem :  2*0,020=0,040 km</t>
  </si>
  <si>
    <t xml:space="preserve">Poznámka k položce:_x000d_
Poznámka k položce: zásyp trativodu celkem :  2*15*0,4*0,6*1,85=13,320 t</t>
  </si>
  <si>
    <t xml:space="preserve">Poznámka k položce:_x000d_
Poznámka k položce: celkem :  13,320 t</t>
  </si>
  <si>
    <t xml:space="preserve">Poznámka k položce:_x000d_
Poznámka k položce: lom Zárubka - 69 km : 69-10=59/10 - zaokrouhleno na 6  celkem :  6* 13,320=79,920 t</t>
  </si>
  <si>
    <t xml:space="preserve">Poznámka k položce:_x000d_
Poznámka k položce: podkladní beton pod závěrné zídky celkem :  14,4*2*0,5*0,3=4,32 m3</t>
  </si>
  <si>
    <t xml:space="preserve">Poznámka k položce:_x000d_
Poznámka k položce: přeprava podkladního betonu na stavbu celkem :  4,32*2,2=9,504 t</t>
  </si>
  <si>
    <t xml:space="preserve">Poznámka k položce:_x000d_
Poznámka k položce: přeprava podkladního betonu na stavbu - celkem cca 20 km - (20-10)/10=1 celkem :  1*9,5042=9,504 t</t>
  </si>
  <si>
    <t xml:space="preserve">Poznámka k položce:_x000d_
Poznámka k položce: přeprava přejezdové konstrukce STRAIL na stavbu celkem :  28,8*0,8=23,040 t</t>
  </si>
  <si>
    <t xml:space="preserve">Poznámka k položce:_x000d_
Poznámka k položce: přeprava přejezdové konstrukce STRAIL na stavbu  -  cca 450 km - (450-10)/10=44 celkem :  44*23,040=1013,76 t</t>
  </si>
  <si>
    <t xml:space="preserve">Poznámka k položce:_x000d_
Poznámka k položce: celkem :  209,700 m2</t>
  </si>
  <si>
    <t>Poznámka k položce:_x000d_
Poznámka k položce: celkem : 209,7*0,08*2,5=41,940 t</t>
  </si>
  <si>
    <t>Poznámka k položce:_x000d_
Poznámka k položce: celkem : 209,7*0,07*2,5=36,698 t</t>
  </si>
  <si>
    <t>Živičné přejezdové vozovky SMA 11S mastixový obrusná vrstva</t>
  </si>
  <si>
    <t>Poznámka k položce:_x000d_
Poznámka k položce: celkem : 209,7*0,05*2,5=26,213 t</t>
  </si>
  <si>
    <t>geomříž PP pro asfaltové vozovky s geotextilií</t>
  </si>
  <si>
    <t xml:space="preserve">Poznámka k položce:_x000d_
Poznámka k položce: celkem :  126,00 m2</t>
  </si>
  <si>
    <t xml:space="preserve">Poznámka k položce:_x000d_
Poznámka k položce: obalovna Chvaletice celkem :  41,94+36,698+26,213=104,850 t</t>
  </si>
  <si>
    <t xml:space="preserve">Poznámka k položce:_x000d_
Poznámka k položce: přeprava živice - cca 20 km - (20-10)/10=1 celkem :  1*104,85=104,850 t</t>
  </si>
  <si>
    <t xml:space="preserve">Poznámka k položce:_x000d_
Poznámka k položce: ceník ÚRS;  celkem :  45+14=59,00 m</t>
  </si>
  <si>
    <t>SO 11 - Materiál objednatele</t>
  </si>
  <si>
    <t>HSV - Práce a dodávky HSV</t>
  </si>
  <si>
    <t>5 - Komunikace</t>
  </si>
  <si>
    <t>D1 - SO 01</t>
  </si>
  <si>
    <t>D2 - SO 02</t>
  </si>
  <si>
    <t>D3 - SO 03</t>
  </si>
  <si>
    <t>D4 - SO 04</t>
  </si>
  <si>
    <t>D5 - SO 05</t>
  </si>
  <si>
    <t>D6 - SO 06</t>
  </si>
  <si>
    <t>D7 - SO 07</t>
  </si>
  <si>
    <t>HSV</t>
  </si>
  <si>
    <t>Práce a dodávky HSV</t>
  </si>
  <si>
    <t>Komunikace</t>
  </si>
  <si>
    <t>D1</t>
  </si>
  <si>
    <t>5957110000</t>
  </si>
  <si>
    <t>Kolejnice tv. 60 E2, třídy R260</t>
  </si>
  <si>
    <t>5957119080</t>
  </si>
  <si>
    <t>Lepený izolovaný styk tv. UIC60 (60E2) s tepelně zpracovanou hlavou délky 5,00 m</t>
  </si>
  <si>
    <t>Poznámka k položce:_x000d_
Poznámka k položce: dle ZD, včetně přepravy na místo stavby</t>
  </si>
  <si>
    <t>5957116097</t>
  </si>
  <si>
    <t>Lepený izolovaný styk tv. UIC60 (60E2) přirážka za navrtání 4 ks otvorů pr. 19 mm a osazení 4 ks kontaktů typu AR260 dle typu kolejnice</t>
  </si>
  <si>
    <t>ks</t>
  </si>
  <si>
    <t>5956140025</t>
  </si>
  <si>
    <t>Pražec betonový příčný vystrojený včetně kompletů pro pružné bezpodkladnicové upevnění, dl. 2,6 m, upevnění W14, pro kolejnici 60E2 v úklonu 1:40</t>
  </si>
  <si>
    <t>5956213045</t>
  </si>
  <si>
    <t xml:space="preserve">Pražec betonový příčný vystrojený  užitý B 91S/1</t>
  </si>
  <si>
    <t>5958158030</t>
  </si>
  <si>
    <t>Podložka pryžová pod patu kolejnice WU 7 174x152x7</t>
  </si>
  <si>
    <t>D2</t>
  </si>
  <si>
    <t>5957119030</t>
  </si>
  <si>
    <t>Lepený izolovaný styk tv. UIC60 (60E2) s tepelně zpracovanou hlavou délky 4,00 m</t>
  </si>
  <si>
    <t>5957119084</t>
  </si>
  <si>
    <t>Lepený izolovaný styk tv. UIC60 (60E2) s tepelně zpracovanou hlavou délky 6,00 m</t>
  </si>
  <si>
    <t>5957119091</t>
  </si>
  <si>
    <t>Lepený izolovaný styk tv. UIC60 (60E2) s tepelně zpracovanou hlavou délky 7,00 m</t>
  </si>
  <si>
    <t>5957116097.1</t>
  </si>
  <si>
    <t>Poznámka k položce:_x000d_
Poznámka k položce: dle ZD, včetně přepravy na místo stavby,</t>
  </si>
  <si>
    <t>5957119098</t>
  </si>
  <si>
    <t>Lepený izolovaný styk tv. UIC60 (60E2) s tepelně zpracovanou hlavou přirážka za navrtání 4 ks otvorů pr. 23 mm a osazení 4 ks pro kolíkové propojky</t>
  </si>
  <si>
    <t>5956155001</t>
  </si>
  <si>
    <t>Pražec betonový výhybkový nevystrojený</t>
  </si>
  <si>
    <t>7594130930</t>
  </si>
  <si>
    <t>Lanová propojení s ukončením oky CEMBRE LOI 1xFe*20/70 norma 259609401</t>
  </si>
  <si>
    <t>5961191025</t>
  </si>
  <si>
    <t>Ostatní výhybkové součásti Stolička kluzná Y3157Z1 - Y4752Z2</t>
  </si>
  <si>
    <t>Jazyk prodloužený J60 1:12-500-I přímý pravý 16058 mm+1300mm</t>
  </si>
  <si>
    <t>Jazyk prodloužený J60 1:12-500-I přímý levý 16058 mm+1300mm</t>
  </si>
  <si>
    <t>Jazyk prodloužený J60 1:12-500-I ohnutý pravý 16058 mm+1300mm</t>
  </si>
  <si>
    <t>Jazyk prodloužený J60 1:12-500-I ohnutý levý 16058 mm+1300mm</t>
  </si>
  <si>
    <t>Jazyk prodloužený J60 1:14-760-I přímý levý 17858 mm+1300mm</t>
  </si>
  <si>
    <t>Jazyk prodloužený J60 1:14-760-I ohnutý pravý 17858 mm+1300mm</t>
  </si>
  <si>
    <t>Opornice prodloužená J60 1:12-500 přímá pravá 16856 mm+1400 mm</t>
  </si>
  <si>
    <t>Opornice prodloužená J60 1:12-500 přímá levá 16856 mm+1400 mm</t>
  </si>
  <si>
    <t>Opornice prodloužená J60 1:12-500 ohnutá pravá 16856 mm+1400 mm</t>
  </si>
  <si>
    <t>Opornice prodloužená J60 1:12-500 ohnutá levá 16856 mm+1400 mm</t>
  </si>
  <si>
    <t>Opornice prodloužená J60 1:14-760-I přímá pravá 18656 mm+1400 mm</t>
  </si>
  <si>
    <t>Opornice prodloužená J60 1:14-760-I ohnutá levá 18656 mm+1400 mm</t>
  </si>
  <si>
    <t>Srdcovka prodloužená J60 1:9-300 ZPTZ levá (monoblok) o 1400mm</t>
  </si>
  <si>
    <t>Srdcovka prodloužená J60 1:11-300 ZPTZ pravá (monoblok) o 1400mm</t>
  </si>
  <si>
    <t>Srdcovka prodloužená J60 1:12-500-I ZTPZ levá (monoblok) o 1400mm</t>
  </si>
  <si>
    <t>Srdcovka prodloužená J60 1:12-500-I ZTPZ pravá (monoblok)o 1400mm</t>
  </si>
  <si>
    <t>Srdcovka prodloužená J60 1:14-760 ZPTZ levá (monoblok) o 1400mm</t>
  </si>
  <si>
    <t>Srdcovka prodloužená J60 1:14-760 ZPTZ pravá (monoblok) o 1400mm</t>
  </si>
  <si>
    <t>D3</t>
  </si>
  <si>
    <t>D4</t>
  </si>
  <si>
    <t>5957119098.1</t>
  </si>
  <si>
    <t>Jazyk prodloužený J60 1:18,5-1200-I přímý pravý 23236 mm+1300mm</t>
  </si>
  <si>
    <t>Jazyk prodloužený J60 1:18,5-1200-I přímý levý 23236 mm+1300mm</t>
  </si>
  <si>
    <t>Jazyk prodloužený J60 1:18,5-1200-I ohnutý pravý 23236 mm+1300mm</t>
  </si>
  <si>
    <t>R29</t>
  </si>
  <si>
    <t>R30</t>
  </si>
  <si>
    <t>Opornice prodloužená J60 1:18,5-1200-I přímá pravá 24034 mm+1400 mm</t>
  </si>
  <si>
    <t>R31</t>
  </si>
  <si>
    <t>Opornice prodloužená J60 1:18,5-1200-I ohnutá pravá 24034 mm+1400 mm</t>
  </si>
  <si>
    <t>R32</t>
  </si>
  <si>
    <t>Opornice prodloužená J60 1:18,5-1200-I ohnutá levá 24034 mm+1400 mm</t>
  </si>
  <si>
    <t>R33</t>
  </si>
  <si>
    <t>R34</t>
  </si>
  <si>
    <t>R35</t>
  </si>
  <si>
    <t>Srdcovka prodloužená J60 1:18,5-1200-I ZPTZ levá (monoblok) o 1400mm</t>
  </si>
  <si>
    <t>D5</t>
  </si>
  <si>
    <t>D6</t>
  </si>
  <si>
    <t>R36</t>
  </si>
  <si>
    <t>Jazyk prodloužený J60 1:11-300 přímý pravý 13058 mm+1300mm</t>
  </si>
  <si>
    <t>R37</t>
  </si>
  <si>
    <t>Jazyk prodloužený J60 1:11-300 ohnutý levý 13058 mm+1300mm</t>
  </si>
  <si>
    <t>R38</t>
  </si>
  <si>
    <t>R39</t>
  </si>
  <si>
    <t>R40</t>
  </si>
  <si>
    <t>R41</t>
  </si>
  <si>
    <t>180</t>
  </si>
  <si>
    <t>91</t>
  </si>
  <si>
    <t>R42</t>
  </si>
  <si>
    <t>Opornice prodloužená J60 1:11-300 ohnutá pravá 13856 mm+1400 mm</t>
  </si>
  <si>
    <t>182</t>
  </si>
  <si>
    <t>R43</t>
  </si>
  <si>
    <t>Opornice prodloužená J60 1:11-300 přímá levá 13856 mm+1400 mm</t>
  </si>
  <si>
    <t>184</t>
  </si>
  <si>
    <t>93</t>
  </si>
  <si>
    <t>R44</t>
  </si>
  <si>
    <t>186</t>
  </si>
  <si>
    <t>R45</t>
  </si>
  <si>
    <t>188</t>
  </si>
  <si>
    <t>95</t>
  </si>
  <si>
    <t>R46</t>
  </si>
  <si>
    <t>190</t>
  </si>
  <si>
    <t>R47</t>
  </si>
  <si>
    <t>192</t>
  </si>
  <si>
    <t>97</t>
  </si>
  <si>
    <t>R48</t>
  </si>
  <si>
    <t>194</t>
  </si>
  <si>
    <t>R49</t>
  </si>
  <si>
    <t>196</t>
  </si>
  <si>
    <t>99</t>
  </si>
  <si>
    <t>R50</t>
  </si>
  <si>
    <t>198</t>
  </si>
  <si>
    <t>D7</t>
  </si>
  <si>
    <t>200</t>
  </si>
  <si>
    <t>101</t>
  </si>
  <si>
    <t>202</t>
  </si>
  <si>
    <t>204</t>
  </si>
  <si>
    <t>103</t>
  </si>
  <si>
    <t>206</t>
  </si>
  <si>
    <t>208</t>
  </si>
  <si>
    <t>105</t>
  </si>
  <si>
    <t>210</t>
  </si>
  <si>
    <t xml:space="preserve">VON - PS5,  SO 01 - SO 11</t>
  </si>
  <si>
    <t>022121001</t>
  </si>
  <si>
    <t xml:space="preserve">Geodetické práce Diagnostika technické infrastruktury Vytýčení trasy inženýrských sítí - V sazbě jsou započteny náklady na vyhledání trasy detektorem, zaměření a zobrazení trasy a předání výstupu zaměření. V sazbě nejsou obsaženy náklady na vytýčení sítí </t>
  </si>
  <si>
    <t>Geodetické práce Diagnostika technické infrastruktury Vytýčení trasy inženýrských sítí - V sazbě jsou započteny náklady na vyhledání trasy detektorem, zaměření a zobrazení trasy a předání výstupu zaměření. V sazbě nejsou obsaženy náklady na vytýčení sítí ve správě provozovatele.</t>
  </si>
  <si>
    <t>021201001</t>
  </si>
  <si>
    <t>Průzkumné práce pro opravy Průzkum výskytu škodlivin kontaminace kameniva ropnými látkami</t>
  </si>
  <si>
    <t>022101011</t>
  </si>
  <si>
    <t>Geodetické práce Geodetické práce v průběhu opravy</t>
  </si>
  <si>
    <t>031101041</t>
  </si>
  <si>
    <t>Zařízení a vybavení staveniště vyjma dále jmenované práce včetně opatření na ochranu sousedních pozemků, informační tabule, dopravního značení na staveništi aj. při velikosti nákladů přes 20 mil. Kč</t>
  </si>
  <si>
    <t>024101401</t>
  </si>
  <si>
    <t>Inženýrská činnost koordinační a kompletační činnost</t>
  </si>
  <si>
    <t>011101001</t>
  </si>
  <si>
    <t>Finanční náklady pojistné</t>
  </si>
  <si>
    <t>022101021</t>
  </si>
  <si>
    <t>Geodetické práce Geodetické práce po ukončení opravy - Zaměření pevných bodů ve volném a schůdném prostoru, nástupišť, přejezdů, průběh prostorové polohy koleje.</t>
  </si>
  <si>
    <t>Geodetické práce - Geodetické práce před opravou - zaměření aktuální polohy koleje pro navádění ASP</t>
  </si>
  <si>
    <t>Zpracování KSÚ a TP</t>
  </si>
  <si>
    <t>033111001</t>
  </si>
  <si>
    <t>Provozní vlivy Výluka silničního provozu se zajištěním objížďky</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</si>
</sst>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38">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b/>
      <sz val="10"/>
      <color rgb="FF003366"/>
      <name val="Arial CE"/>
    </font>
    <font>
      <sz val="18"/>
      <color theme="10"/>
      <name val="Wingdings 2"/>
    </font>
    <font>
      <sz val="10"/>
      <color rgb="FF3366FF"/>
      <name val="Arial CE"/>
    </font>
    <font>
      <b/>
      <sz val="12"/>
      <color rgb="FF800000"/>
      <name val="Arial CE"/>
    </font>
    <font>
      <sz val="8"/>
      <color rgb="FF960000"/>
      <name val="Arial CE"/>
    </font>
    <font>
      <b/>
      <sz val="8"/>
      <name val="Arial CE"/>
    </font>
    <font>
      <sz val="7"/>
      <color rgb="FF969696"/>
      <name val="Arial CE"/>
    </font>
    <font>
      <sz val="7"/>
      <name val="Arial CE"/>
    </font>
    <font>
      <i/>
      <sz val="9"/>
      <color rgb="FF0000FF"/>
      <name val="Arial CE"/>
    </font>
    <font>
      <i/>
      <sz val="8"/>
      <color rgb="FF0000FF"/>
      <name val="Arial CE"/>
    </font>
    <font>
      <i/>
      <sz val="7"/>
      <color rgb="FF969696"/>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37" fillId="0" borderId="0" applyNumberFormat="0" applyFill="0" applyBorder="0" applyAlignment="0" applyProtection="0"/>
  </cellStyleXfs>
  <cellXfs count="266">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0" fillId="0" borderId="0" xfId="0" applyFont="1" applyAlignment="1" applyProtection="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3"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3"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4" fillId="0" borderId="5" xfId="0" applyFont="1" applyBorder="1" applyAlignment="1" applyProtection="1">
      <alignment horizontal="left" vertical="center"/>
    </xf>
    <xf numFmtId="0" fontId="0" fillId="0" borderId="5" xfId="0" applyFont="1" applyBorder="1" applyAlignment="1" applyProtection="1">
      <alignment vertical="center"/>
    </xf>
    <xf numFmtId="4" fontId="14"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5" fillId="0" borderId="0" xfId="0" applyNumberFormat="1" applyFont="1" applyAlignment="1" applyProtection="1">
      <alignment vertical="center"/>
    </xf>
    <xf numFmtId="0" fontId="1" fillId="0" borderId="3" xfId="0" applyFont="1" applyBorder="1" applyAlignment="1">
      <alignment vertical="center"/>
    </xf>
    <xf numFmtId="0" fontId="15"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3" xfId="0" applyBorder="1" applyAlignment="1" applyProtection="1">
      <alignment vertical="center"/>
    </xf>
    <xf numFmtId="0" fontId="0" fillId="0" borderId="0" xfId="0" applyAlignment="1" applyProtection="1">
      <alignment vertical="center"/>
    </xf>
    <xf numFmtId="0" fontId="16"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4"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17" fillId="0" borderId="11" xfId="0" applyFont="1" applyBorder="1" applyAlignment="1">
      <alignment horizontal="center" vertical="center"/>
    </xf>
    <xf numFmtId="0" fontId="17"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18" fillId="0" borderId="14" xfId="0" applyFont="1" applyBorder="1" applyAlignment="1">
      <alignment horizontal="left" vertical="center"/>
    </xf>
    <xf numFmtId="0" fontId="18"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18" fillId="0" borderId="14" xfId="0" applyFont="1" applyBorder="1" applyAlignment="1" applyProtection="1">
      <alignment horizontal="left" vertical="center"/>
    </xf>
    <xf numFmtId="0" fontId="18"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19" fillId="4" borderId="6" xfId="0" applyFont="1" applyFill="1" applyBorder="1" applyAlignment="1" applyProtection="1">
      <alignment horizontal="center" vertical="center"/>
    </xf>
    <xf numFmtId="0" fontId="19"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19" fillId="4" borderId="7" xfId="0" applyFont="1" applyFill="1" applyBorder="1" applyAlignment="1" applyProtection="1">
      <alignment horizontal="center" vertical="center"/>
    </xf>
    <xf numFmtId="0" fontId="19" fillId="4" borderId="7" xfId="0" applyFont="1" applyFill="1" applyBorder="1" applyAlignment="1" applyProtection="1">
      <alignment horizontal="right" vertical="center"/>
    </xf>
    <xf numFmtId="0" fontId="19" fillId="4" borderId="8" xfId="0" applyFont="1" applyFill="1" applyBorder="1" applyAlignment="1" applyProtection="1">
      <alignment horizontal="left" vertical="center"/>
    </xf>
    <xf numFmtId="0" fontId="19" fillId="4" borderId="0" xfId="0" applyFont="1" applyFill="1" applyAlignment="1" applyProtection="1">
      <alignment horizontal="center" vertical="center"/>
    </xf>
    <xf numFmtId="0" fontId="20" fillId="0" borderId="16" xfId="0" applyFont="1" applyBorder="1" applyAlignment="1" applyProtection="1">
      <alignment horizontal="center" vertical="center" wrapText="1"/>
    </xf>
    <xf numFmtId="0" fontId="20" fillId="0" borderId="17" xfId="0" applyFont="1" applyBorder="1" applyAlignment="1" applyProtection="1">
      <alignment horizontal="center" vertical="center" wrapText="1"/>
    </xf>
    <xf numFmtId="0" fontId="20"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1" fillId="0" borderId="0" xfId="0" applyFont="1" applyAlignment="1" applyProtection="1">
      <alignment horizontal="left" vertical="center"/>
    </xf>
    <xf numFmtId="0" fontId="21" fillId="0" borderId="0" xfId="0" applyFont="1" applyAlignment="1" applyProtection="1">
      <alignment vertical="center"/>
    </xf>
    <xf numFmtId="4" fontId="21" fillId="0" borderId="0" xfId="0" applyNumberFormat="1" applyFont="1" applyAlignment="1" applyProtection="1">
      <alignment horizontal="right" vertical="center"/>
    </xf>
    <xf numFmtId="4" fontId="21"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17" fillId="0" borderId="14" xfId="0" applyNumberFormat="1" applyFont="1" applyBorder="1" applyAlignment="1" applyProtection="1">
      <alignment vertical="center"/>
    </xf>
    <xf numFmtId="4" fontId="17" fillId="0" borderId="0" xfId="0" applyNumberFormat="1" applyFont="1" applyBorder="1" applyAlignment="1" applyProtection="1">
      <alignment vertical="center"/>
    </xf>
    <xf numFmtId="166" fontId="17" fillId="0" borderId="0" xfId="0" applyNumberFormat="1" applyFont="1" applyBorder="1" applyAlignment="1" applyProtection="1">
      <alignment vertical="center"/>
    </xf>
    <xf numFmtId="4" fontId="17" fillId="0" borderId="15" xfId="0" applyNumberFormat="1" applyFont="1" applyBorder="1" applyAlignment="1" applyProtection="1">
      <alignment vertical="center"/>
    </xf>
    <xf numFmtId="0" fontId="4" fillId="0" borderId="0" xfId="0" applyFont="1" applyAlignment="1">
      <alignment horizontal="left" vertical="center"/>
    </xf>
    <xf numFmtId="0" fontId="22" fillId="0" borderId="0" xfId="0" applyFont="1" applyAlignment="1">
      <alignment horizontal="left" vertical="center"/>
    </xf>
    <xf numFmtId="0" fontId="5" fillId="0" borderId="3" xfId="0" applyFont="1" applyBorder="1" applyAlignment="1" applyProtection="1">
      <alignment vertical="center"/>
    </xf>
    <xf numFmtId="0" fontId="23" fillId="0" borderId="0" xfId="0" applyFont="1" applyAlignment="1" applyProtection="1">
      <alignment vertical="center"/>
    </xf>
    <xf numFmtId="0" fontId="23" fillId="0" borderId="0" xfId="0" applyFont="1" applyAlignment="1" applyProtection="1">
      <alignment horizontal="left" vertical="center" wrapText="1"/>
    </xf>
    <xf numFmtId="0" fontId="24"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5" fillId="0" borderId="14" xfId="0" applyNumberFormat="1" applyFont="1" applyBorder="1" applyAlignment="1" applyProtection="1">
      <alignment vertical="center"/>
    </xf>
    <xf numFmtId="4" fontId="25" fillId="0" borderId="0" xfId="0" applyNumberFormat="1" applyFont="1" applyBorder="1" applyAlignment="1" applyProtection="1">
      <alignment vertical="center"/>
    </xf>
    <xf numFmtId="166" fontId="25" fillId="0" borderId="0" xfId="0" applyNumberFormat="1" applyFont="1" applyBorder="1" applyAlignment="1" applyProtection="1">
      <alignment vertical="center"/>
    </xf>
    <xf numFmtId="4" fontId="25" fillId="0" borderId="15" xfId="0" applyNumberFormat="1" applyFont="1" applyBorder="1" applyAlignment="1" applyProtection="1">
      <alignment vertical="center"/>
    </xf>
    <xf numFmtId="0" fontId="5" fillId="0" borderId="0" xfId="0" applyFont="1" applyAlignment="1">
      <alignment horizontal="left" vertical="center"/>
    </xf>
    <xf numFmtId="0" fontId="7" fillId="0" borderId="0" xfId="0" applyFont="1" applyAlignment="1" applyProtection="1">
      <alignment vertical="center"/>
    </xf>
    <xf numFmtId="0" fontId="26" fillId="0" borderId="0" xfId="0" applyFont="1" applyAlignment="1" applyProtection="1">
      <alignment horizontal="left" vertical="center" wrapText="1"/>
    </xf>
    <xf numFmtId="4" fontId="7" fillId="0" borderId="0" xfId="0" applyNumberFormat="1" applyFont="1" applyAlignment="1" applyProtection="1">
      <alignment horizontal="right" vertical="center"/>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0" fontId="27" fillId="0" borderId="0" xfId="1" applyFont="1" applyAlignment="1">
      <alignment horizontal="center" vertical="center"/>
    </xf>
    <xf numFmtId="4" fontId="25" fillId="0" borderId="19" xfId="0" applyNumberFormat="1" applyFont="1" applyBorder="1" applyAlignment="1" applyProtection="1">
      <alignment vertical="center"/>
    </xf>
    <xf numFmtId="4" fontId="25" fillId="0" borderId="20" xfId="0" applyNumberFormat="1" applyFont="1" applyBorder="1" applyAlignment="1" applyProtection="1">
      <alignment vertical="center"/>
    </xf>
    <xf numFmtId="166" fontId="25" fillId="0" borderId="20" xfId="0" applyNumberFormat="1" applyFont="1" applyBorder="1" applyAlignment="1" applyProtection="1">
      <alignment vertical="center"/>
    </xf>
    <xf numFmtId="4" fontId="25" fillId="0" borderId="21" xfId="0" applyNumberFormat="1" applyFont="1" applyBorder="1" applyAlignment="1" applyProtection="1">
      <alignment vertical="center"/>
    </xf>
    <xf numFmtId="0" fontId="0" fillId="0" borderId="1" xfId="0" applyBorder="1"/>
    <xf numFmtId="0" fontId="0" fillId="0" borderId="2" xfId="0" applyBorder="1"/>
    <xf numFmtId="0" fontId="10" fillId="0" borderId="0" xfId="0" applyFont="1" applyAlignment="1">
      <alignment horizontal="left" vertical="center"/>
    </xf>
    <xf numFmtId="0" fontId="28"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18" fillId="0" borderId="0" xfId="0" applyFont="1" applyAlignment="1">
      <alignment horizontal="left" vertical="center"/>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4" fillId="0" borderId="0" xfId="0" applyFont="1" applyAlignment="1">
      <alignment horizontal="left" vertical="center"/>
    </xf>
    <xf numFmtId="4" fontId="21" fillId="0" borderId="0" xfId="0" applyNumberFormat="1" applyFont="1" applyAlignment="1">
      <alignment vertical="center"/>
    </xf>
    <xf numFmtId="0" fontId="1" fillId="0" borderId="0" xfId="0" applyFont="1" applyAlignment="1">
      <alignment horizontal="righ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16"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18" fillId="0" borderId="0" xfId="0" applyFont="1" applyAlignment="1" applyProtection="1">
      <alignment horizontal="left" vertical="center"/>
    </xf>
    <xf numFmtId="0" fontId="19" fillId="4" borderId="0" xfId="0" applyFont="1" applyFill="1" applyAlignment="1" applyProtection="1">
      <alignment horizontal="left" vertical="center"/>
    </xf>
    <xf numFmtId="0" fontId="0" fillId="4" borderId="0" xfId="0" applyFont="1" applyFill="1" applyAlignment="1" applyProtection="1">
      <alignment vertical="center"/>
    </xf>
    <xf numFmtId="0" fontId="19" fillId="4" borderId="0" xfId="0" applyFont="1" applyFill="1" applyAlignment="1" applyProtection="1">
      <alignment horizontal="right" vertical="center"/>
    </xf>
    <xf numFmtId="0" fontId="29"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19" fillId="4" borderId="16" xfId="0" applyFont="1" applyFill="1" applyBorder="1" applyAlignment="1" applyProtection="1">
      <alignment horizontal="center" vertical="center" wrapText="1"/>
    </xf>
    <xf numFmtId="0" fontId="19" fillId="4" borderId="17" xfId="0" applyFont="1" applyFill="1" applyBorder="1" applyAlignment="1" applyProtection="1">
      <alignment horizontal="center" vertical="center" wrapText="1"/>
    </xf>
    <xf numFmtId="0" fontId="19" fillId="4" borderId="18" xfId="0" applyFont="1" applyFill="1" applyBorder="1" applyAlignment="1" applyProtection="1">
      <alignment horizontal="center" vertical="center" wrapText="1"/>
    </xf>
    <xf numFmtId="0" fontId="19" fillId="4" borderId="0" xfId="0" applyFont="1" applyFill="1" applyAlignment="1" applyProtection="1">
      <alignment horizontal="center" vertical="center" wrapText="1"/>
    </xf>
    <xf numFmtId="0" fontId="0" fillId="0" borderId="3" xfId="0" applyBorder="1" applyAlignment="1">
      <alignment horizontal="center" vertical="center" wrapText="1"/>
    </xf>
    <xf numFmtId="4" fontId="21" fillId="0" borderId="0" xfId="0" applyNumberFormat="1" applyFont="1" applyAlignment="1" applyProtection="1"/>
    <xf numFmtId="0" fontId="0" fillId="0" borderId="12" xfId="0" applyBorder="1" applyAlignment="1" applyProtection="1">
      <alignment vertical="center"/>
    </xf>
    <xf numFmtId="166" fontId="30" fillId="0" borderId="12" xfId="0" applyNumberFormat="1" applyFont="1" applyBorder="1" applyAlignment="1" applyProtection="1"/>
    <xf numFmtId="166" fontId="30" fillId="0" borderId="13" xfId="0" applyNumberFormat="1" applyFont="1" applyBorder="1" applyAlignment="1" applyProtection="1"/>
    <xf numFmtId="4" fontId="31"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19" fillId="0" borderId="22" xfId="0" applyFont="1" applyBorder="1" applyAlignment="1" applyProtection="1">
      <alignment horizontal="center" vertical="center"/>
    </xf>
    <xf numFmtId="49" fontId="19" fillId="0" borderId="22" xfId="0" applyNumberFormat="1" applyFont="1" applyBorder="1" applyAlignment="1" applyProtection="1">
      <alignment horizontal="left" vertical="center" wrapText="1"/>
    </xf>
    <xf numFmtId="0" fontId="19" fillId="0" borderId="22" xfId="0" applyFont="1" applyBorder="1" applyAlignment="1" applyProtection="1">
      <alignment horizontal="left" vertical="center" wrapText="1"/>
    </xf>
    <xf numFmtId="0" fontId="19" fillId="0" borderId="22" xfId="0" applyFont="1" applyBorder="1" applyAlignment="1" applyProtection="1">
      <alignment horizontal="center" vertical="center" wrapText="1"/>
    </xf>
    <xf numFmtId="167" fontId="19" fillId="0" borderId="22" xfId="0" applyNumberFormat="1" applyFont="1" applyBorder="1" applyAlignment="1" applyProtection="1">
      <alignment vertical="center"/>
    </xf>
    <xf numFmtId="4" fontId="19" fillId="2" borderId="22" xfId="0" applyNumberFormat="1" applyFont="1" applyFill="1" applyBorder="1" applyAlignment="1" applyProtection="1">
      <alignment vertical="center"/>
      <protection locked="0"/>
    </xf>
    <xf numFmtId="4" fontId="19" fillId="0" borderId="22" xfId="0" applyNumberFormat="1" applyFont="1" applyBorder="1" applyAlignment="1" applyProtection="1">
      <alignment vertical="center"/>
    </xf>
    <xf numFmtId="0" fontId="0" fillId="0" borderId="22" xfId="0" applyFont="1" applyBorder="1" applyAlignment="1" applyProtection="1">
      <alignment vertical="center"/>
    </xf>
    <xf numFmtId="0" fontId="20" fillId="2" borderId="14" xfId="0" applyFont="1" applyFill="1" applyBorder="1" applyAlignment="1" applyProtection="1">
      <alignment horizontal="left" vertical="center"/>
      <protection locked="0"/>
    </xf>
    <xf numFmtId="0" fontId="20" fillId="0" borderId="0" xfId="0" applyFont="1" applyBorder="1" applyAlignment="1" applyProtection="1">
      <alignment horizontal="center" vertical="center"/>
    </xf>
    <xf numFmtId="166" fontId="20" fillId="0" borderId="0" xfId="0" applyNumberFormat="1" applyFont="1" applyBorder="1" applyAlignment="1" applyProtection="1">
      <alignment vertical="center"/>
    </xf>
    <xf numFmtId="166" fontId="20" fillId="0" borderId="15" xfId="0" applyNumberFormat="1" applyFont="1" applyBorder="1" applyAlignment="1" applyProtection="1">
      <alignment vertical="center"/>
    </xf>
    <xf numFmtId="0" fontId="19" fillId="0" borderId="0" xfId="0" applyFont="1" applyAlignment="1">
      <alignment horizontal="left" vertical="center"/>
    </xf>
    <xf numFmtId="4" fontId="0" fillId="0" borderId="0" xfId="0" applyNumberFormat="1" applyFont="1" applyAlignment="1">
      <alignment vertical="center"/>
    </xf>
    <xf numFmtId="0" fontId="32" fillId="0" borderId="0" xfId="0" applyFont="1" applyAlignment="1" applyProtection="1">
      <alignment horizontal="left" vertical="center"/>
    </xf>
    <xf numFmtId="0" fontId="33" fillId="0" borderId="0" xfId="0" applyFont="1" applyAlignment="1" applyProtection="1">
      <alignment horizontal="lef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34" fillId="0" borderId="22" xfId="0" applyFont="1" applyBorder="1" applyAlignment="1" applyProtection="1">
      <alignment horizontal="center" vertical="center"/>
    </xf>
    <xf numFmtId="49" fontId="34" fillId="0" borderId="22" xfId="0" applyNumberFormat="1" applyFont="1" applyBorder="1" applyAlignment="1" applyProtection="1">
      <alignment horizontal="left" vertical="center" wrapText="1"/>
    </xf>
    <xf numFmtId="0" fontId="34" fillId="0" borderId="22" xfId="0" applyFont="1" applyBorder="1" applyAlignment="1" applyProtection="1">
      <alignment horizontal="left" vertical="center" wrapText="1"/>
    </xf>
    <xf numFmtId="0" fontId="34" fillId="0" borderId="22" xfId="0" applyFont="1" applyBorder="1" applyAlignment="1" applyProtection="1">
      <alignment horizontal="center" vertical="center" wrapText="1"/>
    </xf>
    <xf numFmtId="167" fontId="34" fillId="0" borderId="22" xfId="0" applyNumberFormat="1" applyFont="1" applyBorder="1" applyAlignment="1" applyProtection="1">
      <alignment vertical="center"/>
    </xf>
    <xf numFmtId="4" fontId="34" fillId="2" borderId="22" xfId="0" applyNumberFormat="1" applyFont="1" applyFill="1" applyBorder="1" applyAlignment="1" applyProtection="1">
      <alignment vertical="center"/>
      <protection locked="0"/>
    </xf>
    <xf numFmtId="4" fontId="34" fillId="0" borderId="22" xfId="0" applyNumberFormat="1" applyFont="1" applyBorder="1" applyAlignment="1" applyProtection="1">
      <alignment vertical="center"/>
    </xf>
    <xf numFmtId="0" fontId="35" fillId="0" borderId="22" xfId="0" applyFont="1" applyBorder="1" applyAlignment="1" applyProtection="1">
      <alignment vertical="center"/>
    </xf>
    <xf numFmtId="0" fontId="35" fillId="0" borderId="3" xfId="0" applyFont="1" applyBorder="1" applyAlignment="1">
      <alignment vertical="center"/>
    </xf>
    <xf numFmtId="0" fontId="34" fillId="2" borderId="14" xfId="0" applyFont="1" applyFill="1" applyBorder="1" applyAlignment="1" applyProtection="1">
      <alignment horizontal="left" vertical="center"/>
      <protection locked="0"/>
    </xf>
    <xf numFmtId="0" fontId="34" fillId="0" borderId="0" xfId="0" applyFont="1" applyBorder="1" applyAlignment="1" applyProtection="1">
      <alignment horizontal="center" vertical="center"/>
    </xf>
    <xf numFmtId="0" fontId="7" fillId="0" borderId="0" xfId="0" applyFont="1" applyAlignment="1" applyProtection="1">
      <alignment horizontal="left"/>
    </xf>
    <xf numFmtId="4" fontId="7" fillId="0" borderId="0" xfId="0" applyNumberFormat="1" applyFont="1" applyAlignment="1" applyProtection="1"/>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0" xfId="0" applyFont="1" applyBorder="1" applyAlignment="1" applyProtection="1">
      <alignment vertical="center"/>
    </xf>
    <xf numFmtId="0" fontId="0" fillId="0" borderId="21" xfId="0" applyFont="1" applyBorder="1" applyAlignment="1" applyProtection="1">
      <alignment vertical="center"/>
    </xf>
    <xf numFmtId="0" fontId="8" fillId="0" borderId="19" xfId="0" applyFont="1" applyBorder="1" applyAlignment="1" applyProtection="1"/>
    <xf numFmtId="0" fontId="8" fillId="0" borderId="20" xfId="0" applyFont="1" applyBorder="1" applyAlignment="1" applyProtection="1"/>
    <xf numFmtId="166" fontId="8" fillId="0" borderId="20" xfId="0" applyNumberFormat="1" applyFont="1" applyBorder="1" applyAlignment="1" applyProtection="1"/>
    <xf numFmtId="166" fontId="8" fillId="0" borderId="21" xfId="0" applyNumberFormat="1" applyFont="1" applyBorder="1" applyAlignment="1" applyProtection="1"/>
    <xf numFmtId="167" fontId="19" fillId="2" borderId="22" xfId="0" applyNumberFormat="1" applyFont="1" applyFill="1" applyBorder="1" applyAlignment="1" applyProtection="1">
      <alignment vertical="center"/>
      <protection locked="0"/>
    </xf>
    <xf numFmtId="0" fontId="36" fillId="0" borderId="0" xfId="0" applyFont="1" applyAlignment="1" applyProtection="1">
      <alignment vertical="center" wrapText="1"/>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styles" Target="styles.xml" /><Relationship Id="rId39" Type="http://schemas.openxmlformats.org/officeDocument/2006/relationships/theme" Target="theme/theme1.xml" /><Relationship Id="rId40" Type="http://schemas.openxmlformats.org/officeDocument/2006/relationships/calcChain" Target="calcChain.xml" /><Relationship Id="rId41"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20.xml.rels>&#65279;<?xml version="1.0" encoding="utf-8"?><Relationships xmlns="http://schemas.openxmlformats.org/package/2006/relationships"><Relationship Id="rId1" Type="http://schemas.openxmlformats.org/officeDocument/2006/relationships/drawing" Target="../drawings/drawing20.xml" /></Relationships>
</file>

<file path=xl/worksheets/_rels/sheet21.xml.rels>&#65279;<?xml version="1.0" encoding="utf-8"?><Relationships xmlns="http://schemas.openxmlformats.org/package/2006/relationships"><Relationship Id="rId1" Type="http://schemas.openxmlformats.org/officeDocument/2006/relationships/drawing" Target="../drawings/drawing21.xml" /></Relationships>
</file>

<file path=xl/worksheets/_rels/sheet22.xml.rels>&#65279;<?xml version="1.0" encoding="utf-8"?><Relationships xmlns="http://schemas.openxmlformats.org/package/2006/relationships"><Relationship Id="rId1" Type="http://schemas.openxmlformats.org/officeDocument/2006/relationships/drawing" Target="../drawings/drawing22.xml" /></Relationships>
</file>

<file path=xl/worksheets/_rels/sheet23.xml.rels>&#65279;<?xml version="1.0" encoding="utf-8"?><Relationships xmlns="http://schemas.openxmlformats.org/package/2006/relationships"><Relationship Id="rId1" Type="http://schemas.openxmlformats.org/officeDocument/2006/relationships/drawing" Target="../drawings/drawing23.xml" /></Relationships>
</file>

<file path=xl/worksheets/_rels/sheet24.xml.rels>&#65279;<?xml version="1.0" encoding="utf-8"?><Relationships xmlns="http://schemas.openxmlformats.org/package/2006/relationships"><Relationship Id="rId1" Type="http://schemas.openxmlformats.org/officeDocument/2006/relationships/drawing" Target="../drawings/drawing24.xml" /></Relationships>
</file>

<file path=xl/worksheets/_rels/sheet25.xml.rels>&#65279;<?xml version="1.0" encoding="utf-8"?><Relationships xmlns="http://schemas.openxmlformats.org/package/2006/relationships"><Relationship Id="rId1" Type="http://schemas.openxmlformats.org/officeDocument/2006/relationships/drawing" Target="../drawings/drawing25.xml" /></Relationships>
</file>

<file path=xl/worksheets/_rels/sheet26.xml.rels>&#65279;<?xml version="1.0" encoding="utf-8"?><Relationships xmlns="http://schemas.openxmlformats.org/package/2006/relationships"><Relationship Id="rId1" Type="http://schemas.openxmlformats.org/officeDocument/2006/relationships/drawing" Target="../drawings/drawing26.xml" /></Relationships>
</file>

<file path=xl/worksheets/_rels/sheet27.xml.rels>&#65279;<?xml version="1.0" encoding="utf-8"?><Relationships xmlns="http://schemas.openxmlformats.org/package/2006/relationships"><Relationship Id="rId1" Type="http://schemas.openxmlformats.org/officeDocument/2006/relationships/drawing" Target="../drawings/drawing27.xml" /></Relationships>
</file>

<file path=xl/worksheets/_rels/sheet28.xml.rels>&#65279;<?xml version="1.0" encoding="utf-8"?><Relationships xmlns="http://schemas.openxmlformats.org/package/2006/relationships"><Relationship Id="rId1" Type="http://schemas.openxmlformats.org/officeDocument/2006/relationships/drawing" Target="../drawings/drawing28.xml" /></Relationships>
</file>

<file path=xl/worksheets/_rels/sheet29.xml.rels>&#65279;<?xml version="1.0" encoding="utf-8"?><Relationships xmlns="http://schemas.openxmlformats.org/package/2006/relationships"><Relationship Id="rId1" Type="http://schemas.openxmlformats.org/officeDocument/2006/relationships/drawing" Target="../drawings/drawing29.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30.xml.rels>&#65279;<?xml version="1.0" encoding="utf-8"?><Relationships xmlns="http://schemas.openxmlformats.org/package/2006/relationships"><Relationship Id="rId1" Type="http://schemas.openxmlformats.org/officeDocument/2006/relationships/drawing" Target="../drawings/drawing30.xml" /></Relationships>
</file>

<file path=xl/worksheets/_rels/sheet31.xml.rels>&#65279;<?xml version="1.0" encoding="utf-8"?><Relationships xmlns="http://schemas.openxmlformats.org/package/2006/relationships"><Relationship Id="rId1" Type="http://schemas.openxmlformats.org/officeDocument/2006/relationships/drawing" Target="../drawings/drawing31.xml" /></Relationships>
</file>

<file path=xl/worksheets/_rels/sheet32.xml.rels>&#65279;<?xml version="1.0" encoding="utf-8"?><Relationships xmlns="http://schemas.openxmlformats.org/package/2006/relationships"><Relationship Id="rId1" Type="http://schemas.openxmlformats.org/officeDocument/2006/relationships/drawing" Target="../drawings/drawing32.xml" /></Relationships>
</file>

<file path=xl/worksheets/_rels/sheet33.xml.rels>&#65279;<?xml version="1.0" encoding="utf-8"?><Relationships xmlns="http://schemas.openxmlformats.org/package/2006/relationships"><Relationship Id="rId1" Type="http://schemas.openxmlformats.org/officeDocument/2006/relationships/drawing" Target="../drawings/drawing33.xml" /></Relationships>
</file>

<file path=xl/worksheets/_rels/sheet34.xml.rels>&#65279;<?xml version="1.0" encoding="utf-8"?><Relationships xmlns="http://schemas.openxmlformats.org/package/2006/relationships"><Relationship Id="rId1" Type="http://schemas.openxmlformats.org/officeDocument/2006/relationships/drawing" Target="../drawings/drawing34.xml" /></Relationships>
</file>

<file path=xl/worksheets/_rels/sheet35.xml.rels>&#65279;<?xml version="1.0" encoding="utf-8"?><Relationships xmlns="http://schemas.openxmlformats.org/package/2006/relationships"><Relationship Id="rId1" Type="http://schemas.openxmlformats.org/officeDocument/2006/relationships/drawing" Target="../drawings/drawing35.xml" /></Relationships>
</file>

<file path=xl/worksheets/_rels/sheet36.xml.rels>&#65279;<?xml version="1.0" encoding="utf-8"?><Relationships xmlns="http://schemas.openxmlformats.org/package/2006/relationships"><Relationship Id="rId1" Type="http://schemas.openxmlformats.org/officeDocument/2006/relationships/drawing" Target="../drawings/drawing36.xml" /></Relationships>
</file>

<file path=xl/worksheets/_rels/sheet37.xml.rels>&#65279;<?xml version="1.0" encoding="utf-8"?><Relationships xmlns="http://schemas.openxmlformats.org/package/2006/relationships"><Relationship Id="rId1" Type="http://schemas.openxmlformats.org/officeDocument/2006/relationships/drawing" Target="../drawings/drawing37.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hidden="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3" t="s">
        <v>0</v>
      </c>
      <c r="AZ1" s="13" t="s">
        <v>1</v>
      </c>
      <c r="BA1" s="13" t="s">
        <v>2</v>
      </c>
      <c r="BB1" s="13" t="s">
        <v>3</v>
      </c>
      <c r="BT1" s="13" t="s">
        <v>4</v>
      </c>
      <c r="BU1" s="13" t="s">
        <v>4</v>
      </c>
      <c r="BV1" s="13" t="s">
        <v>5</v>
      </c>
    </row>
    <row r="2" s="1" customFormat="1" ht="36.96" customHeight="1">
      <c r="AR2" s="1"/>
      <c r="AS2" s="1"/>
      <c r="AT2" s="1"/>
      <c r="AU2" s="1"/>
      <c r="AV2" s="1"/>
      <c r="AW2" s="1"/>
      <c r="AX2" s="1"/>
      <c r="AY2" s="1"/>
      <c r="AZ2" s="1"/>
      <c r="BA2" s="1"/>
      <c r="BB2" s="1"/>
      <c r="BC2" s="1"/>
      <c r="BD2" s="1"/>
      <c r="BE2" s="1"/>
      <c r="BS2" s="14" t="s">
        <v>6</v>
      </c>
      <c r="BT2" s="14" t="s">
        <v>7</v>
      </c>
    </row>
    <row r="3" s="1" customFormat="1" ht="6.96" customHeight="1">
      <c r="B3" s="15"/>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7"/>
      <c r="BS3" s="14" t="s">
        <v>6</v>
      </c>
      <c r="BT3" s="14" t="s">
        <v>8</v>
      </c>
    </row>
    <row r="4" s="1" customFormat="1" ht="24.96" customHeight="1">
      <c r="B4" s="18"/>
      <c r="C4" s="19"/>
      <c r="D4" s="20" t="s">
        <v>9</v>
      </c>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7"/>
      <c r="AS4" s="21" t="s">
        <v>10</v>
      </c>
      <c r="BE4" s="22" t="s">
        <v>11</v>
      </c>
      <c r="BS4" s="14" t="s">
        <v>12</v>
      </c>
    </row>
    <row r="5" s="1" customFormat="1" ht="12" customHeight="1">
      <c r="B5" s="18"/>
      <c r="C5" s="19"/>
      <c r="D5" s="23" t="s">
        <v>13</v>
      </c>
      <c r="E5" s="19"/>
      <c r="F5" s="19"/>
      <c r="G5" s="19"/>
      <c r="H5" s="19"/>
      <c r="I5" s="19"/>
      <c r="J5" s="19"/>
      <c r="K5" s="24" t="s">
        <v>14</v>
      </c>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7"/>
      <c r="BE5" s="25" t="s">
        <v>15</v>
      </c>
      <c r="BS5" s="14" t="s">
        <v>6</v>
      </c>
    </row>
    <row r="6" s="1" customFormat="1" ht="36.96" customHeight="1">
      <c r="B6" s="18"/>
      <c r="C6" s="19"/>
      <c r="D6" s="26" t="s">
        <v>16</v>
      </c>
      <c r="E6" s="19"/>
      <c r="F6" s="19"/>
      <c r="G6" s="19"/>
      <c r="H6" s="19"/>
      <c r="I6" s="19"/>
      <c r="J6" s="19"/>
      <c r="K6" s="27" t="s">
        <v>17</v>
      </c>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7"/>
      <c r="BE6" s="28"/>
      <c r="BS6" s="14" t="s">
        <v>6</v>
      </c>
    </row>
    <row r="7" s="1" customFormat="1" ht="12" customHeight="1">
      <c r="B7" s="18"/>
      <c r="C7" s="19"/>
      <c r="D7" s="29" t="s">
        <v>18</v>
      </c>
      <c r="E7" s="19"/>
      <c r="F7" s="19"/>
      <c r="G7" s="19"/>
      <c r="H7" s="19"/>
      <c r="I7" s="19"/>
      <c r="J7" s="19"/>
      <c r="K7" s="24" t="s">
        <v>1</v>
      </c>
      <c r="L7" s="19"/>
      <c r="M7" s="19"/>
      <c r="N7" s="19"/>
      <c r="O7" s="19"/>
      <c r="P7" s="19"/>
      <c r="Q7" s="19"/>
      <c r="R7" s="19"/>
      <c r="S7" s="19"/>
      <c r="T7" s="19"/>
      <c r="U7" s="19"/>
      <c r="V7" s="19"/>
      <c r="W7" s="19"/>
      <c r="X7" s="19"/>
      <c r="Y7" s="19"/>
      <c r="Z7" s="19"/>
      <c r="AA7" s="19"/>
      <c r="AB7" s="19"/>
      <c r="AC7" s="19"/>
      <c r="AD7" s="19"/>
      <c r="AE7" s="19"/>
      <c r="AF7" s="19"/>
      <c r="AG7" s="19"/>
      <c r="AH7" s="19"/>
      <c r="AI7" s="19"/>
      <c r="AJ7" s="19"/>
      <c r="AK7" s="29" t="s">
        <v>19</v>
      </c>
      <c r="AL7" s="19"/>
      <c r="AM7" s="19"/>
      <c r="AN7" s="24" t="s">
        <v>1</v>
      </c>
      <c r="AO7" s="19"/>
      <c r="AP7" s="19"/>
      <c r="AQ7" s="19"/>
      <c r="AR7" s="17"/>
      <c r="BE7" s="28"/>
      <c r="BS7" s="14" t="s">
        <v>6</v>
      </c>
    </row>
    <row r="8" s="1" customFormat="1" ht="12" customHeight="1">
      <c r="B8" s="18"/>
      <c r="C8" s="19"/>
      <c r="D8" s="29" t="s">
        <v>20</v>
      </c>
      <c r="E8" s="19"/>
      <c r="F8" s="19"/>
      <c r="G8" s="19"/>
      <c r="H8" s="19"/>
      <c r="I8" s="19"/>
      <c r="J8" s="19"/>
      <c r="K8" s="24" t="s">
        <v>21</v>
      </c>
      <c r="L8" s="19"/>
      <c r="M8" s="19"/>
      <c r="N8" s="19"/>
      <c r="O8" s="19"/>
      <c r="P8" s="19"/>
      <c r="Q8" s="19"/>
      <c r="R8" s="19"/>
      <c r="S8" s="19"/>
      <c r="T8" s="19"/>
      <c r="U8" s="19"/>
      <c r="V8" s="19"/>
      <c r="W8" s="19"/>
      <c r="X8" s="19"/>
      <c r="Y8" s="19"/>
      <c r="Z8" s="19"/>
      <c r="AA8" s="19"/>
      <c r="AB8" s="19"/>
      <c r="AC8" s="19"/>
      <c r="AD8" s="19"/>
      <c r="AE8" s="19"/>
      <c r="AF8" s="19"/>
      <c r="AG8" s="19"/>
      <c r="AH8" s="19"/>
      <c r="AI8" s="19"/>
      <c r="AJ8" s="19"/>
      <c r="AK8" s="29" t="s">
        <v>22</v>
      </c>
      <c r="AL8" s="19"/>
      <c r="AM8" s="19"/>
      <c r="AN8" s="30" t="s">
        <v>23</v>
      </c>
      <c r="AO8" s="19"/>
      <c r="AP8" s="19"/>
      <c r="AQ8" s="19"/>
      <c r="AR8" s="17"/>
      <c r="BE8" s="28"/>
      <c r="BS8" s="14" t="s">
        <v>6</v>
      </c>
    </row>
    <row r="9" s="1" customFormat="1" ht="14.4" customHeight="1">
      <c r="B9" s="18"/>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7"/>
      <c r="BE9" s="28"/>
      <c r="BS9" s="14" t="s">
        <v>6</v>
      </c>
    </row>
    <row r="10" s="1" customFormat="1" ht="12" customHeight="1">
      <c r="B10" s="18"/>
      <c r="C10" s="19"/>
      <c r="D10" s="29" t="s">
        <v>24</v>
      </c>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29" t="s">
        <v>25</v>
      </c>
      <c r="AL10" s="19"/>
      <c r="AM10" s="19"/>
      <c r="AN10" s="24" t="s">
        <v>1</v>
      </c>
      <c r="AO10" s="19"/>
      <c r="AP10" s="19"/>
      <c r="AQ10" s="19"/>
      <c r="AR10" s="17"/>
      <c r="BE10" s="28"/>
      <c r="BS10" s="14" t="s">
        <v>6</v>
      </c>
    </row>
    <row r="11" s="1" customFormat="1" ht="18.48" customHeight="1">
      <c r="B11" s="18"/>
      <c r="C11" s="19"/>
      <c r="D11" s="19"/>
      <c r="E11" s="24" t="s">
        <v>21</v>
      </c>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29" t="s">
        <v>26</v>
      </c>
      <c r="AL11" s="19"/>
      <c r="AM11" s="19"/>
      <c r="AN11" s="24" t="s">
        <v>1</v>
      </c>
      <c r="AO11" s="19"/>
      <c r="AP11" s="19"/>
      <c r="AQ11" s="19"/>
      <c r="AR11" s="17"/>
      <c r="BE11" s="28"/>
      <c r="BS11" s="14" t="s">
        <v>6</v>
      </c>
    </row>
    <row r="12" s="1" customFormat="1" ht="6.96" customHeight="1">
      <c r="B12" s="18"/>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7"/>
      <c r="BE12" s="28"/>
      <c r="BS12" s="14" t="s">
        <v>6</v>
      </c>
    </row>
    <row r="13" s="1" customFormat="1" ht="12" customHeight="1">
      <c r="B13" s="18"/>
      <c r="C13" s="19"/>
      <c r="D13" s="29" t="s">
        <v>27</v>
      </c>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29" t="s">
        <v>25</v>
      </c>
      <c r="AL13" s="19"/>
      <c r="AM13" s="19"/>
      <c r="AN13" s="31" t="s">
        <v>28</v>
      </c>
      <c r="AO13" s="19"/>
      <c r="AP13" s="19"/>
      <c r="AQ13" s="19"/>
      <c r="AR13" s="17"/>
      <c r="BE13" s="28"/>
      <c r="BS13" s="14" t="s">
        <v>6</v>
      </c>
    </row>
    <row r="14">
      <c r="B14" s="18"/>
      <c r="C14" s="19"/>
      <c r="D14" s="19"/>
      <c r="E14" s="31" t="s">
        <v>28</v>
      </c>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29" t="s">
        <v>26</v>
      </c>
      <c r="AL14" s="19"/>
      <c r="AM14" s="19"/>
      <c r="AN14" s="31" t="s">
        <v>28</v>
      </c>
      <c r="AO14" s="19"/>
      <c r="AP14" s="19"/>
      <c r="AQ14" s="19"/>
      <c r="AR14" s="17"/>
      <c r="BE14" s="28"/>
      <c r="BS14" s="14" t="s">
        <v>6</v>
      </c>
    </row>
    <row r="15" s="1" customFormat="1" ht="6.96" customHeight="1">
      <c r="B15" s="18"/>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7"/>
      <c r="BE15" s="28"/>
      <c r="BS15" s="14" t="s">
        <v>4</v>
      </c>
    </row>
    <row r="16" s="1" customFormat="1" ht="12" customHeight="1">
      <c r="B16" s="18"/>
      <c r="C16" s="19"/>
      <c r="D16" s="29" t="s">
        <v>29</v>
      </c>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29" t="s">
        <v>25</v>
      </c>
      <c r="AL16" s="19"/>
      <c r="AM16" s="19"/>
      <c r="AN16" s="24" t="s">
        <v>1</v>
      </c>
      <c r="AO16" s="19"/>
      <c r="AP16" s="19"/>
      <c r="AQ16" s="19"/>
      <c r="AR16" s="17"/>
      <c r="BE16" s="28"/>
      <c r="BS16" s="14" t="s">
        <v>4</v>
      </c>
    </row>
    <row r="17" s="1" customFormat="1" ht="18.48" customHeight="1">
      <c r="B17" s="18"/>
      <c r="C17" s="19"/>
      <c r="D17" s="19"/>
      <c r="E17" s="24" t="s">
        <v>21</v>
      </c>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29" t="s">
        <v>26</v>
      </c>
      <c r="AL17" s="19"/>
      <c r="AM17" s="19"/>
      <c r="AN17" s="24" t="s">
        <v>1</v>
      </c>
      <c r="AO17" s="19"/>
      <c r="AP17" s="19"/>
      <c r="AQ17" s="19"/>
      <c r="AR17" s="17"/>
      <c r="BE17" s="28"/>
      <c r="BS17" s="14" t="s">
        <v>30</v>
      </c>
    </row>
    <row r="18" s="1" customFormat="1" ht="6.96" customHeight="1">
      <c r="B18" s="18"/>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7"/>
      <c r="BE18" s="28"/>
      <c r="BS18" s="14" t="s">
        <v>6</v>
      </c>
    </row>
    <row r="19" s="1" customFormat="1" ht="12" customHeight="1">
      <c r="B19" s="18"/>
      <c r="C19" s="19"/>
      <c r="D19" s="29" t="s">
        <v>31</v>
      </c>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29" t="s">
        <v>25</v>
      </c>
      <c r="AL19" s="19"/>
      <c r="AM19" s="19"/>
      <c r="AN19" s="24" t="s">
        <v>1</v>
      </c>
      <c r="AO19" s="19"/>
      <c r="AP19" s="19"/>
      <c r="AQ19" s="19"/>
      <c r="AR19" s="17"/>
      <c r="BE19" s="28"/>
      <c r="BS19" s="14" t="s">
        <v>6</v>
      </c>
    </row>
    <row r="20" s="1" customFormat="1" ht="18.48" customHeight="1">
      <c r="B20" s="18"/>
      <c r="C20" s="19"/>
      <c r="D20" s="19"/>
      <c r="E20" s="24" t="s">
        <v>21</v>
      </c>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29" t="s">
        <v>26</v>
      </c>
      <c r="AL20" s="19"/>
      <c r="AM20" s="19"/>
      <c r="AN20" s="24" t="s">
        <v>1</v>
      </c>
      <c r="AO20" s="19"/>
      <c r="AP20" s="19"/>
      <c r="AQ20" s="19"/>
      <c r="AR20" s="17"/>
      <c r="BE20" s="28"/>
      <c r="BS20" s="14" t="s">
        <v>30</v>
      </c>
    </row>
    <row r="21" s="1" customFormat="1" ht="6.96" customHeight="1">
      <c r="B21" s="18"/>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7"/>
      <c r="BE21" s="28"/>
    </row>
    <row r="22" s="1" customFormat="1" ht="12" customHeight="1">
      <c r="B22" s="18"/>
      <c r="C22" s="19"/>
      <c r="D22" s="29" t="s">
        <v>32</v>
      </c>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7"/>
      <c r="BE22" s="28"/>
    </row>
    <row r="23" s="1" customFormat="1" ht="16.5" customHeight="1">
      <c r="B23" s="18"/>
      <c r="C23" s="19"/>
      <c r="D23" s="19"/>
      <c r="E23" s="33" t="s">
        <v>1</v>
      </c>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19"/>
      <c r="AP23" s="19"/>
      <c r="AQ23" s="19"/>
      <c r="AR23" s="17"/>
      <c r="BE23" s="28"/>
    </row>
    <row r="24" s="1" customFormat="1" ht="6.96" customHeight="1">
      <c r="B24" s="18"/>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7"/>
      <c r="BE24" s="28"/>
    </row>
    <row r="25" s="1" customFormat="1" ht="6.96" customHeight="1">
      <c r="B25" s="18"/>
      <c r="C25" s="19"/>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19"/>
      <c r="AQ25" s="19"/>
      <c r="AR25" s="17"/>
      <c r="BE25" s="28"/>
    </row>
    <row r="26" s="2" customFormat="1" ht="25.92" customHeight="1">
      <c r="A26" s="35"/>
      <c r="B26" s="36"/>
      <c r="C26" s="37"/>
      <c r="D26" s="38" t="s">
        <v>33</v>
      </c>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40">
        <f>ROUND(AG94,2)</f>
        <v>0</v>
      </c>
      <c r="AL26" s="39"/>
      <c r="AM26" s="39"/>
      <c r="AN26" s="39"/>
      <c r="AO26" s="39"/>
      <c r="AP26" s="37"/>
      <c r="AQ26" s="37"/>
      <c r="AR26" s="41"/>
      <c r="BE26" s="28"/>
    </row>
    <row r="27" s="2" customFormat="1" ht="6.96" customHeight="1">
      <c r="A27" s="35"/>
      <c r="B27" s="36"/>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41"/>
      <c r="BE27" s="28"/>
    </row>
    <row r="28" s="2" customFormat="1">
      <c r="A28" s="35"/>
      <c r="B28" s="36"/>
      <c r="C28" s="37"/>
      <c r="D28" s="37"/>
      <c r="E28" s="37"/>
      <c r="F28" s="37"/>
      <c r="G28" s="37"/>
      <c r="H28" s="37"/>
      <c r="I28" s="37"/>
      <c r="J28" s="37"/>
      <c r="K28" s="37"/>
      <c r="L28" s="42" t="s">
        <v>34</v>
      </c>
      <c r="M28" s="42"/>
      <c r="N28" s="42"/>
      <c r="O28" s="42"/>
      <c r="P28" s="42"/>
      <c r="Q28" s="37"/>
      <c r="R28" s="37"/>
      <c r="S28" s="37"/>
      <c r="T28" s="37"/>
      <c r="U28" s="37"/>
      <c r="V28" s="37"/>
      <c r="W28" s="42" t="s">
        <v>35</v>
      </c>
      <c r="X28" s="42"/>
      <c r="Y28" s="42"/>
      <c r="Z28" s="42"/>
      <c r="AA28" s="42"/>
      <c r="AB28" s="42"/>
      <c r="AC28" s="42"/>
      <c r="AD28" s="42"/>
      <c r="AE28" s="42"/>
      <c r="AF28" s="37"/>
      <c r="AG28" s="37"/>
      <c r="AH28" s="37"/>
      <c r="AI28" s="37"/>
      <c r="AJ28" s="37"/>
      <c r="AK28" s="42" t="s">
        <v>36</v>
      </c>
      <c r="AL28" s="42"/>
      <c r="AM28" s="42"/>
      <c r="AN28" s="42"/>
      <c r="AO28" s="42"/>
      <c r="AP28" s="37"/>
      <c r="AQ28" s="37"/>
      <c r="AR28" s="41"/>
      <c r="BE28" s="28"/>
    </row>
    <row r="29" s="3" customFormat="1" ht="14.4" customHeight="1">
      <c r="A29" s="3"/>
      <c r="B29" s="43"/>
      <c r="C29" s="44"/>
      <c r="D29" s="29" t="s">
        <v>37</v>
      </c>
      <c r="E29" s="44"/>
      <c r="F29" s="29" t="s">
        <v>38</v>
      </c>
      <c r="G29" s="44"/>
      <c r="H29" s="44"/>
      <c r="I29" s="44"/>
      <c r="J29" s="44"/>
      <c r="K29" s="44"/>
      <c r="L29" s="45">
        <v>0.20999999999999999</v>
      </c>
      <c r="M29" s="44"/>
      <c r="N29" s="44"/>
      <c r="O29" s="44"/>
      <c r="P29" s="44"/>
      <c r="Q29" s="44"/>
      <c r="R29" s="44"/>
      <c r="S29" s="44"/>
      <c r="T29" s="44"/>
      <c r="U29" s="44"/>
      <c r="V29" s="44"/>
      <c r="W29" s="46">
        <f>ROUND(AZ94, 2)</f>
        <v>0</v>
      </c>
      <c r="X29" s="44"/>
      <c r="Y29" s="44"/>
      <c r="Z29" s="44"/>
      <c r="AA29" s="44"/>
      <c r="AB29" s="44"/>
      <c r="AC29" s="44"/>
      <c r="AD29" s="44"/>
      <c r="AE29" s="44"/>
      <c r="AF29" s="44"/>
      <c r="AG29" s="44"/>
      <c r="AH29" s="44"/>
      <c r="AI29" s="44"/>
      <c r="AJ29" s="44"/>
      <c r="AK29" s="46">
        <f>ROUND(AV94, 2)</f>
        <v>0</v>
      </c>
      <c r="AL29" s="44"/>
      <c r="AM29" s="44"/>
      <c r="AN29" s="44"/>
      <c r="AO29" s="44"/>
      <c r="AP29" s="44"/>
      <c r="AQ29" s="44"/>
      <c r="AR29" s="47"/>
      <c r="BE29" s="48"/>
    </row>
    <row r="30" s="3" customFormat="1" ht="14.4" customHeight="1">
      <c r="A30" s="3"/>
      <c r="B30" s="43"/>
      <c r="C30" s="44"/>
      <c r="D30" s="44"/>
      <c r="E30" s="44"/>
      <c r="F30" s="29" t="s">
        <v>39</v>
      </c>
      <c r="G30" s="44"/>
      <c r="H30" s="44"/>
      <c r="I30" s="44"/>
      <c r="J30" s="44"/>
      <c r="K30" s="44"/>
      <c r="L30" s="45">
        <v>0.12</v>
      </c>
      <c r="M30" s="44"/>
      <c r="N30" s="44"/>
      <c r="O30" s="44"/>
      <c r="P30" s="44"/>
      <c r="Q30" s="44"/>
      <c r="R30" s="44"/>
      <c r="S30" s="44"/>
      <c r="T30" s="44"/>
      <c r="U30" s="44"/>
      <c r="V30" s="44"/>
      <c r="W30" s="46">
        <f>ROUND(BA94, 2)</f>
        <v>0</v>
      </c>
      <c r="X30" s="44"/>
      <c r="Y30" s="44"/>
      <c r="Z30" s="44"/>
      <c r="AA30" s="44"/>
      <c r="AB30" s="44"/>
      <c r="AC30" s="44"/>
      <c r="AD30" s="44"/>
      <c r="AE30" s="44"/>
      <c r="AF30" s="44"/>
      <c r="AG30" s="44"/>
      <c r="AH30" s="44"/>
      <c r="AI30" s="44"/>
      <c r="AJ30" s="44"/>
      <c r="AK30" s="46">
        <f>ROUND(AW94, 2)</f>
        <v>0</v>
      </c>
      <c r="AL30" s="44"/>
      <c r="AM30" s="44"/>
      <c r="AN30" s="44"/>
      <c r="AO30" s="44"/>
      <c r="AP30" s="44"/>
      <c r="AQ30" s="44"/>
      <c r="AR30" s="47"/>
      <c r="BE30" s="48"/>
    </row>
    <row r="31" hidden="1" s="3" customFormat="1" ht="14.4" customHeight="1">
      <c r="A31" s="3"/>
      <c r="B31" s="43"/>
      <c r="C31" s="44"/>
      <c r="D31" s="44"/>
      <c r="E31" s="44"/>
      <c r="F31" s="29" t="s">
        <v>40</v>
      </c>
      <c r="G31" s="44"/>
      <c r="H31" s="44"/>
      <c r="I31" s="44"/>
      <c r="J31" s="44"/>
      <c r="K31" s="44"/>
      <c r="L31" s="45">
        <v>0.20999999999999999</v>
      </c>
      <c r="M31" s="44"/>
      <c r="N31" s="44"/>
      <c r="O31" s="44"/>
      <c r="P31" s="44"/>
      <c r="Q31" s="44"/>
      <c r="R31" s="44"/>
      <c r="S31" s="44"/>
      <c r="T31" s="44"/>
      <c r="U31" s="44"/>
      <c r="V31" s="44"/>
      <c r="W31" s="46">
        <f>ROUND(BB94, 2)</f>
        <v>0</v>
      </c>
      <c r="X31" s="44"/>
      <c r="Y31" s="44"/>
      <c r="Z31" s="44"/>
      <c r="AA31" s="44"/>
      <c r="AB31" s="44"/>
      <c r="AC31" s="44"/>
      <c r="AD31" s="44"/>
      <c r="AE31" s="44"/>
      <c r="AF31" s="44"/>
      <c r="AG31" s="44"/>
      <c r="AH31" s="44"/>
      <c r="AI31" s="44"/>
      <c r="AJ31" s="44"/>
      <c r="AK31" s="46">
        <v>0</v>
      </c>
      <c r="AL31" s="44"/>
      <c r="AM31" s="44"/>
      <c r="AN31" s="44"/>
      <c r="AO31" s="44"/>
      <c r="AP31" s="44"/>
      <c r="AQ31" s="44"/>
      <c r="AR31" s="47"/>
      <c r="BE31" s="48"/>
    </row>
    <row r="32" hidden="1" s="3" customFormat="1" ht="14.4" customHeight="1">
      <c r="A32" s="3"/>
      <c r="B32" s="43"/>
      <c r="C32" s="44"/>
      <c r="D32" s="44"/>
      <c r="E32" s="44"/>
      <c r="F32" s="29" t="s">
        <v>41</v>
      </c>
      <c r="G32" s="44"/>
      <c r="H32" s="44"/>
      <c r="I32" s="44"/>
      <c r="J32" s="44"/>
      <c r="K32" s="44"/>
      <c r="L32" s="45">
        <v>0.12</v>
      </c>
      <c r="M32" s="44"/>
      <c r="N32" s="44"/>
      <c r="O32" s="44"/>
      <c r="P32" s="44"/>
      <c r="Q32" s="44"/>
      <c r="R32" s="44"/>
      <c r="S32" s="44"/>
      <c r="T32" s="44"/>
      <c r="U32" s="44"/>
      <c r="V32" s="44"/>
      <c r="W32" s="46">
        <f>ROUND(BC94, 2)</f>
        <v>0</v>
      </c>
      <c r="X32" s="44"/>
      <c r="Y32" s="44"/>
      <c r="Z32" s="44"/>
      <c r="AA32" s="44"/>
      <c r="AB32" s="44"/>
      <c r="AC32" s="44"/>
      <c r="AD32" s="44"/>
      <c r="AE32" s="44"/>
      <c r="AF32" s="44"/>
      <c r="AG32" s="44"/>
      <c r="AH32" s="44"/>
      <c r="AI32" s="44"/>
      <c r="AJ32" s="44"/>
      <c r="AK32" s="46">
        <v>0</v>
      </c>
      <c r="AL32" s="44"/>
      <c r="AM32" s="44"/>
      <c r="AN32" s="44"/>
      <c r="AO32" s="44"/>
      <c r="AP32" s="44"/>
      <c r="AQ32" s="44"/>
      <c r="AR32" s="47"/>
      <c r="BE32" s="48"/>
    </row>
    <row r="33" hidden="1" s="3" customFormat="1" ht="14.4" customHeight="1">
      <c r="A33" s="3"/>
      <c r="B33" s="43"/>
      <c r="C33" s="44"/>
      <c r="D33" s="44"/>
      <c r="E33" s="44"/>
      <c r="F33" s="29" t="s">
        <v>42</v>
      </c>
      <c r="G33" s="44"/>
      <c r="H33" s="44"/>
      <c r="I33" s="44"/>
      <c r="J33" s="44"/>
      <c r="K33" s="44"/>
      <c r="L33" s="45">
        <v>0</v>
      </c>
      <c r="M33" s="44"/>
      <c r="N33" s="44"/>
      <c r="O33" s="44"/>
      <c r="P33" s="44"/>
      <c r="Q33" s="44"/>
      <c r="R33" s="44"/>
      <c r="S33" s="44"/>
      <c r="T33" s="44"/>
      <c r="U33" s="44"/>
      <c r="V33" s="44"/>
      <c r="W33" s="46">
        <f>ROUND(BD94, 2)</f>
        <v>0</v>
      </c>
      <c r="X33" s="44"/>
      <c r="Y33" s="44"/>
      <c r="Z33" s="44"/>
      <c r="AA33" s="44"/>
      <c r="AB33" s="44"/>
      <c r="AC33" s="44"/>
      <c r="AD33" s="44"/>
      <c r="AE33" s="44"/>
      <c r="AF33" s="44"/>
      <c r="AG33" s="44"/>
      <c r="AH33" s="44"/>
      <c r="AI33" s="44"/>
      <c r="AJ33" s="44"/>
      <c r="AK33" s="46">
        <v>0</v>
      </c>
      <c r="AL33" s="44"/>
      <c r="AM33" s="44"/>
      <c r="AN33" s="44"/>
      <c r="AO33" s="44"/>
      <c r="AP33" s="44"/>
      <c r="AQ33" s="44"/>
      <c r="AR33" s="47"/>
      <c r="BE33" s="48"/>
    </row>
    <row r="34" s="2" customFormat="1" ht="6.96" customHeight="1">
      <c r="A34" s="35"/>
      <c r="B34" s="36"/>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41"/>
      <c r="BE34" s="28"/>
    </row>
    <row r="35" s="2" customFormat="1" ht="25.92" customHeight="1">
      <c r="A35" s="35"/>
      <c r="B35" s="36"/>
      <c r="C35" s="49"/>
      <c r="D35" s="50" t="s">
        <v>43</v>
      </c>
      <c r="E35" s="51"/>
      <c r="F35" s="51"/>
      <c r="G35" s="51"/>
      <c r="H35" s="51"/>
      <c r="I35" s="51"/>
      <c r="J35" s="51"/>
      <c r="K35" s="51"/>
      <c r="L35" s="51"/>
      <c r="M35" s="51"/>
      <c r="N35" s="51"/>
      <c r="O35" s="51"/>
      <c r="P35" s="51"/>
      <c r="Q35" s="51"/>
      <c r="R35" s="51"/>
      <c r="S35" s="51"/>
      <c r="T35" s="52" t="s">
        <v>44</v>
      </c>
      <c r="U35" s="51"/>
      <c r="V35" s="51"/>
      <c r="W35" s="51"/>
      <c r="X35" s="53" t="s">
        <v>45</v>
      </c>
      <c r="Y35" s="51"/>
      <c r="Z35" s="51"/>
      <c r="AA35" s="51"/>
      <c r="AB35" s="51"/>
      <c r="AC35" s="51"/>
      <c r="AD35" s="51"/>
      <c r="AE35" s="51"/>
      <c r="AF35" s="51"/>
      <c r="AG35" s="51"/>
      <c r="AH35" s="51"/>
      <c r="AI35" s="51"/>
      <c r="AJ35" s="51"/>
      <c r="AK35" s="54">
        <f>SUM(AK26:AK33)</f>
        <v>0</v>
      </c>
      <c r="AL35" s="51"/>
      <c r="AM35" s="51"/>
      <c r="AN35" s="51"/>
      <c r="AO35" s="55"/>
      <c r="AP35" s="49"/>
      <c r="AQ35" s="49"/>
      <c r="AR35" s="41"/>
      <c r="BE35" s="35"/>
    </row>
    <row r="36" s="2" customFormat="1" ht="6.96" customHeight="1">
      <c r="A36" s="35"/>
      <c r="B36" s="36"/>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41"/>
      <c r="BE36" s="35"/>
    </row>
    <row r="37" s="2" customFormat="1" ht="14.4" customHeight="1">
      <c r="A37" s="35"/>
      <c r="B37" s="36"/>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41"/>
      <c r="BE37" s="35"/>
    </row>
    <row r="38" s="1" customFormat="1" ht="14.4" customHeight="1">
      <c r="B38" s="18"/>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7"/>
    </row>
    <row r="39" s="1" customFormat="1" ht="14.4" customHeight="1">
      <c r="B39" s="18"/>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7"/>
    </row>
    <row r="40" s="1" customFormat="1" ht="14.4" customHeight="1">
      <c r="B40" s="18"/>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7"/>
    </row>
    <row r="41" s="1" customFormat="1" ht="14.4" customHeight="1">
      <c r="B41" s="18"/>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7"/>
    </row>
    <row r="42" s="1" customFormat="1" ht="14.4" customHeight="1">
      <c r="B42" s="18"/>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7"/>
    </row>
    <row r="43" s="1" customFormat="1" ht="14.4" customHeight="1">
      <c r="B43" s="18"/>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7"/>
    </row>
    <row r="44" s="1" customFormat="1" ht="14.4" customHeight="1">
      <c r="B44" s="18"/>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7"/>
    </row>
    <row r="45" s="1" customFormat="1" ht="14.4" customHeight="1">
      <c r="B45" s="18"/>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7"/>
    </row>
    <row r="46" s="1" customFormat="1" ht="14.4" customHeight="1">
      <c r="B46" s="18"/>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7"/>
    </row>
    <row r="47" s="1" customFormat="1" ht="14.4" customHeight="1">
      <c r="B47" s="18"/>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7"/>
    </row>
    <row r="48" s="1" customFormat="1" ht="14.4" customHeight="1">
      <c r="B48" s="18"/>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7"/>
    </row>
    <row r="49" s="2" customFormat="1" ht="14.4" customHeight="1">
      <c r="B49" s="56"/>
      <c r="C49" s="57"/>
      <c r="D49" s="58" t="s">
        <v>46</v>
      </c>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8" t="s">
        <v>47</v>
      </c>
      <c r="AI49" s="59"/>
      <c r="AJ49" s="59"/>
      <c r="AK49" s="59"/>
      <c r="AL49" s="59"/>
      <c r="AM49" s="59"/>
      <c r="AN49" s="59"/>
      <c r="AO49" s="59"/>
      <c r="AP49" s="57"/>
      <c r="AQ49" s="57"/>
      <c r="AR49" s="60"/>
    </row>
    <row r="50">
      <c r="B50" s="18"/>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7"/>
    </row>
    <row r="51">
      <c r="B51" s="18"/>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7"/>
    </row>
    <row r="52">
      <c r="B52" s="18"/>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7"/>
    </row>
    <row r="53">
      <c r="B53" s="18"/>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7"/>
    </row>
    <row r="54">
      <c r="B54" s="18"/>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7"/>
    </row>
    <row r="55">
      <c r="B55" s="18"/>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7"/>
    </row>
    <row r="56">
      <c r="B56" s="18"/>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7"/>
    </row>
    <row r="57">
      <c r="B57" s="18"/>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7"/>
    </row>
    <row r="58">
      <c r="B58" s="18"/>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7"/>
    </row>
    <row r="59">
      <c r="B59" s="18"/>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7"/>
    </row>
    <row r="60" s="2" customFormat="1">
      <c r="A60" s="35"/>
      <c r="B60" s="36"/>
      <c r="C60" s="37"/>
      <c r="D60" s="61" t="s">
        <v>48</v>
      </c>
      <c r="E60" s="39"/>
      <c r="F60" s="39"/>
      <c r="G60" s="39"/>
      <c r="H60" s="39"/>
      <c r="I60" s="39"/>
      <c r="J60" s="39"/>
      <c r="K60" s="39"/>
      <c r="L60" s="39"/>
      <c r="M60" s="39"/>
      <c r="N60" s="39"/>
      <c r="O60" s="39"/>
      <c r="P60" s="39"/>
      <c r="Q60" s="39"/>
      <c r="R60" s="39"/>
      <c r="S60" s="39"/>
      <c r="T60" s="39"/>
      <c r="U60" s="39"/>
      <c r="V60" s="61" t="s">
        <v>49</v>
      </c>
      <c r="W60" s="39"/>
      <c r="X60" s="39"/>
      <c r="Y60" s="39"/>
      <c r="Z60" s="39"/>
      <c r="AA60" s="39"/>
      <c r="AB60" s="39"/>
      <c r="AC60" s="39"/>
      <c r="AD60" s="39"/>
      <c r="AE60" s="39"/>
      <c r="AF60" s="39"/>
      <c r="AG60" s="39"/>
      <c r="AH60" s="61" t="s">
        <v>48</v>
      </c>
      <c r="AI60" s="39"/>
      <c r="AJ60" s="39"/>
      <c r="AK60" s="39"/>
      <c r="AL60" s="39"/>
      <c r="AM60" s="61" t="s">
        <v>49</v>
      </c>
      <c r="AN60" s="39"/>
      <c r="AO60" s="39"/>
      <c r="AP60" s="37"/>
      <c r="AQ60" s="37"/>
      <c r="AR60" s="41"/>
      <c r="BE60" s="35"/>
    </row>
    <row r="61">
      <c r="B61" s="18"/>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7"/>
    </row>
    <row r="62">
      <c r="B62" s="18"/>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7"/>
    </row>
    <row r="63">
      <c r="B63" s="18"/>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7"/>
    </row>
    <row r="64" s="2" customFormat="1">
      <c r="A64" s="35"/>
      <c r="B64" s="36"/>
      <c r="C64" s="37"/>
      <c r="D64" s="58" t="s">
        <v>50</v>
      </c>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58" t="s">
        <v>51</v>
      </c>
      <c r="AI64" s="62"/>
      <c r="AJ64" s="62"/>
      <c r="AK64" s="62"/>
      <c r="AL64" s="62"/>
      <c r="AM64" s="62"/>
      <c r="AN64" s="62"/>
      <c r="AO64" s="62"/>
      <c r="AP64" s="37"/>
      <c r="AQ64" s="37"/>
      <c r="AR64" s="41"/>
      <c r="BE64" s="35"/>
    </row>
    <row r="65">
      <c r="B65" s="18"/>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7"/>
    </row>
    <row r="66">
      <c r="B66" s="18"/>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7"/>
    </row>
    <row r="67">
      <c r="B67" s="18"/>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7"/>
    </row>
    <row r="68">
      <c r="B68" s="18"/>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7"/>
    </row>
    <row r="69">
      <c r="B69" s="18"/>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7"/>
    </row>
    <row r="70">
      <c r="B70" s="18"/>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7"/>
    </row>
    <row r="71">
      <c r="B71" s="18"/>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7"/>
    </row>
    <row r="72">
      <c r="B72" s="18"/>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7"/>
    </row>
    <row r="73">
      <c r="B73" s="18"/>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7"/>
    </row>
    <row r="74">
      <c r="B74" s="18"/>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7"/>
    </row>
    <row r="75" s="2" customFormat="1">
      <c r="A75" s="35"/>
      <c r="B75" s="36"/>
      <c r="C75" s="37"/>
      <c r="D75" s="61" t="s">
        <v>48</v>
      </c>
      <c r="E75" s="39"/>
      <c r="F75" s="39"/>
      <c r="G75" s="39"/>
      <c r="H75" s="39"/>
      <c r="I75" s="39"/>
      <c r="J75" s="39"/>
      <c r="K75" s="39"/>
      <c r="L75" s="39"/>
      <c r="M75" s="39"/>
      <c r="N75" s="39"/>
      <c r="O75" s="39"/>
      <c r="P75" s="39"/>
      <c r="Q75" s="39"/>
      <c r="R75" s="39"/>
      <c r="S75" s="39"/>
      <c r="T75" s="39"/>
      <c r="U75" s="39"/>
      <c r="V75" s="61" t="s">
        <v>49</v>
      </c>
      <c r="W75" s="39"/>
      <c r="X75" s="39"/>
      <c r="Y75" s="39"/>
      <c r="Z75" s="39"/>
      <c r="AA75" s="39"/>
      <c r="AB75" s="39"/>
      <c r="AC75" s="39"/>
      <c r="AD75" s="39"/>
      <c r="AE75" s="39"/>
      <c r="AF75" s="39"/>
      <c r="AG75" s="39"/>
      <c r="AH75" s="61" t="s">
        <v>48</v>
      </c>
      <c r="AI75" s="39"/>
      <c r="AJ75" s="39"/>
      <c r="AK75" s="39"/>
      <c r="AL75" s="39"/>
      <c r="AM75" s="61" t="s">
        <v>49</v>
      </c>
      <c r="AN75" s="39"/>
      <c r="AO75" s="39"/>
      <c r="AP75" s="37"/>
      <c r="AQ75" s="37"/>
      <c r="AR75" s="41"/>
      <c r="BE75" s="35"/>
    </row>
    <row r="76" s="2" customFormat="1">
      <c r="A76" s="35"/>
      <c r="B76" s="36"/>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41"/>
      <c r="BE76" s="35"/>
    </row>
    <row r="77" s="2" customFormat="1" ht="6.96" customHeight="1">
      <c r="A77" s="35"/>
      <c r="B77" s="63"/>
      <c r="C77" s="64"/>
      <c r="D77" s="64"/>
      <c r="E77" s="64"/>
      <c r="F77" s="64"/>
      <c r="G77" s="64"/>
      <c r="H77" s="64"/>
      <c r="I77" s="64"/>
      <c r="J77" s="64"/>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41"/>
      <c r="BE77" s="35"/>
    </row>
    <row r="81" s="2" customFormat="1" ht="6.96" customHeight="1">
      <c r="A81" s="35"/>
      <c r="B81" s="65"/>
      <c r="C81" s="66"/>
      <c r="D81" s="66"/>
      <c r="E81" s="66"/>
      <c r="F81" s="66"/>
      <c r="G81" s="66"/>
      <c r="H81" s="66"/>
      <c r="I81" s="66"/>
      <c r="J81" s="66"/>
      <c r="K81" s="66"/>
      <c r="L81" s="66"/>
      <c r="M81" s="66"/>
      <c r="N81" s="66"/>
      <c r="O81" s="66"/>
      <c r="P81" s="66"/>
      <c r="Q81" s="66"/>
      <c r="R81" s="66"/>
      <c r="S81" s="66"/>
      <c r="T81" s="66"/>
      <c r="U81" s="66"/>
      <c r="V81" s="66"/>
      <c r="W81" s="66"/>
      <c r="X81" s="66"/>
      <c r="Y81" s="66"/>
      <c r="Z81" s="66"/>
      <c r="AA81" s="66"/>
      <c r="AB81" s="66"/>
      <c r="AC81" s="66"/>
      <c r="AD81" s="66"/>
      <c r="AE81" s="66"/>
      <c r="AF81" s="66"/>
      <c r="AG81" s="66"/>
      <c r="AH81" s="66"/>
      <c r="AI81" s="66"/>
      <c r="AJ81" s="66"/>
      <c r="AK81" s="66"/>
      <c r="AL81" s="66"/>
      <c r="AM81" s="66"/>
      <c r="AN81" s="66"/>
      <c r="AO81" s="66"/>
      <c r="AP81" s="66"/>
      <c r="AQ81" s="66"/>
      <c r="AR81" s="41"/>
      <c r="BE81" s="35"/>
    </row>
    <row r="82" s="2" customFormat="1" ht="24.96" customHeight="1">
      <c r="A82" s="35"/>
      <c r="B82" s="36"/>
      <c r="C82" s="20" t="s">
        <v>52</v>
      </c>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41"/>
      <c r="BE82" s="35"/>
    </row>
    <row r="83" s="2" customFormat="1" ht="6.96" customHeight="1">
      <c r="A83" s="35"/>
      <c r="B83" s="36"/>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41"/>
      <c r="BE83" s="35"/>
    </row>
    <row r="84" s="4" customFormat="1" ht="12" customHeight="1">
      <c r="A84" s="4"/>
      <c r="B84" s="67"/>
      <c r="C84" s="29" t="s">
        <v>13</v>
      </c>
      <c r="D84" s="68"/>
      <c r="E84" s="68"/>
      <c r="F84" s="68"/>
      <c r="G84" s="68"/>
      <c r="H84" s="68"/>
      <c r="I84" s="68"/>
      <c r="J84" s="68"/>
      <c r="K84" s="68"/>
      <c r="L84" s="68" t="str">
        <f>K5</f>
        <v>64025094</v>
      </c>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9"/>
      <c r="BE84" s="4"/>
    </row>
    <row r="85" s="5" customFormat="1" ht="36.96" customHeight="1">
      <c r="A85" s="5"/>
      <c r="B85" s="70"/>
      <c r="C85" s="71" t="s">
        <v>16</v>
      </c>
      <c r="D85" s="72"/>
      <c r="E85" s="72"/>
      <c r="F85" s="72"/>
      <c r="G85" s="72"/>
      <c r="H85" s="72"/>
      <c r="I85" s="72"/>
      <c r="J85" s="72"/>
      <c r="K85" s="72"/>
      <c r="L85" s="73" t="str">
        <f>K6</f>
        <v>Cyklická obnova trati v úseku Pardubice (mimo) - Kolín (mimo)</v>
      </c>
      <c r="M85" s="72"/>
      <c r="N85" s="72"/>
      <c r="O85" s="72"/>
      <c r="P85" s="72"/>
      <c r="Q85" s="72"/>
      <c r="R85" s="72"/>
      <c r="S85" s="72"/>
      <c r="T85" s="72"/>
      <c r="U85" s="72"/>
      <c r="V85" s="72"/>
      <c r="W85" s="72"/>
      <c r="X85" s="72"/>
      <c r="Y85" s="72"/>
      <c r="Z85" s="72"/>
      <c r="AA85" s="72"/>
      <c r="AB85" s="72"/>
      <c r="AC85" s="72"/>
      <c r="AD85" s="72"/>
      <c r="AE85" s="72"/>
      <c r="AF85" s="72"/>
      <c r="AG85" s="72"/>
      <c r="AH85" s="72"/>
      <c r="AI85" s="72"/>
      <c r="AJ85" s="72"/>
      <c r="AK85" s="72"/>
      <c r="AL85" s="72"/>
      <c r="AM85" s="72"/>
      <c r="AN85" s="72"/>
      <c r="AO85" s="72"/>
      <c r="AP85" s="72"/>
      <c r="AQ85" s="72"/>
      <c r="AR85" s="74"/>
      <c r="BE85" s="5"/>
    </row>
    <row r="86" s="2" customFormat="1" ht="6.96" customHeight="1">
      <c r="A86" s="35"/>
      <c r="B86" s="36"/>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41"/>
      <c r="BE86" s="35"/>
    </row>
    <row r="87" s="2" customFormat="1" ht="12" customHeight="1">
      <c r="A87" s="35"/>
      <c r="B87" s="36"/>
      <c r="C87" s="29" t="s">
        <v>20</v>
      </c>
      <c r="D87" s="37"/>
      <c r="E87" s="37"/>
      <c r="F87" s="37"/>
      <c r="G87" s="37"/>
      <c r="H87" s="37"/>
      <c r="I87" s="37"/>
      <c r="J87" s="37"/>
      <c r="K87" s="37"/>
      <c r="L87" s="75" t="str">
        <f>IF(K8="","",K8)</f>
        <v xml:space="preserve"> </v>
      </c>
      <c r="M87" s="37"/>
      <c r="N87" s="37"/>
      <c r="O87" s="37"/>
      <c r="P87" s="37"/>
      <c r="Q87" s="37"/>
      <c r="R87" s="37"/>
      <c r="S87" s="37"/>
      <c r="T87" s="37"/>
      <c r="U87" s="37"/>
      <c r="V87" s="37"/>
      <c r="W87" s="37"/>
      <c r="X87" s="37"/>
      <c r="Y87" s="37"/>
      <c r="Z87" s="37"/>
      <c r="AA87" s="37"/>
      <c r="AB87" s="37"/>
      <c r="AC87" s="37"/>
      <c r="AD87" s="37"/>
      <c r="AE87" s="37"/>
      <c r="AF87" s="37"/>
      <c r="AG87" s="37"/>
      <c r="AH87" s="37"/>
      <c r="AI87" s="29" t="s">
        <v>22</v>
      </c>
      <c r="AJ87" s="37"/>
      <c r="AK87" s="37"/>
      <c r="AL87" s="37"/>
      <c r="AM87" s="76" t="str">
        <f>IF(AN8= "","",AN8)</f>
        <v>3. 10. 2025</v>
      </c>
      <c r="AN87" s="76"/>
      <c r="AO87" s="37"/>
      <c r="AP87" s="37"/>
      <c r="AQ87" s="37"/>
      <c r="AR87" s="41"/>
      <c r="BE87" s="35"/>
    </row>
    <row r="88" s="2" customFormat="1" ht="6.96" customHeight="1">
      <c r="A88" s="35"/>
      <c r="B88" s="36"/>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41"/>
      <c r="BE88" s="35"/>
    </row>
    <row r="89" s="2" customFormat="1" ht="15.15" customHeight="1">
      <c r="A89" s="35"/>
      <c r="B89" s="36"/>
      <c r="C89" s="29" t="s">
        <v>24</v>
      </c>
      <c r="D89" s="37"/>
      <c r="E89" s="37"/>
      <c r="F89" s="37"/>
      <c r="G89" s="37"/>
      <c r="H89" s="37"/>
      <c r="I89" s="37"/>
      <c r="J89" s="37"/>
      <c r="K89" s="37"/>
      <c r="L89" s="68" t="str">
        <f>IF(E11= "","",E11)</f>
        <v xml:space="preserve"> </v>
      </c>
      <c r="M89" s="37"/>
      <c r="N89" s="37"/>
      <c r="O89" s="37"/>
      <c r="P89" s="37"/>
      <c r="Q89" s="37"/>
      <c r="R89" s="37"/>
      <c r="S89" s="37"/>
      <c r="T89" s="37"/>
      <c r="U89" s="37"/>
      <c r="V89" s="37"/>
      <c r="W89" s="37"/>
      <c r="X89" s="37"/>
      <c r="Y89" s="37"/>
      <c r="Z89" s="37"/>
      <c r="AA89" s="37"/>
      <c r="AB89" s="37"/>
      <c r="AC89" s="37"/>
      <c r="AD89" s="37"/>
      <c r="AE89" s="37"/>
      <c r="AF89" s="37"/>
      <c r="AG89" s="37"/>
      <c r="AH89" s="37"/>
      <c r="AI89" s="29" t="s">
        <v>29</v>
      </c>
      <c r="AJ89" s="37"/>
      <c r="AK89" s="37"/>
      <c r="AL89" s="37"/>
      <c r="AM89" s="77" t="str">
        <f>IF(E17="","",E17)</f>
        <v xml:space="preserve"> </v>
      </c>
      <c r="AN89" s="68"/>
      <c r="AO89" s="68"/>
      <c r="AP89" s="68"/>
      <c r="AQ89" s="37"/>
      <c r="AR89" s="41"/>
      <c r="AS89" s="78" t="s">
        <v>53</v>
      </c>
      <c r="AT89" s="79"/>
      <c r="AU89" s="80"/>
      <c r="AV89" s="80"/>
      <c r="AW89" s="80"/>
      <c r="AX89" s="80"/>
      <c r="AY89" s="80"/>
      <c r="AZ89" s="80"/>
      <c r="BA89" s="80"/>
      <c r="BB89" s="80"/>
      <c r="BC89" s="80"/>
      <c r="BD89" s="81"/>
      <c r="BE89" s="35"/>
    </row>
    <row r="90" s="2" customFormat="1" ht="15.15" customHeight="1">
      <c r="A90" s="35"/>
      <c r="B90" s="36"/>
      <c r="C90" s="29" t="s">
        <v>27</v>
      </c>
      <c r="D90" s="37"/>
      <c r="E90" s="37"/>
      <c r="F90" s="37"/>
      <c r="G90" s="37"/>
      <c r="H90" s="37"/>
      <c r="I90" s="37"/>
      <c r="J90" s="37"/>
      <c r="K90" s="37"/>
      <c r="L90" s="68" t="str">
        <f>IF(E14= "Vyplň údaj","",E14)</f>
        <v/>
      </c>
      <c r="M90" s="37"/>
      <c r="N90" s="37"/>
      <c r="O90" s="37"/>
      <c r="P90" s="37"/>
      <c r="Q90" s="37"/>
      <c r="R90" s="37"/>
      <c r="S90" s="37"/>
      <c r="T90" s="37"/>
      <c r="U90" s="37"/>
      <c r="V90" s="37"/>
      <c r="W90" s="37"/>
      <c r="X90" s="37"/>
      <c r="Y90" s="37"/>
      <c r="Z90" s="37"/>
      <c r="AA90" s="37"/>
      <c r="AB90" s="37"/>
      <c r="AC90" s="37"/>
      <c r="AD90" s="37"/>
      <c r="AE90" s="37"/>
      <c r="AF90" s="37"/>
      <c r="AG90" s="37"/>
      <c r="AH90" s="37"/>
      <c r="AI90" s="29" t="s">
        <v>31</v>
      </c>
      <c r="AJ90" s="37"/>
      <c r="AK90" s="37"/>
      <c r="AL90" s="37"/>
      <c r="AM90" s="77" t="str">
        <f>IF(E20="","",E20)</f>
        <v xml:space="preserve"> </v>
      </c>
      <c r="AN90" s="68"/>
      <c r="AO90" s="68"/>
      <c r="AP90" s="68"/>
      <c r="AQ90" s="37"/>
      <c r="AR90" s="41"/>
      <c r="AS90" s="82"/>
      <c r="AT90" s="83"/>
      <c r="AU90" s="84"/>
      <c r="AV90" s="84"/>
      <c r="AW90" s="84"/>
      <c r="AX90" s="84"/>
      <c r="AY90" s="84"/>
      <c r="AZ90" s="84"/>
      <c r="BA90" s="84"/>
      <c r="BB90" s="84"/>
      <c r="BC90" s="84"/>
      <c r="BD90" s="85"/>
      <c r="BE90" s="35"/>
    </row>
    <row r="91" s="2" customFormat="1" ht="10.8" customHeight="1">
      <c r="A91" s="35"/>
      <c r="B91" s="36"/>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41"/>
      <c r="AS91" s="86"/>
      <c r="AT91" s="87"/>
      <c r="AU91" s="88"/>
      <c r="AV91" s="88"/>
      <c r="AW91" s="88"/>
      <c r="AX91" s="88"/>
      <c r="AY91" s="88"/>
      <c r="AZ91" s="88"/>
      <c r="BA91" s="88"/>
      <c r="BB91" s="88"/>
      <c r="BC91" s="88"/>
      <c r="BD91" s="89"/>
      <c r="BE91" s="35"/>
    </row>
    <row r="92" s="2" customFormat="1" ht="29.28" customHeight="1">
      <c r="A92" s="35"/>
      <c r="B92" s="36"/>
      <c r="C92" s="90" t="s">
        <v>54</v>
      </c>
      <c r="D92" s="91"/>
      <c r="E92" s="91"/>
      <c r="F92" s="91"/>
      <c r="G92" s="91"/>
      <c r="H92" s="92"/>
      <c r="I92" s="93" t="s">
        <v>55</v>
      </c>
      <c r="J92" s="91"/>
      <c r="K92" s="91"/>
      <c r="L92" s="91"/>
      <c r="M92" s="91"/>
      <c r="N92" s="91"/>
      <c r="O92" s="91"/>
      <c r="P92" s="91"/>
      <c r="Q92" s="91"/>
      <c r="R92" s="91"/>
      <c r="S92" s="91"/>
      <c r="T92" s="91"/>
      <c r="U92" s="91"/>
      <c r="V92" s="91"/>
      <c r="W92" s="91"/>
      <c r="X92" s="91"/>
      <c r="Y92" s="91"/>
      <c r="Z92" s="91"/>
      <c r="AA92" s="91"/>
      <c r="AB92" s="91"/>
      <c r="AC92" s="91"/>
      <c r="AD92" s="91"/>
      <c r="AE92" s="91"/>
      <c r="AF92" s="91"/>
      <c r="AG92" s="94" t="s">
        <v>56</v>
      </c>
      <c r="AH92" s="91"/>
      <c r="AI92" s="91"/>
      <c r="AJ92" s="91"/>
      <c r="AK92" s="91"/>
      <c r="AL92" s="91"/>
      <c r="AM92" s="91"/>
      <c r="AN92" s="93" t="s">
        <v>57</v>
      </c>
      <c r="AO92" s="91"/>
      <c r="AP92" s="95"/>
      <c r="AQ92" s="96" t="s">
        <v>58</v>
      </c>
      <c r="AR92" s="41"/>
      <c r="AS92" s="97" t="s">
        <v>59</v>
      </c>
      <c r="AT92" s="98" t="s">
        <v>60</v>
      </c>
      <c r="AU92" s="98" t="s">
        <v>61</v>
      </c>
      <c r="AV92" s="98" t="s">
        <v>62</v>
      </c>
      <c r="AW92" s="98" t="s">
        <v>63</v>
      </c>
      <c r="AX92" s="98" t="s">
        <v>64</v>
      </c>
      <c r="AY92" s="98" t="s">
        <v>65</v>
      </c>
      <c r="AZ92" s="98" t="s">
        <v>66</v>
      </c>
      <c r="BA92" s="98" t="s">
        <v>67</v>
      </c>
      <c r="BB92" s="98" t="s">
        <v>68</v>
      </c>
      <c r="BC92" s="98" t="s">
        <v>69</v>
      </c>
      <c r="BD92" s="99" t="s">
        <v>70</v>
      </c>
      <c r="BE92" s="35"/>
    </row>
    <row r="93" s="2" customFormat="1" ht="10.8" customHeight="1">
      <c r="A93" s="35"/>
      <c r="B93" s="36"/>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41"/>
      <c r="AS93" s="100"/>
      <c r="AT93" s="101"/>
      <c r="AU93" s="101"/>
      <c r="AV93" s="101"/>
      <c r="AW93" s="101"/>
      <c r="AX93" s="101"/>
      <c r="AY93" s="101"/>
      <c r="AZ93" s="101"/>
      <c r="BA93" s="101"/>
      <c r="BB93" s="101"/>
      <c r="BC93" s="101"/>
      <c r="BD93" s="102"/>
      <c r="BE93" s="35"/>
    </row>
    <row r="94" s="6" customFormat="1" ht="32.4" customHeight="1">
      <c r="A94" s="6"/>
      <c r="B94" s="103"/>
      <c r="C94" s="104" t="s">
        <v>71</v>
      </c>
      <c r="D94" s="105"/>
      <c r="E94" s="105"/>
      <c r="F94" s="105"/>
      <c r="G94" s="105"/>
      <c r="H94" s="105"/>
      <c r="I94" s="105"/>
      <c r="J94" s="105"/>
      <c r="K94" s="105"/>
      <c r="L94" s="105"/>
      <c r="M94" s="105"/>
      <c r="N94" s="105"/>
      <c r="O94" s="105"/>
      <c r="P94" s="105"/>
      <c r="Q94" s="105"/>
      <c r="R94" s="105"/>
      <c r="S94" s="105"/>
      <c r="T94" s="105"/>
      <c r="U94" s="105"/>
      <c r="V94" s="105"/>
      <c r="W94" s="105"/>
      <c r="X94" s="105"/>
      <c r="Y94" s="105"/>
      <c r="Z94" s="105"/>
      <c r="AA94" s="105"/>
      <c r="AB94" s="105"/>
      <c r="AC94" s="105"/>
      <c r="AD94" s="105"/>
      <c r="AE94" s="105"/>
      <c r="AF94" s="105"/>
      <c r="AG94" s="106">
        <f>ROUND(AG95+AG105+AG113+AG123+AG137+AG138+SUM(AG141:AG152),2)</f>
        <v>0</v>
      </c>
      <c r="AH94" s="106"/>
      <c r="AI94" s="106"/>
      <c r="AJ94" s="106"/>
      <c r="AK94" s="106"/>
      <c r="AL94" s="106"/>
      <c r="AM94" s="106"/>
      <c r="AN94" s="107">
        <f>SUM(AG94,AT94)</f>
        <v>0</v>
      </c>
      <c r="AO94" s="107"/>
      <c r="AP94" s="107"/>
      <c r="AQ94" s="108" t="s">
        <v>1</v>
      </c>
      <c r="AR94" s="109"/>
      <c r="AS94" s="110">
        <f>ROUND(AS95+AS105+AS113+AS123+AS137+AS138+SUM(AS141:AS152),2)</f>
        <v>0</v>
      </c>
      <c r="AT94" s="111">
        <f>ROUND(SUM(AV94:AW94),2)</f>
        <v>0</v>
      </c>
      <c r="AU94" s="112">
        <f>ROUND(AU95+AU105+AU113+AU123+AU137+AU138+SUM(AU141:AU152),5)</f>
        <v>0</v>
      </c>
      <c r="AV94" s="111">
        <f>ROUND(AZ94*L29,2)</f>
        <v>0</v>
      </c>
      <c r="AW94" s="111">
        <f>ROUND(BA94*L30,2)</f>
        <v>0</v>
      </c>
      <c r="AX94" s="111">
        <f>ROUND(BB94*L29,2)</f>
        <v>0</v>
      </c>
      <c r="AY94" s="111">
        <f>ROUND(BC94*L30,2)</f>
        <v>0</v>
      </c>
      <c r="AZ94" s="111">
        <f>ROUND(AZ95+AZ105+AZ113+AZ123+AZ137+AZ138+SUM(AZ141:AZ152),2)</f>
        <v>0</v>
      </c>
      <c r="BA94" s="111">
        <f>ROUND(BA95+BA105+BA113+BA123+BA137+BA138+SUM(BA141:BA152),2)</f>
        <v>0</v>
      </c>
      <c r="BB94" s="111">
        <f>ROUND(BB95+BB105+BB113+BB123+BB137+BB138+SUM(BB141:BB152),2)</f>
        <v>0</v>
      </c>
      <c r="BC94" s="111">
        <f>ROUND(BC95+BC105+BC113+BC123+BC137+BC138+SUM(BC141:BC152),2)</f>
        <v>0</v>
      </c>
      <c r="BD94" s="113">
        <f>ROUND(BD95+BD105+BD113+BD123+BD137+BD138+SUM(BD141:BD152),2)</f>
        <v>0</v>
      </c>
      <c r="BE94" s="6"/>
      <c r="BS94" s="114" t="s">
        <v>72</v>
      </c>
      <c r="BT94" s="114" t="s">
        <v>73</v>
      </c>
      <c r="BU94" s="115" t="s">
        <v>74</v>
      </c>
      <c r="BV94" s="114" t="s">
        <v>75</v>
      </c>
      <c r="BW94" s="114" t="s">
        <v>5</v>
      </c>
      <c r="BX94" s="114" t="s">
        <v>76</v>
      </c>
      <c r="CL94" s="114" t="s">
        <v>1</v>
      </c>
    </row>
    <row r="95" s="7" customFormat="1" ht="24.75" customHeight="1">
      <c r="A95" s="7"/>
      <c r="B95" s="116"/>
      <c r="C95" s="117"/>
      <c r="D95" s="118" t="s">
        <v>77</v>
      </c>
      <c r="E95" s="118"/>
      <c r="F95" s="118"/>
      <c r="G95" s="118"/>
      <c r="H95" s="118"/>
      <c r="I95" s="119"/>
      <c r="J95" s="118" t="s">
        <v>78</v>
      </c>
      <c r="K95" s="118"/>
      <c r="L95" s="118"/>
      <c r="M95" s="118"/>
      <c r="N95" s="118"/>
      <c r="O95" s="118"/>
      <c r="P95" s="118"/>
      <c r="Q95" s="118"/>
      <c r="R95" s="118"/>
      <c r="S95" s="118"/>
      <c r="T95" s="118"/>
      <c r="U95" s="118"/>
      <c r="V95" s="118"/>
      <c r="W95" s="118"/>
      <c r="X95" s="118"/>
      <c r="Y95" s="118"/>
      <c r="Z95" s="118"/>
      <c r="AA95" s="118"/>
      <c r="AB95" s="118"/>
      <c r="AC95" s="118"/>
      <c r="AD95" s="118"/>
      <c r="AE95" s="118"/>
      <c r="AF95" s="118"/>
      <c r="AG95" s="120">
        <f>ROUND(AG96+AG99+AG101+AG103,2)</f>
        <v>0</v>
      </c>
      <c r="AH95" s="119"/>
      <c r="AI95" s="119"/>
      <c r="AJ95" s="119"/>
      <c r="AK95" s="119"/>
      <c r="AL95" s="119"/>
      <c r="AM95" s="119"/>
      <c r="AN95" s="121">
        <f>SUM(AG95,AT95)</f>
        <v>0</v>
      </c>
      <c r="AO95" s="119"/>
      <c r="AP95" s="119"/>
      <c r="AQ95" s="122" t="s">
        <v>79</v>
      </c>
      <c r="AR95" s="123"/>
      <c r="AS95" s="124">
        <f>ROUND(AS96+AS99+AS101+AS103,2)</f>
        <v>0</v>
      </c>
      <c r="AT95" s="125">
        <f>ROUND(SUM(AV95:AW95),2)</f>
        <v>0</v>
      </c>
      <c r="AU95" s="126">
        <f>ROUND(AU96+AU99+AU101+AU103,5)</f>
        <v>0</v>
      </c>
      <c r="AV95" s="125">
        <f>ROUND(AZ95*L29,2)</f>
        <v>0</v>
      </c>
      <c r="AW95" s="125">
        <f>ROUND(BA95*L30,2)</f>
        <v>0</v>
      </c>
      <c r="AX95" s="125">
        <f>ROUND(BB95*L29,2)</f>
        <v>0</v>
      </c>
      <c r="AY95" s="125">
        <f>ROUND(BC95*L30,2)</f>
        <v>0</v>
      </c>
      <c r="AZ95" s="125">
        <f>ROUND(AZ96+AZ99+AZ101+AZ103,2)</f>
        <v>0</v>
      </c>
      <c r="BA95" s="125">
        <f>ROUND(BA96+BA99+BA101+BA103,2)</f>
        <v>0</v>
      </c>
      <c r="BB95" s="125">
        <f>ROUND(BB96+BB99+BB101+BB103,2)</f>
        <v>0</v>
      </c>
      <c r="BC95" s="125">
        <f>ROUND(BC96+BC99+BC101+BC103,2)</f>
        <v>0</v>
      </c>
      <c r="BD95" s="127">
        <f>ROUND(BD96+BD99+BD101+BD103,2)</f>
        <v>0</v>
      </c>
      <c r="BE95" s="7"/>
      <c r="BS95" s="128" t="s">
        <v>72</v>
      </c>
      <c r="BT95" s="128" t="s">
        <v>80</v>
      </c>
      <c r="BU95" s="128" t="s">
        <v>74</v>
      </c>
      <c r="BV95" s="128" t="s">
        <v>75</v>
      </c>
      <c r="BW95" s="128" t="s">
        <v>81</v>
      </c>
      <c r="BX95" s="128" t="s">
        <v>5</v>
      </c>
      <c r="CL95" s="128" t="s">
        <v>1</v>
      </c>
      <c r="CM95" s="128" t="s">
        <v>73</v>
      </c>
    </row>
    <row r="96" s="4" customFormat="1" ht="16.5" customHeight="1">
      <c r="A96" s="4"/>
      <c r="B96" s="67"/>
      <c r="C96" s="129"/>
      <c r="D96" s="129"/>
      <c r="E96" s="130" t="s">
        <v>82</v>
      </c>
      <c r="F96" s="130"/>
      <c r="G96" s="130"/>
      <c r="H96" s="130"/>
      <c r="I96" s="130"/>
      <c r="J96" s="129"/>
      <c r="K96" s="130" t="s">
        <v>83</v>
      </c>
      <c r="L96" s="130"/>
      <c r="M96" s="130"/>
      <c r="N96" s="130"/>
      <c r="O96" s="130"/>
      <c r="P96" s="130"/>
      <c r="Q96" s="130"/>
      <c r="R96" s="130"/>
      <c r="S96" s="130"/>
      <c r="T96" s="130"/>
      <c r="U96" s="130"/>
      <c r="V96" s="130"/>
      <c r="W96" s="130"/>
      <c r="X96" s="130"/>
      <c r="Y96" s="130"/>
      <c r="Z96" s="130"/>
      <c r="AA96" s="130"/>
      <c r="AB96" s="130"/>
      <c r="AC96" s="130"/>
      <c r="AD96" s="130"/>
      <c r="AE96" s="130"/>
      <c r="AF96" s="130"/>
      <c r="AG96" s="131">
        <f>ROUND(SUM(AG97:AG98),2)</f>
        <v>0</v>
      </c>
      <c r="AH96" s="129"/>
      <c r="AI96" s="129"/>
      <c r="AJ96" s="129"/>
      <c r="AK96" s="129"/>
      <c r="AL96" s="129"/>
      <c r="AM96" s="129"/>
      <c r="AN96" s="132">
        <f>SUM(AG96,AT96)</f>
        <v>0</v>
      </c>
      <c r="AO96" s="129"/>
      <c r="AP96" s="129"/>
      <c r="AQ96" s="133" t="s">
        <v>84</v>
      </c>
      <c r="AR96" s="69"/>
      <c r="AS96" s="134">
        <f>ROUND(SUM(AS97:AS98),2)</f>
        <v>0</v>
      </c>
      <c r="AT96" s="135">
        <f>ROUND(SUM(AV96:AW96),2)</f>
        <v>0</v>
      </c>
      <c r="AU96" s="136">
        <f>ROUND(SUM(AU97:AU98),5)</f>
        <v>0</v>
      </c>
      <c r="AV96" s="135">
        <f>ROUND(AZ96*L29,2)</f>
        <v>0</v>
      </c>
      <c r="AW96" s="135">
        <f>ROUND(BA96*L30,2)</f>
        <v>0</v>
      </c>
      <c r="AX96" s="135">
        <f>ROUND(BB96*L29,2)</f>
        <v>0</v>
      </c>
      <c r="AY96" s="135">
        <f>ROUND(BC96*L30,2)</f>
        <v>0</v>
      </c>
      <c r="AZ96" s="135">
        <f>ROUND(SUM(AZ97:AZ98),2)</f>
        <v>0</v>
      </c>
      <c r="BA96" s="135">
        <f>ROUND(SUM(BA97:BA98),2)</f>
        <v>0</v>
      </c>
      <c r="BB96" s="135">
        <f>ROUND(SUM(BB97:BB98),2)</f>
        <v>0</v>
      </c>
      <c r="BC96" s="135">
        <f>ROUND(SUM(BC97:BC98),2)</f>
        <v>0</v>
      </c>
      <c r="BD96" s="137">
        <f>ROUND(SUM(BD97:BD98),2)</f>
        <v>0</v>
      </c>
      <c r="BE96" s="4"/>
      <c r="BS96" s="138" t="s">
        <v>72</v>
      </c>
      <c r="BT96" s="138" t="s">
        <v>85</v>
      </c>
      <c r="BU96" s="138" t="s">
        <v>74</v>
      </c>
      <c r="BV96" s="138" t="s">
        <v>75</v>
      </c>
      <c r="BW96" s="138" t="s">
        <v>86</v>
      </c>
      <c r="BX96" s="138" t="s">
        <v>81</v>
      </c>
      <c r="CL96" s="138" t="s">
        <v>1</v>
      </c>
    </row>
    <row r="97" s="4" customFormat="1" ht="16.5" customHeight="1">
      <c r="A97" s="139" t="s">
        <v>87</v>
      </c>
      <c r="B97" s="67"/>
      <c r="C97" s="129"/>
      <c r="D97" s="129"/>
      <c r="E97" s="129"/>
      <c r="F97" s="130" t="s">
        <v>82</v>
      </c>
      <c r="G97" s="130"/>
      <c r="H97" s="130"/>
      <c r="I97" s="130"/>
      <c r="J97" s="130"/>
      <c r="K97" s="129"/>
      <c r="L97" s="130" t="s">
        <v>88</v>
      </c>
      <c r="M97" s="130"/>
      <c r="N97" s="130"/>
      <c r="O97" s="130"/>
      <c r="P97" s="130"/>
      <c r="Q97" s="130"/>
      <c r="R97" s="130"/>
      <c r="S97" s="130"/>
      <c r="T97" s="130"/>
      <c r="U97" s="130"/>
      <c r="V97" s="130"/>
      <c r="W97" s="130"/>
      <c r="X97" s="130"/>
      <c r="Y97" s="130"/>
      <c r="Z97" s="130"/>
      <c r="AA97" s="130"/>
      <c r="AB97" s="130"/>
      <c r="AC97" s="130"/>
      <c r="AD97" s="130"/>
      <c r="AE97" s="130"/>
      <c r="AF97" s="130"/>
      <c r="AG97" s="132">
        <f>'01 - Dle sborníku ÚOŽI'!J34</f>
        <v>0</v>
      </c>
      <c r="AH97" s="129"/>
      <c r="AI97" s="129"/>
      <c r="AJ97" s="129"/>
      <c r="AK97" s="129"/>
      <c r="AL97" s="129"/>
      <c r="AM97" s="129"/>
      <c r="AN97" s="132">
        <f>SUM(AG97,AT97)</f>
        <v>0</v>
      </c>
      <c r="AO97" s="129"/>
      <c r="AP97" s="129"/>
      <c r="AQ97" s="133" t="s">
        <v>84</v>
      </c>
      <c r="AR97" s="69"/>
      <c r="AS97" s="134">
        <v>0</v>
      </c>
      <c r="AT97" s="135">
        <f>ROUND(SUM(AV97:AW97),2)</f>
        <v>0</v>
      </c>
      <c r="AU97" s="136">
        <f>'01 - Dle sborníku ÚOŽI'!P127</f>
        <v>0</v>
      </c>
      <c r="AV97" s="135">
        <f>'01 - Dle sborníku ÚOŽI'!J37</f>
        <v>0</v>
      </c>
      <c r="AW97" s="135">
        <f>'01 - Dle sborníku ÚOŽI'!J38</f>
        <v>0</v>
      </c>
      <c r="AX97" s="135">
        <f>'01 - Dle sborníku ÚOŽI'!J39</f>
        <v>0</v>
      </c>
      <c r="AY97" s="135">
        <f>'01 - Dle sborníku ÚOŽI'!J40</f>
        <v>0</v>
      </c>
      <c r="AZ97" s="135">
        <f>'01 - Dle sborníku ÚOŽI'!F37</f>
        <v>0</v>
      </c>
      <c r="BA97" s="135">
        <f>'01 - Dle sborníku ÚOŽI'!F38</f>
        <v>0</v>
      </c>
      <c r="BB97" s="135">
        <f>'01 - Dle sborníku ÚOŽI'!F39</f>
        <v>0</v>
      </c>
      <c r="BC97" s="135">
        <f>'01 - Dle sborníku ÚOŽI'!F40</f>
        <v>0</v>
      </c>
      <c r="BD97" s="137">
        <f>'01 - Dle sborníku ÚOŽI'!F41</f>
        <v>0</v>
      </c>
      <c r="BE97" s="4"/>
      <c r="BT97" s="138" t="s">
        <v>89</v>
      </c>
      <c r="BV97" s="138" t="s">
        <v>75</v>
      </c>
      <c r="BW97" s="138" t="s">
        <v>90</v>
      </c>
      <c r="BX97" s="138" t="s">
        <v>86</v>
      </c>
      <c r="CL97" s="138" t="s">
        <v>1</v>
      </c>
    </row>
    <row r="98" s="4" customFormat="1" ht="16.5" customHeight="1">
      <c r="A98" s="139" t="s">
        <v>87</v>
      </c>
      <c r="B98" s="67"/>
      <c r="C98" s="129"/>
      <c r="D98" s="129"/>
      <c r="E98" s="129"/>
      <c r="F98" s="130" t="s">
        <v>91</v>
      </c>
      <c r="G98" s="130"/>
      <c r="H98" s="130"/>
      <c r="I98" s="130"/>
      <c r="J98" s="130"/>
      <c r="K98" s="129"/>
      <c r="L98" s="130" t="s">
        <v>92</v>
      </c>
      <c r="M98" s="130"/>
      <c r="N98" s="130"/>
      <c r="O98" s="130"/>
      <c r="P98" s="130"/>
      <c r="Q98" s="130"/>
      <c r="R98" s="130"/>
      <c r="S98" s="130"/>
      <c r="T98" s="130"/>
      <c r="U98" s="130"/>
      <c r="V98" s="130"/>
      <c r="W98" s="130"/>
      <c r="X98" s="130"/>
      <c r="Y98" s="130"/>
      <c r="Z98" s="130"/>
      <c r="AA98" s="130"/>
      <c r="AB98" s="130"/>
      <c r="AC98" s="130"/>
      <c r="AD98" s="130"/>
      <c r="AE98" s="130"/>
      <c r="AF98" s="130"/>
      <c r="AG98" s="132">
        <f>'02 - Dle sborníku URS'!J34</f>
        <v>0</v>
      </c>
      <c r="AH98" s="129"/>
      <c r="AI98" s="129"/>
      <c r="AJ98" s="129"/>
      <c r="AK98" s="129"/>
      <c r="AL98" s="129"/>
      <c r="AM98" s="129"/>
      <c r="AN98" s="132">
        <f>SUM(AG98,AT98)</f>
        <v>0</v>
      </c>
      <c r="AO98" s="129"/>
      <c r="AP98" s="129"/>
      <c r="AQ98" s="133" t="s">
        <v>84</v>
      </c>
      <c r="AR98" s="69"/>
      <c r="AS98" s="134">
        <v>0</v>
      </c>
      <c r="AT98" s="135">
        <f>ROUND(SUM(AV98:AW98),2)</f>
        <v>0</v>
      </c>
      <c r="AU98" s="136">
        <f>'02 - Dle sborníku URS'!P126</f>
        <v>0</v>
      </c>
      <c r="AV98" s="135">
        <f>'02 - Dle sborníku URS'!J37</f>
        <v>0</v>
      </c>
      <c r="AW98" s="135">
        <f>'02 - Dle sborníku URS'!J38</f>
        <v>0</v>
      </c>
      <c r="AX98" s="135">
        <f>'02 - Dle sborníku URS'!J39</f>
        <v>0</v>
      </c>
      <c r="AY98" s="135">
        <f>'02 - Dle sborníku URS'!J40</f>
        <v>0</v>
      </c>
      <c r="AZ98" s="135">
        <f>'02 - Dle sborníku URS'!F37</f>
        <v>0</v>
      </c>
      <c r="BA98" s="135">
        <f>'02 - Dle sborníku URS'!F38</f>
        <v>0</v>
      </c>
      <c r="BB98" s="135">
        <f>'02 - Dle sborníku URS'!F39</f>
        <v>0</v>
      </c>
      <c r="BC98" s="135">
        <f>'02 - Dle sborníku URS'!F40</f>
        <v>0</v>
      </c>
      <c r="BD98" s="137">
        <f>'02 - Dle sborníku URS'!F41</f>
        <v>0</v>
      </c>
      <c r="BE98" s="4"/>
      <c r="BT98" s="138" t="s">
        <v>89</v>
      </c>
      <c r="BV98" s="138" t="s">
        <v>75</v>
      </c>
      <c r="BW98" s="138" t="s">
        <v>93</v>
      </c>
      <c r="BX98" s="138" t="s">
        <v>86</v>
      </c>
      <c r="CL98" s="138" t="s">
        <v>1</v>
      </c>
    </row>
    <row r="99" s="4" customFormat="1" ht="16.5" customHeight="1">
      <c r="A99" s="4"/>
      <c r="B99" s="67"/>
      <c r="C99" s="129"/>
      <c r="D99" s="129"/>
      <c r="E99" s="130" t="s">
        <v>91</v>
      </c>
      <c r="F99" s="130"/>
      <c r="G99" s="130"/>
      <c r="H99" s="130"/>
      <c r="I99" s="130"/>
      <c r="J99" s="129"/>
      <c r="K99" s="130" t="s">
        <v>94</v>
      </c>
      <c r="L99" s="130"/>
      <c r="M99" s="130"/>
      <c r="N99" s="130"/>
      <c r="O99" s="130"/>
      <c r="P99" s="130"/>
      <c r="Q99" s="130"/>
      <c r="R99" s="130"/>
      <c r="S99" s="130"/>
      <c r="T99" s="130"/>
      <c r="U99" s="130"/>
      <c r="V99" s="130"/>
      <c r="W99" s="130"/>
      <c r="X99" s="130"/>
      <c r="Y99" s="130"/>
      <c r="Z99" s="130"/>
      <c r="AA99" s="130"/>
      <c r="AB99" s="130"/>
      <c r="AC99" s="130"/>
      <c r="AD99" s="130"/>
      <c r="AE99" s="130"/>
      <c r="AF99" s="130"/>
      <c r="AG99" s="131">
        <f>ROUND(AG100,2)</f>
        <v>0</v>
      </c>
      <c r="AH99" s="129"/>
      <c r="AI99" s="129"/>
      <c r="AJ99" s="129"/>
      <c r="AK99" s="129"/>
      <c r="AL99" s="129"/>
      <c r="AM99" s="129"/>
      <c r="AN99" s="132">
        <f>SUM(AG99,AT99)</f>
        <v>0</v>
      </c>
      <c r="AO99" s="129"/>
      <c r="AP99" s="129"/>
      <c r="AQ99" s="133" t="s">
        <v>84</v>
      </c>
      <c r="AR99" s="69"/>
      <c r="AS99" s="134">
        <f>ROUND(AS100,2)</f>
        <v>0</v>
      </c>
      <c r="AT99" s="135">
        <f>ROUND(SUM(AV99:AW99),2)</f>
        <v>0</v>
      </c>
      <c r="AU99" s="136">
        <f>ROUND(AU100,5)</f>
        <v>0</v>
      </c>
      <c r="AV99" s="135">
        <f>ROUND(AZ99*L29,2)</f>
        <v>0</v>
      </c>
      <c r="AW99" s="135">
        <f>ROUND(BA99*L30,2)</f>
        <v>0</v>
      </c>
      <c r="AX99" s="135">
        <f>ROUND(BB99*L29,2)</f>
        <v>0</v>
      </c>
      <c r="AY99" s="135">
        <f>ROUND(BC99*L30,2)</f>
        <v>0</v>
      </c>
      <c r="AZ99" s="135">
        <f>ROUND(AZ100,2)</f>
        <v>0</v>
      </c>
      <c r="BA99" s="135">
        <f>ROUND(BA100,2)</f>
        <v>0</v>
      </c>
      <c r="BB99" s="135">
        <f>ROUND(BB100,2)</f>
        <v>0</v>
      </c>
      <c r="BC99" s="135">
        <f>ROUND(BC100,2)</f>
        <v>0</v>
      </c>
      <c r="BD99" s="137">
        <f>ROUND(BD100,2)</f>
        <v>0</v>
      </c>
      <c r="BE99" s="4"/>
      <c r="BS99" s="138" t="s">
        <v>72</v>
      </c>
      <c r="BT99" s="138" t="s">
        <v>85</v>
      </c>
      <c r="BU99" s="138" t="s">
        <v>74</v>
      </c>
      <c r="BV99" s="138" t="s">
        <v>75</v>
      </c>
      <c r="BW99" s="138" t="s">
        <v>95</v>
      </c>
      <c r="BX99" s="138" t="s">
        <v>81</v>
      </c>
      <c r="CL99" s="138" t="s">
        <v>1</v>
      </c>
    </row>
    <row r="100" s="4" customFormat="1" ht="16.5" customHeight="1">
      <c r="A100" s="139" t="s">
        <v>87</v>
      </c>
      <c r="B100" s="67"/>
      <c r="C100" s="129"/>
      <c r="D100" s="129"/>
      <c r="E100" s="129"/>
      <c r="F100" s="130" t="s">
        <v>82</v>
      </c>
      <c r="G100" s="130"/>
      <c r="H100" s="130"/>
      <c r="I100" s="130"/>
      <c r="J100" s="130"/>
      <c r="K100" s="129"/>
      <c r="L100" s="130" t="s">
        <v>88</v>
      </c>
      <c r="M100" s="130"/>
      <c r="N100" s="130"/>
      <c r="O100" s="130"/>
      <c r="P100" s="130"/>
      <c r="Q100" s="130"/>
      <c r="R100" s="130"/>
      <c r="S100" s="130"/>
      <c r="T100" s="130"/>
      <c r="U100" s="130"/>
      <c r="V100" s="130"/>
      <c r="W100" s="130"/>
      <c r="X100" s="130"/>
      <c r="Y100" s="130"/>
      <c r="Z100" s="130"/>
      <c r="AA100" s="130"/>
      <c r="AB100" s="130"/>
      <c r="AC100" s="130"/>
      <c r="AD100" s="130"/>
      <c r="AE100" s="130"/>
      <c r="AF100" s="130"/>
      <c r="AG100" s="132">
        <f>'01 - Dle sborníku ÚOŽI_01'!J34</f>
        <v>0</v>
      </c>
      <c r="AH100" s="129"/>
      <c r="AI100" s="129"/>
      <c r="AJ100" s="129"/>
      <c r="AK100" s="129"/>
      <c r="AL100" s="129"/>
      <c r="AM100" s="129"/>
      <c r="AN100" s="132">
        <f>SUM(AG100,AT100)</f>
        <v>0</v>
      </c>
      <c r="AO100" s="129"/>
      <c r="AP100" s="129"/>
      <c r="AQ100" s="133" t="s">
        <v>84</v>
      </c>
      <c r="AR100" s="69"/>
      <c r="AS100" s="134">
        <v>0</v>
      </c>
      <c r="AT100" s="135">
        <f>ROUND(SUM(AV100:AW100),2)</f>
        <v>0</v>
      </c>
      <c r="AU100" s="136">
        <f>'01 - Dle sborníku ÚOŽI_01'!P126</f>
        <v>0</v>
      </c>
      <c r="AV100" s="135">
        <f>'01 - Dle sborníku ÚOŽI_01'!J37</f>
        <v>0</v>
      </c>
      <c r="AW100" s="135">
        <f>'01 - Dle sborníku ÚOŽI_01'!J38</f>
        <v>0</v>
      </c>
      <c r="AX100" s="135">
        <f>'01 - Dle sborníku ÚOŽI_01'!J39</f>
        <v>0</v>
      </c>
      <c r="AY100" s="135">
        <f>'01 - Dle sborníku ÚOŽI_01'!J40</f>
        <v>0</v>
      </c>
      <c r="AZ100" s="135">
        <f>'01 - Dle sborníku ÚOŽI_01'!F37</f>
        <v>0</v>
      </c>
      <c r="BA100" s="135">
        <f>'01 - Dle sborníku ÚOŽI_01'!F38</f>
        <v>0</v>
      </c>
      <c r="BB100" s="135">
        <f>'01 - Dle sborníku ÚOŽI_01'!F39</f>
        <v>0</v>
      </c>
      <c r="BC100" s="135">
        <f>'01 - Dle sborníku ÚOŽI_01'!F40</f>
        <v>0</v>
      </c>
      <c r="BD100" s="137">
        <f>'01 - Dle sborníku ÚOŽI_01'!F41</f>
        <v>0</v>
      </c>
      <c r="BE100" s="4"/>
      <c r="BT100" s="138" t="s">
        <v>89</v>
      </c>
      <c r="BV100" s="138" t="s">
        <v>75</v>
      </c>
      <c r="BW100" s="138" t="s">
        <v>96</v>
      </c>
      <c r="BX100" s="138" t="s">
        <v>95</v>
      </c>
      <c r="CL100" s="138" t="s">
        <v>1</v>
      </c>
    </row>
    <row r="101" s="4" customFormat="1" ht="23.25" customHeight="1">
      <c r="A101" s="4"/>
      <c r="B101" s="67"/>
      <c r="C101" s="129"/>
      <c r="D101" s="129"/>
      <c r="E101" s="130" t="s">
        <v>97</v>
      </c>
      <c r="F101" s="130"/>
      <c r="G101" s="130"/>
      <c r="H101" s="130"/>
      <c r="I101" s="130"/>
      <c r="J101" s="129"/>
      <c r="K101" s="130" t="s">
        <v>98</v>
      </c>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c r="AG101" s="131">
        <f>ROUND(AG102,2)</f>
        <v>0</v>
      </c>
      <c r="AH101" s="129"/>
      <c r="AI101" s="129"/>
      <c r="AJ101" s="129"/>
      <c r="AK101" s="129"/>
      <c r="AL101" s="129"/>
      <c r="AM101" s="129"/>
      <c r="AN101" s="132">
        <f>SUM(AG101,AT101)</f>
        <v>0</v>
      </c>
      <c r="AO101" s="129"/>
      <c r="AP101" s="129"/>
      <c r="AQ101" s="133" t="s">
        <v>84</v>
      </c>
      <c r="AR101" s="69"/>
      <c r="AS101" s="134">
        <f>ROUND(AS102,2)</f>
        <v>0</v>
      </c>
      <c r="AT101" s="135">
        <f>ROUND(SUM(AV101:AW101),2)</f>
        <v>0</v>
      </c>
      <c r="AU101" s="136">
        <f>ROUND(AU102,5)</f>
        <v>0</v>
      </c>
      <c r="AV101" s="135">
        <f>ROUND(AZ101*L29,2)</f>
        <v>0</v>
      </c>
      <c r="AW101" s="135">
        <f>ROUND(BA101*L30,2)</f>
        <v>0</v>
      </c>
      <c r="AX101" s="135">
        <f>ROUND(BB101*L29,2)</f>
        <v>0</v>
      </c>
      <c r="AY101" s="135">
        <f>ROUND(BC101*L30,2)</f>
        <v>0</v>
      </c>
      <c r="AZ101" s="135">
        <f>ROUND(AZ102,2)</f>
        <v>0</v>
      </c>
      <c r="BA101" s="135">
        <f>ROUND(BA102,2)</f>
        <v>0</v>
      </c>
      <c r="BB101" s="135">
        <f>ROUND(BB102,2)</f>
        <v>0</v>
      </c>
      <c r="BC101" s="135">
        <f>ROUND(BC102,2)</f>
        <v>0</v>
      </c>
      <c r="BD101" s="137">
        <f>ROUND(BD102,2)</f>
        <v>0</v>
      </c>
      <c r="BE101" s="4"/>
      <c r="BS101" s="138" t="s">
        <v>72</v>
      </c>
      <c r="BT101" s="138" t="s">
        <v>85</v>
      </c>
      <c r="BU101" s="138" t="s">
        <v>74</v>
      </c>
      <c r="BV101" s="138" t="s">
        <v>75</v>
      </c>
      <c r="BW101" s="138" t="s">
        <v>99</v>
      </c>
      <c r="BX101" s="138" t="s">
        <v>81</v>
      </c>
      <c r="CL101" s="138" t="s">
        <v>1</v>
      </c>
    </row>
    <row r="102" s="4" customFormat="1" ht="16.5" customHeight="1">
      <c r="A102" s="139" t="s">
        <v>87</v>
      </c>
      <c r="B102" s="67"/>
      <c r="C102" s="129"/>
      <c r="D102" s="129"/>
      <c r="E102" s="129"/>
      <c r="F102" s="130" t="s">
        <v>82</v>
      </c>
      <c r="G102" s="130"/>
      <c r="H102" s="130"/>
      <c r="I102" s="130"/>
      <c r="J102" s="130"/>
      <c r="K102" s="129"/>
      <c r="L102" s="130" t="s">
        <v>88</v>
      </c>
      <c r="M102" s="130"/>
      <c r="N102" s="130"/>
      <c r="O102" s="130"/>
      <c r="P102" s="130"/>
      <c r="Q102" s="130"/>
      <c r="R102" s="130"/>
      <c r="S102" s="130"/>
      <c r="T102" s="130"/>
      <c r="U102" s="130"/>
      <c r="V102" s="130"/>
      <c r="W102" s="130"/>
      <c r="X102" s="130"/>
      <c r="Y102" s="130"/>
      <c r="Z102" s="130"/>
      <c r="AA102" s="130"/>
      <c r="AB102" s="130"/>
      <c r="AC102" s="130"/>
      <c r="AD102" s="130"/>
      <c r="AE102" s="130"/>
      <c r="AF102" s="130"/>
      <c r="AG102" s="132">
        <f>'01 - Dle sborníku ÚOŽI_02'!J34</f>
        <v>0</v>
      </c>
      <c r="AH102" s="129"/>
      <c r="AI102" s="129"/>
      <c r="AJ102" s="129"/>
      <c r="AK102" s="129"/>
      <c r="AL102" s="129"/>
      <c r="AM102" s="129"/>
      <c r="AN102" s="132">
        <f>SUM(AG102,AT102)</f>
        <v>0</v>
      </c>
      <c r="AO102" s="129"/>
      <c r="AP102" s="129"/>
      <c r="AQ102" s="133" t="s">
        <v>84</v>
      </c>
      <c r="AR102" s="69"/>
      <c r="AS102" s="134">
        <v>0</v>
      </c>
      <c r="AT102" s="135">
        <f>ROUND(SUM(AV102:AW102),2)</f>
        <v>0</v>
      </c>
      <c r="AU102" s="136">
        <f>'01 - Dle sborníku ÚOŽI_02'!P125</f>
        <v>0</v>
      </c>
      <c r="AV102" s="135">
        <f>'01 - Dle sborníku ÚOŽI_02'!J37</f>
        <v>0</v>
      </c>
      <c r="AW102" s="135">
        <f>'01 - Dle sborníku ÚOŽI_02'!J38</f>
        <v>0</v>
      </c>
      <c r="AX102" s="135">
        <f>'01 - Dle sborníku ÚOŽI_02'!J39</f>
        <v>0</v>
      </c>
      <c r="AY102" s="135">
        <f>'01 - Dle sborníku ÚOŽI_02'!J40</f>
        <v>0</v>
      </c>
      <c r="AZ102" s="135">
        <f>'01 - Dle sborníku ÚOŽI_02'!F37</f>
        <v>0</v>
      </c>
      <c r="BA102" s="135">
        <f>'01 - Dle sborníku ÚOŽI_02'!F38</f>
        <v>0</v>
      </c>
      <c r="BB102" s="135">
        <f>'01 - Dle sborníku ÚOŽI_02'!F39</f>
        <v>0</v>
      </c>
      <c r="BC102" s="135">
        <f>'01 - Dle sborníku ÚOŽI_02'!F40</f>
        <v>0</v>
      </c>
      <c r="BD102" s="137">
        <f>'01 - Dle sborníku ÚOŽI_02'!F41</f>
        <v>0</v>
      </c>
      <c r="BE102" s="4"/>
      <c r="BT102" s="138" t="s">
        <v>89</v>
      </c>
      <c r="BV102" s="138" t="s">
        <v>75</v>
      </c>
      <c r="BW102" s="138" t="s">
        <v>100</v>
      </c>
      <c r="BX102" s="138" t="s">
        <v>99</v>
      </c>
      <c r="CL102" s="138" t="s">
        <v>1</v>
      </c>
    </row>
    <row r="103" s="4" customFormat="1" ht="16.5" customHeight="1">
      <c r="A103" s="4"/>
      <c r="B103" s="67"/>
      <c r="C103" s="129"/>
      <c r="D103" s="129"/>
      <c r="E103" s="130" t="s">
        <v>101</v>
      </c>
      <c r="F103" s="130"/>
      <c r="G103" s="130"/>
      <c r="H103" s="130"/>
      <c r="I103" s="130"/>
      <c r="J103" s="129"/>
      <c r="K103" s="130" t="s">
        <v>102</v>
      </c>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1">
        <f>ROUND(AG104,2)</f>
        <v>0</v>
      </c>
      <c r="AH103" s="129"/>
      <c r="AI103" s="129"/>
      <c r="AJ103" s="129"/>
      <c r="AK103" s="129"/>
      <c r="AL103" s="129"/>
      <c r="AM103" s="129"/>
      <c r="AN103" s="132">
        <f>SUM(AG103,AT103)</f>
        <v>0</v>
      </c>
      <c r="AO103" s="129"/>
      <c r="AP103" s="129"/>
      <c r="AQ103" s="133" t="s">
        <v>84</v>
      </c>
      <c r="AR103" s="69"/>
      <c r="AS103" s="134">
        <f>ROUND(AS104,2)</f>
        <v>0</v>
      </c>
      <c r="AT103" s="135">
        <f>ROUND(SUM(AV103:AW103),2)</f>
        <v>0</v>
      </c>
      <c r="AU103" s="136">
        <f>ROUND(AU104,5)</f>
        <v>0</v>
      </c>
      <c r="AV103" s="135">
        <f>ROUND(AZ103*L29,2)</f>
        <v>0</v>
      </c>
      <c r="AW103" s="135">
        <f>ROUND(BA103*L30,2)</f>
        <v>0</v>
      </c>
      <c r="AX103" s="135">
        <f>ROUND(BB103*L29,2)</f>
        <v>0</v>
      </c>
      <c r="AY103" s="135">
        <f>ROUND(BC103*L30,2)</f>
        <v>0</v>
      </c>
      <c r="AZ103" s="135">
        <f>ROUND(AZ104,2)</f>
        <v>0</v>
      </c>
      <c r="BA103" s="135">
        <f>ROUND(BA104,2)</f>
        <v>0</v>
      </c>
      <c r="BB103" s="135">
        <f>ROUND(BB104,2)</f>
        <v>0</v>
      </c>
      <c r="BC103" s="135">
        <f>ROUND(BC104,2)</f>
        <v>0</v>
      </c>
      <c r="BD103" s="137">
        <f>ROUND(BD104,2)</f>
        <v>0</v>
      </c>
      <c r="BE103" s="4"/>
      <c r="BS103" s="138" t="s">
        <v>72</v>
      </c>
      <c r="BT103" s="138" t="s">
        <v>85</v>
      </c>
      <c r="BU103" s="138" t="s">
        <v>74</v>
      </c>
      <c r="BV103" s="138" t="s">
        <v>75</v>
      </c>
      <c r="BW103" s="138" t="s">
        <v>103</v>
      </c>
      <c r="BX103" s="138" t="s">
        <v>81</v>
      </c>
      <c r="CL103" s="138" t="s">
        <v>1</v>
      </c>
    </row>
    <row r="104" s="4" customFormat="1" ht="16.5" customHeight="1">
      <c r="A104" s="139" t="s">
        <v>87</v>
      </c>
      <c r="B104" s="67"/>
      <c r="C104" s="129"/>
      <c r="D104" s="129"/>
      <c r="E104" s="129"/>
      <c r="F104" s="130" t="s">
        <v>82</v>
      </c>
      <c r="G104" s="130"/>
      <c r="H104" s="130"/>
      <c r="I104" s="130"/>
      <c r="J104" s="130"/>
      <c r="K104" s="129"/>
      <c r="L104" s="130" t="s">
        <v>88</v>
      </c>
      <c r="M104" s="130"/>
      <c r="N104" s="130"/>
      <c r="O104" s="130"/>
      <c r="P104" s="130"/>
      <c r="Q104" s="130"/>
      <c r="R104" s="130"/>
      <c r="S104" s="130"/>
      <c r="T104" s="130"/>
      <c r="U104" s="130"/>
      <c r="V104" s="130"/>
      <c r="W104" s="130"/>
      <c r="X104" s="130"/>
      <c r="Y104" s="130"/>
      <c r="Z104" s="130"/>
      <c r="AA104" s="130"/>
      <c r="AB104" s="130"/>
      <c r="AC104" s="130"/>
      <c r="AD104" s="130"/>
      <c r="AE104" s="130"/>
      <c r="AF104" s="130"/>
      <c r="AG104" s="132">
        <f>'01 - Dle sborníku ÚOŽI_03'!J34</f>
        <v>0</v>
      </c>
      <c r="AH104" s="129"/>
      <c r="AI104" s="129"/>
      <c r="AJ104" s="129"/>
      <c r="AK104" s="129"/>
      <c r="AL104" s="129"/>
      <c r="AM104" s="129"/>
      <c r="AN104" s="132">
        <f>SUM(AG104,AT104)</f>
        <v>0</v>
      </c>
      <c r="AO104" s="129"/>
      <c r="AP104" s="129"/>
      <c r="AQ104" s="133" t="s">
        <v>84</v>
      </c>
      <c r="AR104" s="69"/>
      <c r="AS104" s="134">
        <v>0</v>
      </c>
      <c r="AT104" s="135">
        <f>ROUND(SUM(AV104:AW104),2)</f>
        <v>0</v>
      </c>
      <c r="AU104" s="136">
        <f>'01 - Dle sborníku ÚOŽI_03'!P127</f>
        <v>0</v>
      </c>
      <c r="AV104" s="135">
        <f>'01 - Dle sborníku ÚOŽI_03'!J37</f>
        <v>0</v>
      </c>
      <c r="AW104" s="135">
        <f>'01 - Dle sborníku ÚOŽI_03'!J38</f>
        <v>0</v>
      </c>
      <c r="AX104" s="135">
        <f>'01 - Dle sborníku ÚOŽI_03'!J39</f>
        <v>0</v>
      </c>
      <c r="AY104" s="135">
        <f>'01 - Dle sborníku ÚOŽI_03'!J40</f>
        <v>0</v>
      </c>
      <c r="AZ104" s="135">
        <f>'01 - Dle sborníku ÚOŽI_03'!F37</f>
        <v>0</v>
      </c>
      <c r="BA104" s="135">
        <f>'01 - Dle sborníku ÚOŽI_03'!F38</f>
        <v>0</v>
      </c>
      <c r="BB104" s="135">
        <f>'01 - Dle sborníku ÚOŽI_03'!F39</f>
        <v>0</v>
      </c>
      <c r="BC104" s="135">
        <f>'01 - Dle sborníku ÚOŽI_03'!F40</f>
        <v>0</v>
      </c>
      <c r="BD104" s="137">
        <f>'01 - Dle sborníku ÚOŽI_03'!F41</f>
        <v>0</v>
      </c>
      <c r="BE104" s="4"/>
      <c r="BT104" s="138" t="s">
        <v>89</v>
      </c>
      <c r="BV104" s="138" t="s">
        <v>75</v>
      </c>
      <c r="BW104" s="138" t="s">
        <v>104</v>
      </c>
      <c r="BX104" s="138" t="s">
        <v>103</v>
      </c>
      <c r="CL104" s="138" t="s">
        <v>1</v>
      </c>
    </row>
    <row r="105" s="7" customFormat="1" ht="24.75" customHeight="1">
      <c r="A105" s="7"/>
      <c r="B105" s="116"/>
      <c r="C105" s="117"/>
      <c r="D105" s="118" t="s">
        <v>105</v>
      </c>
      <c r="E105" s="118"/>
      <c r="F105" s="118"/>
      <c r="G105" s="118"/>
      <c r="H105" s="118"/>
      <c r="I105" s="119"/>
      <c r="J105" s="118" t="s">
        <v>106</v>
      </c>
      <c r="K105" s="118"/>
      <c r="L105" s="118"/>
      <c r="M105" s="118"/>
      <c r="N105" s="118"/>
      <c r="O105" s="118"/>
      <c r="P105" s="118"/>
      <c r="Q105" s="118"/>
      <c r="R105" s="118"/>
      <c r="S105" s="118"/>
      <c r="T105" s="118"/>
      <c r="U105" s="118"/>
      <c r="V105" s="118"/>
      <c r="W105" s="118"/>
      <c r="X105" s="118"/>
      <c r="Y105" s="118"/>
      <c r="Z105" s="118"/>
      <c r="AA105" s="118"/>
      <c r="AB105" s="118"/>
      <c r="AC105" s="118"/>
      <c r="AD105" s="118"/>
      <c r="AE105" s="118"/>
      <c r="AF105" s="118"/>
      <c r="AG105" s="120">
        <f>ROUND(AG106+AG109+AG111,2)</f>
        <v>0</v>
      </c>
      <c r="AH105" s="119"/>
      <c r="AI105" s="119"/>
      <c r="AJ105" s="119"/>
      <c r="AK105" s="119"/>
      <c r="AL105" s="119"/>
      <c r="AM105" s="119"/>
      <c r="AN105" s="121">
        <f>SUM(AG105,AT105)</f>
        <v>0</v>
      </c>
      <c r="AO105" s="119"/>
      <c r="AP105" s="119"/>
      <c r="AQ105" s="122" t="s">
        <v>79</v>
      </c>
      <c r="AR105" s="123"/>
      <c r="AS105" s="124">
        <f>ROUND(AS106+AS109+AS111,2)</f>
        <v>0</v>
      </c>
      <c r="AT105" s="125">
        <f>ROUND(SUM(AV105:AW105),2)</f>
        <v>0</v>
      </c>
      <c r="AU105" s="126">
        <f>ROUND(AU106+AU109+AU111,5)</f>
        <v>0</v>
      </c>
      <c r="AV105" s="125">
        <f>ROUND(AZ105*L29,2)</f>
        <v>0</v>
      </c>
      <c r="AW105" s="125">
        <f>ROUND(BA105*L30,2)</f>
        <v>0</v>
      </c>
      <c r="AX105" s="125">
        <f>ROUND(BB105*L29,2)</f>
        <v>0</v>
      </c>
      <c r="AY105" s="125">
        <f>ROUND(BC105*L30,2)</f>
        <v>0</v>
      </c>
      <c r="AZ105" s="125">
        <f>ROUND(AZ106+AZ109+AZ111,2)</f>
        <v>0</v>
      </c>
      <c r="BA105" s="125">
        <f>ROUND(BA106+BA109+BA111,2)</f>
        <v>0</v>
      </c>
      <c r="BB105" s="125">
        <f>ROUND(BB106+BB109+BB111,2)</f>
        <v>0</v>
      </c>
      <c r="BC105" s="125">
        <f>ROUND(BC106+BC109+BC111,2)</f>
        <v>0</v>
      </c>
      <c r="BD105" s="127">
        <f>ROUND(BD106+BD109+BD111,2)</f>
        <v>0</v>
      </c>
      <c r="BE105" s="7"/>
      <c r="BS105" s="128" t="s">
        <v>72</v>
      </c>
      <c r="BT105" s="128" t="s">
        <v>80</v>
      </c>
      <c r="BU105" s="128" t="s">
        <v>74</v>
      </c>
      <c r="BV105" s="128" t="s">
        <v>75</v>
      </c>
      <c r="BW105" s="128" t="s">
        <v>107</v>
      </c>
      <c r="BX105" s="128" t="s">
        <v>5</v>
      </c>
      <c r="CL105" s="128" t="s">
        <v>1</v>
      </c>
      <c r="CM105" s="128" t="s">
        <v>73</v>
      </c>
    </row>
    <row r="106" s="4" customFormat="1" ht="23.25" customHeight="1">
      <c r="A106" s="4"/>
      <c r="B106" s="67"/>
      <c r="C106" s="129"/>
      <c r="D106" s="129"/>
      <c r="E106" s="130" t="s">
        <v>82</v>
      </c>
      <c r="F106" s="130"/>
      <c r="G106" s="130"/>
      <c r="H106" s="130"/>
      <c r="I106" s="130"/>
      <c r="J106" s="129"/>
      <c r="K106" s="130" t="s">
        <v>108</v>
      </c>
      <c r="L106" s="130"/>
      <c r="M106" s="130"/>
      <c r="N106" s="130"/>
      <c r="O106" s="130"/>
      <c r="P106" s="130"/>
      <c r="Q106" s="130"/>
      <c r="R106" s="130"/>
      <c r="S106" s="130"/>
      <c r="T106" s="130"/>
      <c r="U106" s="130"/>
      <c r="V106" s="130"/>
      <c r="W106" s="130"/>
      <c r="X106" s="130"/>
      <c r="Y106" s="130"/>
      <c r="Z106" s="130"/>
      <c r="AA106" s="130"/>
      <c r="AB106" s="130"/>
      <c r="AC106" s="130"/>
      <c r="AD106" s="130"/>
      <c r="AE106" s="130"/>
      <c r="AF106" s="130"/>
      <c r="AG106" s="131">
        <f>ROUND(SUM(AG107:AG108),2)</f>
        <v>0</v>
      </c>
      <c r="AH106" s="129"/>
      <c r="AI106" s="129"/>
      <c r="AJ106" s="129"/>
      <c r="AK106" s="129"/>
      <c r="AL106" s="129"/>
      <c r="AM106" s="129"/>
      <c r="AN106" s="132">
        <f>SUM(AG106,AT106)</f>
        <v>0</v>
      </c>
      <c r="AO106" s="129"/>
      <c r="AP106" s="129"/>
      <c r="AQ106" s="133" t="s">
        <v>84</v>
      </c>
      <c r="AR106" s="69"/>
      <c r="AS106" s="134">
        <f>ROUND(SUM(AS107:AS108),2)</f>
        <v>0</v>
      </c>
      <c r="AT106" s="135">
        <f>ROUND(SUM(AV106:AW106),2)</f>
        <v>0</v>
      </c>
      <c r="AU106" s="136">
        <f>ROUND(SUM(AU107:AU108),5)</f>
        <v>0</v>
      </c>
      <c r="AV106" s="135">
        <f>ROUND(AZ106*L29,2)</f>
        <v>0</v>
      </c>
      <c r="AW106" s="135">
        <f>ROUND(BA106*L30,2)</f>
        <v>0</v>
      </c>
      <c r="AX106" s="135">
        <f>ROUND(BB106*L29,2)</f>
        <v>0</v>
      </c>
      <c r="AY106" s="135">
        <f>ROUND(BC106*L30,2)</f>
        <v>0</v>
      </c>
      <c r="AZ106" s="135">
        <f>ROUND(SUM(AZ107:AZ108),2)</f>
        <v>0</v>
      </c>
      <c r="BA106" s="135">
        <f>ROUND(SUM(BA107:BA108),2)</f>
        <v>0</v>
      </c>
      <c r="BB106" s="135">
        <f>ROUND(SUM(BB107:BB108),2)</f>
        <v>0</v>
      </c>
      <c r="BC106" s="135">
        <f>ROUND(SUM(BC107:BC108),2)</f>
        <v>0</v>
      </c>
      <c r="BD106" s="137">
        <f>ROUND(SUM(BD107:BD108),2)</f>
        <v>0</v>
      </c>
      <c r="BE106" s="4"/>
      <c r="BS106" s="138" t="s">
        <v>72</v>
      </c>
      <c r="BT106" s="138" t="s">
        <v>85</v>
      </c>
      <c r="BU106" s="138" t="s">
        <v>74</v>
      </c>
      <c r="BV106" s="138" t="s">
        <v>75</v>
      </c>
      <c r="BW106" s="138" t="s">
        <v>109</v>
      </c>
      <c r="BX106" s="138" t="s">
        <v>107</v>
      </c>
      <c r="CL106" s="138" t="s">
        <v>1</v>
      </c>
    </row>
    <row r="107" s="4" customFormat="1" ht="16.5" customHeight="1">
      <c r="A107" s="139" t="s">
        <v>87</v>
      </c>
      <c r="B107" s="67"/>
      <c r="C107" s="129"/>
      <c r="D107" s="129"/>
      <c r="E107" s="129"/>
      <c r="F107" s="130" t="s">
        <v>82</v>
      </c>
      <c r="G107" s="130"/>
      <c r="H107" s="130"/>
      <c r="I107" s="130"/>
      <c r="J107" s="130"/>
      <c r="K107" s="129"/>
      <c r="L107" s="130" t="s">
        <v>88</v>
      </c>
      <c r="M107" s="130"/>
      <c r="N107" s="130"/>
      <c r="O107" s="130"/>
      <c r="P107" s="130"/>
      <c r="Q107" s="130"/>
      <c r="R107" s="130"/>
      <c r="S107" s="130"/>
      <c r="T107" s="130"/>
      <c r="U107" s="130"/>
      <c r="V107" s="130"/>
      <c r="W107" s="130"/>
      <c r="X107" s="130"/>
      <c r="Y107" s="130"/>
      <c r="Z107" s="130"/>
      <c r="AA107" s="130"/>
      <c r="AB107" s="130"/>
      <c r="AC107" s="130"/>
      <c r="AD107" s="130"/>
      <c r="AE107" s="130"/>
      <c r="AF107" s="130"/>
      <c r="AG107" s="132">
        <f>'01 - Dle sborníku ÚOŽI_04'!J34</f>
        <v>0</v>
      </c>
      <c r="AH107" s="129"/>
      <c r="AI107" s="129"/>
      <c r="AJ107" s="129"/>
      <c r="AK107" s="129"/>
      <c r="AL107" s="129"/>
      <c r="AM107" s="129"/>
      <c r="AN107" s="132">
        <f>SUM(AG107,AT107)</f>
        <v>0</v>
      </c>
      <c r="AO107" s="129"/>
      <c r="AP107" s="129"/>
      <c r="AQ107" s="133" t="s">
        <v>84</v>
      </c>
      <c r="AR107" s="69"/>
      <c r="AS107" s="134">
        <v>0</v>
      </c>
      <c r="AT107" s="135">
        <f>ROUND(SUM(AV107:AW107),2)</f>
        <v>0</v>
      </c>
      <c r="AU107" s="136">
        <f>'01 - Dle sborníku ÚOŽI_04'!P127</f>
        <v>0</v>
      </c>
      <c r="AV107" s="135">
        <f>'01 - Dle sborníku ÚOŽI_04'!J37</f>
        <v>0</v>
      </c>
      <c r="AW107" s="135">
        <f>'01 - Dle sborníku ÚOŽI_04'!J38</f>
        <v>0</v>
      </c>
      <c r="AX107" s="135">
        <f>'01 - Dle sborníku ÚOŽI_04'!J39</f>
        <v>0</v>
      </c>
      <c r="AY107" s="135">
        <f>'01 - Dle sborníku ÚOŽI_04'!J40</f>
        <v>0</v>
      </c>
      <c r="AZ107" s="135">
        <f>'01 - Dle sborníku ÚOŽI_04'!F37</f>
        <v>0</v>
      </c>
      <c r="BA107" s="135">
        <f>'01 - Dle sborníku ÚOŽI_04'!F38</f>
        <v>0</v>
      </c>
      <c r="BB107" s="135">
        <f>'01 - Dle sborníku ÚOŽI_04'!F39</f>
        <v>0</v>
      </c>
      <c r="BC107" s="135">
        <f>'01 - Dle sborníku ÚOŽI_04'!F40</f>
        <v>0</v>
      </c>
      <c r="BD107" s="137">
        <f>'01 - Dle sborníku ÚOŽI_04'!F41</f>
        <v>0</v>
      </c>
      <c r="BE107" s="4"/>
      <c r="BT107" s="138" t="s">
        <v>89</v>
      </c>
      <c r="BV107" s="138" t="s">
        <v>75</v>
      </c>
      <c r="BW107" s="138" t="s">
        <v>110</v>
      </c>
      <c r="BX107" s="138" t="s">
        <v>109</v>
      </c>
      <c r="CL107" s="138" t="s">
        <v>1</v>
      </c>
    </row>
    <row r="108" s="4" customFormat="1" ht="16.5" customHeight="1">
      <c r="A108" s="139" t="s">
        <v>87</v>
      </c>
      <c r="B108" s="67"/>
      <c r="C108" s="129"/>
      <c r="D108" s="129"/>
      <c r="E108" s="129"/>
      <c r="F108" s="130" t="s">
        <v>91</v>
      </c>
      <c r="G108" s="130"/>
      <c r="H108" s="130"/>
      <c r="I108" s="130"/>
      <c r="J108" s="130"/>
      <c r="K108" s="129"/>
      <c r="L108" s="130" t="s">
        <v>92</v>
      </c>
      <c r="M108" s="130"/>
      <c r="N108" s="130"/>
      <c r="O108" s="130"/>
      <c r="P108" s="130"/>
      <c r="Q108" s="130"/>
      <c r="R108" s="130"/>
      <c r="S108" s="130"/>
      <c r="T108" s="130"/>
      <c r="U108" s="130"/>
      <c r="V108" s="130"/>
      <c r="W108" s="130"/>
      <c r="X108" s="130"/>
      <c r="Y108" s="130"/>
      <c r="Z108" s="130"/>
      <c r="AA108" s="130"/>
      <c r="AB108" s="130"/>
      <c r="AC108" s="130"/>
      <c r="AD108" s="130"/>
      <c r="AE108" s="130"/>
      <c r="AF108" s="130"/>
      <c r="AG108" s="132">
        <f>'02 - Dle sborníku URS_01'!J34</f>
        <v>0</v>
      </c>
      <c r="AH108" s="129"/>
      <c r="AI108" s="129"/>
      <c r="AJ108" s="129"/>
      <c r="AK108" s="129"/>
      <c r="AL108" s="129"/>
      <c r="AM108" s="129"/>
      <c r="AN108" s="132">
        <f>SUM(AG108,AT108)</f>
        <v>0</v>
      </c>
      <c r="AO108" s="129"/>
      <c r="AP108" s="129"/>
      <c r="AQ108" s="133" t="s">
        <v>84</v>
      </c>
      <c r="AR108" s="69"/>
      <c r="AS108" s="134">
        <v>0</v>
      </c>
      <c r="AT108" s="135">
        <f>ROUND(SUM(AV108:AW108),2)</f>
        <v>0</v>
      </c>
      <c r="AU108" s="136">
        <f>'02 - Dle sborníku URS_01'!P126</f>
        <v>0</v>
      </c>
      <c r="AV108" s="135">
        <f>'02 - Dle sborníku URS_01'!J37</f>
        <v>0</v>
      </c>
      <c r="AW108" s="135">
        <f>'02 - Dle sborníku URS_01'!J38</f>
        <v>0</v>
      </c>
      <c r="AX108" s="135">
        <f>'02 - Dle sborníku URS_01'!J39</f>
        <v>0</v>
      </c>
      <c r="AY108" s="135">
        <f>'02 - Dle sborníku URS_01'!J40</f>
        <v>0</v>
      </c>
      <c r="AZ108" s="135">
        <f>'02 - Dle sborníku URS_01'!F37</f>
        <v>0</v>
      </c>
      <c r="BA108" s="135">
        <f>'02 - Dle sborníku URS_01'!F38</f>
        <v>0</v>
      </c>
      <c r="BB108" s="135">
        <f>'02 - Dle sborníku URS_01'!F39</f>
        <v>0</v>
      </c>
      <c r="BC108" s="135">
        <f>'02 - Dle sborníku URS_01'!F40</f>
        <v>0</v>
      </c>
      <c r="BD108" s="137">
        <f>'02 - Dle sborníku URS_01'!F41</f>
        <v>0</v>
      </c>
      <c r="BE108" s="4"/>
      <c r="BT108" s="138" t="s">
        <v>89</v>
      </c>
      <c r="BV108" s="138" t="s">
        <v>75</v>
      </c>
      <c r="BW108" s="138" t="s">
        <v>111</v>
      </c>
      <c r="BX108" s="138" t="s">
        <v>109</v>
      </c>
      <c r="CL108" s="138" t="s">
        <v>1</v>
      </c>
    </row>
    <row r="109" s="4" customFormat="1" ht="16.5" customHeight="1">
      <c r="A109" s="4"/>
      <c r="B109" s="67"/>
      <c r="C109" s="129"/>
      <c r="D109" s="129"/>
      <c r="E109" s="130" t="s">
        <v>91</v>
      </c>
      <c r="F109" s="130"/>
      <c r="G109" s="130"/>
      <c r="H109" s="130"/>
      <c r="I109" s="130"/>
      <c r="J109" s="129"/>
      <c r="K109" s="130" t="s">
        <v>112</v>
      </c>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1">
        <f>ROUND(AG110,2)</f>
        <v>0</v>
      </c>
      <c r="AH109" s="129"/>
      <c r="AI109" s="129"/>
      <c r="AJ109" s="129"/>
      <c r="AK109" s="129"/>
      <c r="AL109" s="129"/>
      <c r="AM109" s="129"/>
      <c r="AN109" s="132">
        <f>SUM(AG109,AT109)</f>
        <v>0</v>
      </c>
      <c r="AO109" s="129"/>
      <c r="AP109" s="129"/>
      <c r="AQ109" s="133" t="s">
        <v>84</v>
      </c>
      <c r="AR109" s="69"/>
      <c r="AS109" s="134">
        <f>ROUND(AS110,2)</f>
        <v>0</v>
      </c>
      <c r="AT109" s="135">
        <f>ROUND(SUM(AV109:AW109),2)</f>
        <v>0</v>
      </c>
      <c r="AU109" s="136">
        <f>ROUND(AU110,5)</f>
        <v>0</v>
      </c>
      <c r="AV109" s="135">
        <f>ROUND(AZ109*L29,2)</f>
        <v>0</v>
      </c>
      <c r="AW109" s="135">
        <f>ROUND(BA109*L30,2)</f>
        <v>0</v>
      </c>
      <c r="AX109" s="135">
        <f>ROUND(BB109*L29,2)</f>
        <v>0</v>
      </c>
      <c r="AY109" s="135">
        <f>ROUND(BC109*L30,2)</f>
        <v>0</v>
      </c>
      <c r="AZ109" s="135">
        <f>ROUND(AZ110,2)</f>
        <v>0</v>
      </c>
      <c r="BA109" s="135">
        <f>ROUND(BA110,2)</f>
        <v>0</v>
      </c>
      <c r="BB109" s="135">
        <f>ROUND(BB110,2)</f>
        <v>0</v>
      </c>
      <c r="BC109" s="135">
        <f>ROUND(BC110,2)</f>
        <v>0</v>
      </c>
      <c r="BD109" s="137">
        <f>ROUND(BD110,2)</f>
        <v>0</v>
      </c>
      <c r="BE109" s="4"/>
      <c r="BS109" s="138" t="s">
        <v>72</v>
      </c>
      <c r="BT109" s="138" t="s">
        <v>85</v>
      </c>
      <c r="BU109" s="138" t="s">
        <v>74</v>
      </c>
      <c r="BV109" s="138" t="s">
        <v>75</v>
      </c>
      <c r="BW109" s="138" t="s">
        <v>113</v>
      </c>
      <c r="BX109" s="138" t="s">
        <v>107</v>
      </c>
      <c r="CL109" s="138" t="s">
        <v>1</v>
      </c>
    </row>
    <row r="110" s="4" customFormat="1" ht="16.5" customHeight="1">
      <c r="A110" s="139" t="s">
        <v>87</v>
      </c>
      <c r="B110" s="67"/>
      <c r="C110" s="129"/>
      <c r="D110" s="129"/>
      <c r="E110" s="129"/>
      <c r="F110" s="130" t="s">
        <v>82</v>
      </c>
      <c r="G110" s="130"/>
      <c r="H110" s="130"/>
      <c r="I110" s="130"/>
      <c r="J110" s="130"/>
      <c r="K110" s="129"/>
      <c r="L110" s="130" t="s">
        <v>88</v>
      </c>
      <c r="M110" s="130"/>
      <c r="N110" s="130"/>
      <c r="O110" s="130"/>
      <c r="P110" s="130"/>
      <c r="Q110" s="130"/>
      <c r="R110" s="130"/>
      <c r="S110" s="130"/>
      <c r="T110" s="130"/>
      <c r="U110" s="130"/>
      <c r="V110" s="130"/>
      <c r="W110" s="130"/>
      <c r="X110" s="130"/>
      <c r="Y110" s="130"/>
      <c r="Z110" s="130"/>
      <c r="AA110" s="130"/>
      <c r="AB110" s="130"/>
      <c r="AC110" s="130"/>
      <c r="AD110" s="130"/>
      <c r="AE110" s="130"/>
      <c r="AF110" s="130"/>
      <c r="AG110" s="132">
        <f>'01 - Dle sborníku ÚOŽI_05'!J34</f>
        <v>0</v>
      </c>
      <c r="AH110" s="129"/>
      <c r="AI110" s="129"/>
      <c r="AJ110" s="129"/>
      <c r="AK110" s="129"/>
      <c r="AL110" s="129"/>
      <c r="AM110" s="129"/>
      <c r="AN110" s="132">
        <f>SUM(AG110,AT110)</f>
        <v>0</v>
      </c>
      <c r="AO110" s="129"/>
      <c r="AP110" s="129"/>
      <c r="AQ110" s="133" t="s">
        <v>84</v>
      </c>
      <c r="AR110" s="69"/>
      <c r="AS110" s="134">
        <v>0</v>
      </c>
      <c r="AT110" s="135">
        <f>ROUND(SUM(AV110:AW110),2)</f>
        <v>0</v>
      </c>
      <c r="AU110" s="136">
        <f>'01 - Dle sborníku ÚOŽI_05'!P126</f>
        <v>0</v>
      </c>
      <c r="AV110" s="135">
        <f>'01 - Dle sborníku ÚOŽI_05'!J37</f>
        <v>0</v>
      </c>
      <c r="AW110" s="135">
        <f>'01 - Dle sborníku ÚOŽI_05'!J38</f>
        <v>0</v>
      </c>
      <c r="AX110" s="135">
        <f>'01 - Dle sborníku ÚOŽI_05'!J39</f>
        <v>0</v>
      </c>
      <c r="AY110" s="135">
        <f>'01 - Dle sborníku ÚOŽI_05'!J40</f>
        <v>0</v>
      </c>
      <c r="AZ110" s="135">
        <f>'01 - Dle sborníku ÚOŽI_05'!F37</f>
        <v>0</v>
      </c>
      <c r="BA110" s="135">
        <f>'01 - Dle sborníku ÚOŽI_05'!F38</f>
        <v>0</v>
      </c>
      <c r="BB110" s="135">
        <f>'01 - Dle sborníku ÚOŽI_05'!F39</f>
        <v>0</v>
      </c>
      <c r="BC110" s="135">
        <f>'01 - Dle sborníku ÚOŽI_05'!F40</f>
        <v>0</v>
      </c>
      <c r="BD110" s="137">
        <f>'01 - Dle sborníku ÚOŽI_05'!F41</f>
        <v>0</v>
      </c>
      <c r="BE110" s="4"/>
      <c r="BT110" s="138" t="s">
        <v>89</v>
      </c>
      <c r="BV110" s="138" t="s">
        <v>75</v>
      </c>
      <c r="BW110" s="138" t="s">
        <v>114</v>
      </c>
      <c r="BX110" s="138" t="s">
        <v>113</v>
      </c>
      <c r="CL110" s="138" t="s">
        <v>1</v>
      </c>
    </row>
    <row r="111" s="4" customFormat="1" ht="16.5" customHeight="1">
      <c r="A111" s="4"/>
      <c r="B111" s="67"/>
      <c r="C111" s="129"/>
      <c r="D111" s="129"/>
      <c r="E111" s="130" t="s">
        <v>97</v>
      </c>
      <c r="F111" s="130"/>
      <c r="G111" s="130"/>
      <c r="H111" s="130"/>
      <c r="I111" s="130"/>
      <c r="J111" s="129"/>
      <c r="K111" s="130" t="s">
        <v>115</v>
      </c>
      <c r="L111" s="130"/>
      <c r="M111" s="130"/>
      <c r="N111" s="130"/>
      <c r="O111" s="130"/>
      <c r="P111" s="130"/>
      <c r="Q111" s="130"/>
      <c r="R111" s="130"/>
      <c r="S111" s="130"/>
      <c r="T111" s="130"/>
      <c r="U111" s="130"/>
      <c r="V111" s="130"/>
      <c r="W111" s="130"/>
      <c r="X111" s="130"/>
      <c r="Y111" s="130"/>
      <c r="Z111" s="130"/>
      <c r="AA111" s="130"/>
      <c r="AB111" s="130"/>
      <c r="AC111" s="130"/>
      <c r="AD111" s="130"/>
      <c r="AE111" s="130"/>
      <c r="AF111" s="130"/>
      <c r="AG111" s="131">
        <f>ROUND(AG112,2)</f>
        <v>0</v>
      </c>
      <c r="AH111" s="129"/>
      <c r="AI111" s="129"/>
      <c r="AJ111" s="129"/>
      <c r="AK111" s="129"/>
      <c r="AL111" s="129"/>
      <c r="AM111" s="129"/>
      <c r="AN111" s="132">
        <f>SUM(AG111,AT111)</f>
        <v>0</v>
      </c>
      <c r="AO111" s="129"/>
      <c r="AP111" s="129"/>
      <c r="AQ111" s="133" t="s">
        <v>84</v>
      </c>
      <c r="AR111" s="69"/>
      <c r="AS111" s="134">
        <f>ROUND(AS112,2)</f>
        <v>0</v>
      </c>
      <c r="AT111" s="135">
        <f>ROUND(SUM(AV111:AW111),2)</f>
        <v>0</v>
      </c>
      <c r="AU111" s="136">
        <f>ROUND(AU112,5)</f>
        <v>0</v>
      </c>
      <c r="AV111" s="135">
        <f>ROUND(AZ111*L29,2)</f>
        <v>0</v>
      </c>
      <c r="AW111" s="135">
        <f>ROUND(BA111*L30,2)</f>
        <v>0</v>
      </c>
      <c r="AX111" s="135">
        <f>ROUND(BB111*L29,2)</f>
        <v>0</v>
      </c>
      <c r="AY111" s="135">
        <f>ROUND(BC111*L30,2)</f>
        <v>0</v>
      </c>
      <c r="AZ111" s="135">
        <f>ROUND(AZ112,2)</f>
        <v>0</v>
      </c>
      <c r="BA111" s="135">
        <f>ROUND(BA112,2)</f>
        <v>0</v>
      </c>
      <c r="BB111" s="135">
        <f>ROUND(BB112,2)</f>
        <v>0</v>
      </c>
      <c r="BC111" s="135">
        <f>ROUND(BC112,2)</f>
        <v>0</v>
      </c>
      <c r="BD111" s="137">
        <f>ROUND(BD112,2)</f>
        <v>0</v>
      </c>
      <c r="BE111" s="4"/>
      <c r="BS111" s="138" t="s">
        <v>72</v>
      </c>
      <c r="BT111" s="138" t="s">
        <v>85</v>
      </c>
      <c r="BU111" s="138" t="s">
        <v>74</v>
      </c>
      <c r="BV111" s="138" t="s">
        <v>75</v>
      </c>
      <c r="BW111" s="138" t="s">
        <v>116</v>
      </c>
      <c r="BX111" s="138" t="s">
        <v>107</v>
      </c>
      <c r="CL111" s="138" t="s">
        <v>1</v>
      </c>
    </row>
    <row r="112" s="4" customFormat="1" ht="16.5" customHeight="1">
      <c r="A112" s="139" t="s">
        <v>87</v>
      </c>
      <c r="B112" s="67"/>
      <c r="C112" s="129"/>
      <c r="D112" s="129"/>
      <c r="E112" s="129"/>
      <c r="F112" s="130" t="s">
        <v>82</v>
      </c>
      <c r="G112" s="130"/>
      <c r="H112" s="130"/>
      <c r="I112" s="130"/>
      <c r="J112" s="130"/>
      <c r="K112" s="129"/>
      <c r="L112" s="130" t="s">
        <v>88</v>
      </c>
      <c r="M112" s="130"/>
      <c r="N112" s="130"/>
      <c r="O112" s="130"/>
      <c r="P112" s="130"/>
      <c r="Q112" s="130"/>
      <c r="R112" s="130"/>
      <c r="S112" s="130"/>
      <c r="T112" s="130"/>
      <c r="U112" s="130"/>
      <c r="V112" s="130"/>
      <c r="W112" s="130"/>
      <c r="X112" s="130"/>
      <c r="Y112" s="130"/>
      <c r="Z112" s="130"/>
      <c r="AA112" s="130"/>
      <c r="AB112" s="130"/>
      <c r="AC112" s="130"/>
      <c r="AD112" s="130"/>
      <c r="AE112" s="130"/>
      <c r="AF112" s="130"/>
      <c r="AG112" s="132">
        <f>'01 - Dle sborníku ÚOŽI_06'!J34</f>
        <v>0</v>
      </c>
      <c r="AH112" s="129"/>
      <c r="AI112" s="129"/>
      <c r="AJ112" s="129"/>
      <c r="AK112" s="129"/>
      <c r="AL112" s="129"/>
      <c r="AM112" s="129"/>
      <c r="AN112" s="132">
        <f>SUM(AG112,AT112)</f>
        <v>0</v>
      </c>
      <c r="AO112" s="129"/>
      <c r="AP112" s="129"/>
      <c r="AQ112" s="133" t="s">
        <v>84</v>
      </c>
      <c r="AR112" s="69"/>
      <c r="AS112" s="134">
        <v>0</v>
      </c>
      <c r="AT112" s="135">
        <f>ROUND(SUM(AV112:AW112),2)</f>
        <v>0</v>
      </c>
      <c r="AU112" s="136">
        <f>'01 - Dle sborníku ÚOŽI_06'!P126</f>
        <v>0</v>
      </c>
      <c r="AV112" s="135">
        <f>'01 - Dle sborníku ÚOŽI_06'!J37</f>
        <v>0</v>
      </c>
      <c r="AW112" s="135">
        <f>'01 - Dle sborníku ÚOŽI_06'!J38</f>
        <v>0</v>
      </c>
      <c r="AX112" s="135">
        <f>'01 - Dle sborníku ÚOŽI_06'!J39</f>
        <v>0</v>
      </c>
      <c r="AY112" s="135">
        <f>'01 - Dle sborníku ÚOŽI_06'!J40</f>
        <v>0</v>
      </c>
      <c r="AZ112" s="135">
        <f>'01 - Dle sborníku ÚOŽI_06'!F37</f>
        <v>0</v>
      </c>
      <c r="BA112" s="135">
        <f>'01 - Dle sborníku ÚOŽI_06'!F38</f>
        <v>0</v>
      </c>
      <c r="BB112" s="135">
        <f>'01 - Dle sborníku ÚOŽI_06'!F39</f>
        <v>0</v>
      </c>
      <c r="BC112" s="135">
        <f>'01 - Dle sborníku ÚOŽI_06'!F40</f>
        <v>0</v>
      </c>
      <c r="BD112" s="137">
        <f>'01 - Dle sborníku ÚOŽI_06'!F41</f>
        <v>0</v>
      </c>
      <c r="BE112" s="4"/>
      <c r="BT112" s="138" t="s">
        <v>89</v>
      </c>
      <c r="BV112" s="138" t="s">
        <v>75</v>
      </c>
      <c r="BW112" s="138" t="s">
        <v>117</v>
      </c>
      <c r="BX112" s="138" t="s">
        <v>116</v>
      </c>
      <c r="CL112" s="138" t="s">
        <v>1</v>
      </c>
    </row>
    <row r="113" s="7" customFormat="1" ht="24.75" customHeight="1">
      <c r="A113" s="7"/>
      <c r="B113" s="116"/>
      <c r="C113" s="117"/>
      <c r="D113" s="118" t="s">
        <v>118</v>
      </c>
      <c r="E113" s="118"/>
      <c r="F113" s="118"/>
      <c r="G113" s="118"/>
      <c r="H113" s="118"/>
      <c r="I113" s="119"/>
      <c r="J113" s="118" t="s">
        <v>119</v>
      </c>
      <c r="K113" s="118"/>
      <c r="L113" s="118"/>
      <c r="M113" s="118"/>
      <c r="N113" s="118"/>
      <c r="O113" s="118"/>
      <c r="P113" s="118"/>
      <c r="Q113" s="118"/>
      <c r="R113" s="118"/>
      <c r="S113" s="118"/>
      <c r="T113" s="118"/>
      <c r="U113" s="118"/>
      <c r="V113" s="118"/>
      <c r="W113" s="118"/>
      <c r="X113" s="118"/>
      <c r="Y113" s="118"/>
      <c r="Z113" s="118"/>
      <c r="AA113" s="118"/>
      <c r="AB113" s="118"/>
      <c r="AC113" s="118"/>
      <c r="AD113" s="118"/>
      <c r="AE113" s="118"/>
      <c r="AF113" s="118"/>
      <c r="AG113" s="120">
        <f>ROUND(AG114+AG117+AG119+AG121,2)</f>
        <v>0</v>
      </c>
      <c r="AH113" s="119"/>
      <c r="AI113" s="119"/>
      <c r="AJ113" s="119"/>
      <c r="AK113" s="119"/>
      <c r="AL113" s="119"/>
      <c r="AM113" s="119"/>
      <c r="AN113" s="121">
        <f>SUM(AG113,AT113)</f>
        <v>0</v>
      </c>
      <c r="AO113" s="119"/>
      <c r="AP113" s="119"/>
      <c r="AQ113" s="122" t="s">
        <v>79</v>
      </c>
      <c r="AR113" s="123"/>
      <c r="AS113" s="124">
        <f>ROUND(AS114+AS117+AS119+AS121,2)</f>
        <v>0</v>
      </c>
      <c r="AT113" s="125">
        <f>ROUND(SUM(AV113:AW113),2)</f>
        <v>0</v>
      </c>
      <c r="AU113" s="126">
        <f>ROUND(AU114+AU117+AU119+AU121,5)</f>
        <v>0</v>
      </c>
      <c r="AV113" s="125">
        <f>ROUND(AZ113*L29,2)</f>
        <v>0</v>
      </c>
      <c r="AW113" s="125">
        <f>ROUND(BA113*L30,2)</f>
        <v>0</v>
      </c>
      <c r="AX113" s="125">
        <f>ROUND(BB113*L29,2)</f>
        <v>0</v>
      </c>
      <c r="AY113" s="125">
        <f>ROUND(BC113*L30,2)</f>
        <v>0</v>
      </c>
      <c r="AZ113" s="125">
        <f>ROUND(AZ114+AZ117+AZ119+AZ121,2)</f>
        <v>0</v>
      </c>
      <c r="BA113" s="125">
        <f>ROUND(BA114+BA117+BA119+BA121,2)</f>
        <v>0</v>
      </c>
      <c r="BB113" s="125">
        <f>ROUND(BB114+BB117+BB119+BB121,2)</f>
        <v>0</v>
      </c>
      <c r="BC113" s="125">
        <f>ROUND(BC114+BC117+BC119+BC121,2)</f>
        <v>0</v>
      </c>
      <c r="BD113" s="127">
        <f>ROUND(BD114+BD117+BD119+BD121,2)</f>
        <v>0</v>
      </c>
      <c r="BE113" s="7"/>
      <c r="BS113" s="128" t="s">
        <v>72</v>
      </c>
      <c r="BT113" s="128" t="s">
        <v>80</v>
      </c>
      <c r="BU113" s="128" t="s">
        <v>74</v>
      </c>
      <c r="BV113" s="128" t="s">
        <v>75</v>
      </c>
      <c r="BW113" s="128" t="s">
        <v>120</v>
      </c>
      <c r="BX113" s="128" t="s">
        <v>5</v>
      </c>
      <c r="CL113" s="128" t="s">
        <v>1</v>
      </c>
      <c r="CM113" s="128" t="s">
        <v>73</v>
      </c>
    </row>
    <row r="114" s="4" customFormat="1" ht="23.25" customHeight="1">
      <c r="A114" s="4"/>
      <c r="B114" s="67"/>
      <c r="C114" s="129"/>
      <c r="D114" s="129"/>
      <c r="E114" s="130" t="s">
        <v>82</v>
      </c>
      <c r="F114" s="130"/>
      <c r="G114" s="130"/>
      <c r="H114" s="130"/>
      <c r="I114" s="130"/>
      <c r="J114" s="129"/>
      <c r="K114" s="130" t="s">
        <v>121</v>
      </c>
      <c r="L114" s="130"/>
      <c r="M114" s="130"/>
      <c r="N114" s="130"/>
      <c r="O114" s="130"/>
      <c r="P114" s="130"/>
      <c r="Q114" s="130"/>
      <c r="R114" s="130"/>
      <c r="S114" s="130"/>
      <c r="T114" s="130"/>
      <c r="U114" s="130"/>
      <c r="V114" s="130"/>
      <c r="W114" s="130"/>
      <c r="X114" s="130"/>
      <c r="Y114" s="130"/>
      <c r="Z114" s="130"/>
      <c r="AA114" s="130"/>
      <c r="AB114" s="130"/>
      <c r="AC114" s="130"/>
      <c r="AD114" s="130"/>
      <c r="AE114" s="130"/>
      <c r="AF114" s="130"/>
      <c r="AG114" s="131">
        <f>ROUND(SUM(AG115:AG116),2)</f>
        <v>0</v>
      </c>
      <c r="AH114" s="129"/>
      <c r="AI114" s="129"/>
      <c r="AJ114" s="129"/>
      <c r="AK114" s="129"/>
      <c r="AL114" s="129"/>
      <c r="AM114" s="129"/>
      <c r="AN114" s="132">
        <f>SUM(AG114,AT114)</f>
        <v>0</v>
      </c>
      <c r="AO114" s="129"/>
      <c r="AP114" s="129"/>
      <c r="AQ114" s="133" t="s">
        <v>84</v>
      </c>
      <c r="AR114" s="69"/>
      <c r="AS114" s="134">
        <f>ROUND(SUM(AS115:AS116),2)</f>
        <v>0</v>
      </c>
      <c r="AT114" s="135">
        <f>ROUND(SUM(AV114:AW114),2)</f>
        <v>0</v>
      </c>
      <c r="AU114" s="136">
        <f>ROUND(SUM(AU115:AU116),5)</f>
        <v>0</v>
      </c>
      <c r="AV114" s="135">
        <f>ROUND(AZ114*L29,2)</f>
        <v>0</v>
      </c>
      <c r="AW114" s="135">
        <f>ROUND(BA114*L30,2)</f>
        <v>0</v>
      </c>
      <c r="AX114" s="135">
        <f>ROUND(BB114*L29,2)</f>
        <v>0</v>
      </c>
      <c r="AY114" s="135">
        <f>ROUND(BC114*L30,2)</f>
        <v>0</v>
      </c>
      <c r="AZ114" s="135">
        <f>ROUND(SUM(AZ115:AZ116),2)</f>
        <v>0</v>
      </c>
      <c r="BA114" s="135">
        <f>ROUND(SUM(BA115:BA116),2)</f>
        <v>0</v>
      </c>
      <c r="BB114" s="135">
        <f>ROUND(SUM(BB115:BB116),2)</f>
        <v>0</v>
      </c>
      <c r="BC114" s="135">
        <f>ROUND(SUM(BC115:BC116),2)</f>
        <v>0</v>
      </c>
      <c r="BD114" s="137">
        <f>ROUND(SUM(BD115:BD116),2)</f>
        <v>0</v>
      </c>
      <c r="BE114" s="4"/>
      <c r="BS114" s="138" t="s">
        <v>72</v>
      </c>
      <c r="BT114" s="138" t="s">
        <v>85</v>
      </c>
      <c r="BU114" s="138" t="s">
        <v>74</v>
      </c>
      <c r="BV114" s="138" t="s">
        <v>75</v>
      </c>
      <c r="BW114" s="138" t="s">
        <v>122</v>
      </c>
      <c r="BX114" s="138" t="s">
        <v>120</v>
      </c>
      <c r="CL114" s="138" t="s">
        <v>1</v>
      </c>
    </row>
    <row r="115" s="4" customFormat="1" ht="16.5" customHeight="1">
      <c r="A115" s="139" t="s">
        <v>87</v>
      </c>
      <c r="B115" s="67"/>
      <c r="C115" s="129"/>
      <c r="D115" s="129"/>
      <c r="E115" s="129"/>
      <c r="F115" s="130" t="s">
        <v>82</v>
      </c>
      <c r="G115" s="130"/>
      <c r="H115" s="130"/>
      <c r="I115" s="130"/>
      <c r="J115" s="130"/>
      <c r="K115" s="129"/>
      <c r="L115" s="130" t="s">
        <v>88</v>
      </c>
      <c r="M115" s="130"/>
      <c r="N115" s="130"/>
      <c r="O115" s="130"/>
      <c r="P115" s="130"/>
      <c r="Q115" s="130"/>
      <c r="R115" s="130"/>
      <c r="S115" s="130"/>
      <c r="T115" s="130"/>
      <c r="U115" s="130"/>
      <c r="V115" s="130"/>
      <c r="W115" s="130"/>
      <c r="X115" s="130"/>
      <c r="Y115" s="130"/>
      <c r="Z115" s="130"/>
      <c r="AA115" s="130"/>
      <c r="AB115" s="130"/>
      <c r="AC115" s="130"/>
      <c r="AD115" s="130"/>
      <c r="AE115" s="130"/>
      <c r="AF115" s="130"/>
      <c r="AG115" s="132">
        <f>'01 - Dle sborníku ÚOŽI_07'!J34</f>
        <v>0</v>
      </c>
      <c r="AH115" s="129"/>
      <c r="AI115" s="129"/>
      <c r="AJ115" s="129"/>
      <c r="AK115" s="129"/>
      <c r="AL115" s="129"/>
      <c r="AM115" s="129"/>
      <c r="AN115" s="132">
        <f>SUM(AG115,AT115)</f>
        <v>0</v>
      </c>
      <c r="AO115" s="129"/>
      <c r="AP115" s="129"/>
      <c r="AQ115" s="133" t="s">
        <v>84</v>
      </c>
      <c r="AR115" s="69"/>
      <c r="AS115" s="134">
        <v>0</v>
      </c>
      <c r="AT115" s="135">
        <f>ROUND(SUM(AV115:AW115),2)</f>
        <v>0</v>
      </c>
      <c r="AU115" s="136">
        <f>'01 - Dle sborníku ÚOŽI_07'!P124</f>
        <v>0</v>
      </c>
      <c r="AV115" s="135">
        <f>'01 - Dle sborníku ÚOŽI_07'!J37</f>
        <v>0</v>
      </c>
      <c r="AW115" s="135">
        <f>'01 - Dle sborníku ÚOŽI_07'!J38</f>
        <v>0</v>
      </c>
      <c r="AX115" s="135">
        <f>'01 - Dle sborníku ÚOŽI_07'!J39</f>
        <v>0</v>
      </c>
      <c r="AY115" s="135">
        <f>'01 - Dle sborníku ÚOŽI_07'!J40</f>
        <v>0</v>
      </c>
      <c r="AZ115" s="135">
        <f>'01 - Dle sborníku ÚOŽI_07'!F37</f>
        <v>0</v>
      </c>
      <c r="BA115" s="135">
        <f>'01 - Dle sborníku ÚOŽI_07'!F38</f>
        <v>0</v>
      </c>
      <c r="BB115" s="135">
        <f>'01 - Dle sborníku ÚOŽI_07'!F39</f>
        <v>0</v>
      </c>
      <c r="BC115" s="135">
        <f>'01 - Dle sborníku ÚOŽI_07'!F40</f>
        <v>0</v>
      </c>
      <c r="BD115" s="137">
        <f>'01 - Dle sborníku ÚOŽI_07'!F41</f>
        <v>0</v>
      </c>
      <c r="BE115" s="4"/>
      <c r="BT115" s="138" t="s">
        <v>89</v>
      </c>
      <c r="BV115" s="138" t="s">
        <v>75</v>
      </c>
      <c r="BW115" s="138" t="s">
        <v>123</v>
      </c>
      <c r="BX115" s="138" t="s">
        <v>122</v>
      </c>
      <c r="CL115" s="138" t="s">
        <v>1</v>
      </c>
    </row>
    <row r="116" s="4" customFormat="1" ht="16.5" customHeight="1">
      <c r="A116" s="139" t="s">
        <v>87</v>
      </c>
      <c r="B116" s="67"/>
      <c r="C116" s="129"/>
      <c r="D116" s="129"/>
      <c r="E116" s="129"/>
      <c r="F116" s="130" t="s">
        <v>91</v>
      </c>
      <c r="G116" s="130"/>
      <c r="H116" s="130"/>
      <c r="I116" s="130"/>
      <c r="J116" s="130"/>
      <c r="K116" s="129"/>
      <c r="L116" s="130" t="s">
        <v>92</v>
      </c>
      <c r="M116" s="130"/>
      <c r="N116" s="130"/>
      <c r="O116" s="130"/>
      <c r="P116" s="130"/>
      <c r="Q116" s="130"/>
      <c r="R116" s="130"/>
      <c r="S116" s="130"/>
      <c r="T116" s="130"/>
      <c r="U116" s="130"/>
      <c r="V116" s="130"/>
      <c r="W116" s="130"/>
      <c r="X116" s="130"/>
      <c r="Y116" s="130"/>
      <c r="Z116" s="130"/>
      <c r="AA116" s="130"/>
      <c r="AB116" s="130"/>
      <c r="AC116" s="130"/>
      <c r="AD116" s="130"/>
      <c r="AE116" s="130"/>
      <c r="AF116" s="130"/>
      <c r="AG116" s="132">
        <f>'02 - Dle sborníku URS_02'!J34</f>
        <v>0</v>
      </c>
      <c r="AH116" s="129"/>
      <c r="AI116" s="129"/>
      <c r="AJ116" s="129"/>
      <c r="AK116" s="129"/>
      <c r="AL116" s="129"/>
      <c r="AM116" s="129"/>
      <c r="AN116" s="132">
        <f>SUM(AG116,AT116)</f>
        <v>0</v>
      </c>
      <c r="AO116" s="129"/>
      <c r="AP116" s="129"/>
      <c r="AQ116" s="133" t="s">
        <v>84</v>
      </c>
      <c r="AR116" s="69"/>
      <c r="AS116" s="134">
        <v>0</v>
      </c>
      <c r="AT116" s="135">
        <f>ROUND(SUM(AV116:AW116),2)</f>
        <v>0</v>
      </c>
      <c r="AU116" s="136">
        <f>'02 - Dle sborníku URS_02'!P124</f>
        <v>0</v>
      </c>
      <c r="AV116" s="135">
        <f>'02 - Dle sborníku URS_02'!J37</f>
        <v>0</v>
      </c>
      <c r="AW116" s="135">
        <f>'02 - Dle sborníku URS_02'!J38</f>
        <v>0</v>
      </c>
      <c r="AX116" s="135">
        <f>'02 - Dle sborníku URS_02'!J39</f>
        <v>0</v>
      </c>
      <c r="AY116" s="135">
        <f>'02 - Dle sborníku URS_02'!J40</f>
        <v>0</v>
      </c>
      <c r="AZ116" s="135">
        <f>'02 - Dle sborníku URS_02'!F37</f>
        <v>0</v>
      </c>
      <c r="BA116" s="135">
        <f>'02 - Dle sborníku URS_02'!F38</f>
        <v>0</v>
      </c>
      <c r="BB116" s="135">
        <f>'02 - Dle sborníku URS_02'!F39</f>
        <v>0</v>
      </c>
      <c r="BC116" s="135">
        <f>'02 - Dle sborníku URS_02'!F40</f>
        <v>0</v>
      </c>
      <c r="BD116" s="137">
        <f>'02 - Dle sborníku URS_02'!F41</f>
        <v>0</v>
      </c>
      <c r="BE116" s="4"/>
      <c r="BT116" s="138" t="s">
        <v>89</v>
      </c>
      <c r="BV116" s="138" t="s">
        <v>75</v>
      </c>
      <c r="BW116" s="138" t="s">
        <v>124</v>
      </c>
      <c r="BX116" s="138" t="s">
        <v>122</v>
      </c>
      <c r="CL116" s="138" t="s">
        <v>1</v>
      </c>
    </row>
    <row r="117" s="4" customFormat="1" ht="23.25" customHeight="1">
      <c r="A117" s="4"/>
      <c r="B117" s="67"/>
      <c r="C117" s="129"/>
      <c r="D117" s="129"/>
      <c r="E117" s="130" t="s">
        <v>91</v>
      </c>
      <c r="F117" s="130"/>
      <c r="G117" s="130"/>
      <c r="H117" s="130"/>
      <c r="I117" s="130"/>
      <c r="J117" s="129"/>
      <c r="K117" s="130" t="s">
        <v>125</v>
      </c>
      <c r="L117" s="130"/>
      <c r="M117" s="130"/>
      <c r="N117" s="130"/>
      <c r="O117" s="130"/>
      <c r="P117" s="130"/>
      <c r="Q117" s="130"/>
      <c r="R117" s="130"/>
      <c r="S117" s="130"/>
      <c r="T117" s="130"/>
      <c r="U117" s="130"/>
      <c r="V117" s="130"/>
      <c r="W117" s="130"/>
      <c r="X117" s="130"/>
      <c r="Y117" s="130"/>
      <c r="Z117" s="130"/>
      <c r="AA117" s="130"/>
      <c r="AB117" s="130"/>
      <c r="AC117" s="130"/>
      <c r="AD117" s="130"/>
      <c r="AE117" s="130"/>
      <c r="AF117" s="130"/>
      <c r="AG117" s="131">
        <f>ROUND(AG118,2)</f>
        <v>0</v>
      </c>
      <c r="AH117" s="129"/>
      <c r="AI117" s="129"/>
      <c r="AJ117" s="129"/>
      <c r="AK117" s="129"/>
      <c r="AL117" s="129"/>
      <c r="AM117" s="129"/>
      <c r="AN117" s="132">
        <f>SUM(AG117,AT117)</f>
        <v>0</v>
      </c>
      <c r="AO117" s="129"/>
      <c r="AP117" s="129"/>
      <c r="AQ117" s="133" t="s">
        <v>84</v>
      </c>
      <c r="AR117" s="69"/>
      <c r="AS117" s="134">
        <f>ROUND(AS118,2)</f>
        <v>0</v>
      </c>
      <c r="AT117" s="135">
        <f>ROUND(SUM(AV117:AW117),2)</f>
        <v>0</v>
      </c>
      <c r="AU117" s="136">
        <f>ROUND(AU118,5)</f>
        <v>0</v>
      </c>
      <c r="AV117" s="135">
        <f>ROUND(AZ117*L29,2)</f>
        <v>0</v>
      </c>
      <c r="AW117" s="135">
        <f>ROUND(BA117*L30,2)</f>
        <v>0</v>
      </c>
      <c r="AX117" s="135">
        <f>ROUND(BB117*L29,2)</f>
        <v>0</v>
      </c>
      <c r="AY117" s="135">
        <f>ROUND(BC117*L30,2)</f>
        <v>0</v>
      </c>
      <c r="AZ117" s="135">
        <f>ROUND(AZ118,2)</f>
        <v>0</v>
      </c>
      <c r="BA117" s="135">
        <f>ROUND(BA118,2)</f>
        <v>0</v>
      </c>
      <c r="BB117" s="135">
        <f>ROUND(BB118,2)</f>
        <v>0</v>
      </c>
      <c r="BC117" s="135">
        <f>ROUND(BC118,2)</f>
        <v>0</v>
      </c>
      <c r="BD117" s="137">
        <f>ROUND(BD118,2)</f>
        <v>0</v>
      </c>
      <c r="BE117" s="4"/>
      <c r="BS117" s="138" t="s">
        <v>72</v>
      </c>
      <c r="BT117" s="138" t="s">
        <v>85</v>
      </c>
      <c r="BU117" s="138" t="s">
        <v>74</v>
      </c>
      <c r="BV117" s="138" t="s">
        <v>75</v>
      </c>
      <c r="BW117" s="138" t="s">
        <v>126</v>
      </c>
      <c r="BX117" s="138" t="s">
        <v>120</v>
      </c>
      <c r="CL117" s="138" t="s">
        <v>1</v>
      </c>
    </row>
    <row r="118" s="4" customFormat="1" ht="16.5" customHeight="1">
      <c r="A118" s="139" t="s">
        <v>87</v>
      </c>
      <c r="B118" s="67"/>
      <c r="C118" s="129"/>
      <c r="D118" s="129"/>
      <c r="E118" s="129"/>
      <c r="F118" s="130" t="s">
        <v>82</v>
      </c>
      <c r="G118" s="130"/>
      <c r="H118" s="130"/>
      <c r="I118" s="130"/>
      <c r="J118" s="130"/>
      <c r="K118" s="129"/>
      <c r="L118" s="130" t="s">
        <v>88</v>
      </c>
      <c r="M118" s="130"/>
      <c r="N118" s="130"/>
      <c r="O118" s="130"/>
      <c r="P118" s="130"/>
      <c r="Q118" s="130"/>
      <c r="R118" s="130"/>
      <c r="S118" s="130"/>
      <c r="T118" s="130"/>
      <c r="U118" s="130"/>
      <c r="V118" s="130"/>
      <c r="W118" s="130"/>
      <c r="X118" s="130"/>
      <c r="Y118" s="130"/>
      <c r="Z118" s="130"/>
      <c r="AA118" s="130"/>
      <c r="AB118" s="130"/>
      <c r="AC118" s="130"/>
      <c r="AD118" s="130"/>
      <c r="AE118" s="130"/>
      <c r="AF118" s="130"/>
      <c r="AG118" s="132">
        <f>'01 - Dle sborníku ÚOŽI_08'!J34</f>
        <v>0</v>
      </c>
      <c r="AH118" s="129"/>
      <c r="AI118" s="129"/>
      <c r="AJ118" s="129"/>
      <c r="AK118" s="129"/>
      <c r="AL118" s="129"/>
      <c r="AM118" s="129"/>
      <c r="AN118" s="132">
        <f>SUM(AG118,AT118)</f>
        <v>0</v>
      </c>
      <c r="AO118" s="129"/>
      <c r="AP118" s="129"/>
      <c r="AQ118" s="133" t="s">
        <v>84</v>
      </c>
      <c r="AR118" s="69"/>
      <c r="AS118" s="134">
        <v>0</v>
      </c>
      <c r="AT118" s="135">
        <f>ROUND(SUM(AV118:AW118),2)</f>
        <v>0</v>
      </c>
      <c r="AU118" s="136">
        <f>'01 - Dle sborníku ÚOŽI_08'!P125</f>
        <v>0</v>
      </c>
      <c r="AV118" s="135">
        <f>'01 - Dle sborníku ÚOŽI_08'!J37</f>
        <v>0</v>
      </c>
      <c r="AW118" s="135">
        <f>'01 - Dle sborníku ÚOŽI_08'!J38</f>
        <v>0</v>
      </c>
      <c r="AX118" s="135">
        <f>'01 - Dle sborníku ÚOŽI_08'!J39</f>
        <v>0</v>
      </c>
      <c r="AY118" s="135">
        <f>'01 - Dle sborníku ÚOŽI_08'!J40</f>
        <v>0</v>
      </c>
      <c r="AZ118" s="135">
        <f>'01 - Dle sborníku ÚOŽI_08'!F37</f>
        <v>0</v>
      </c>
      <c r="BA118" s="135">
        <f>'01 - Dle sborníku ÚOŽI_08'!F38</f>
        <v>0</v>
      </c>
      <c r="BB118" s="135">
        <f>'01 - Dle sborníku ÚOŽI_08'!F39</f>
        <v>0</v>
      </c>
      <c r="BC118" s="135">
        <f>'01 - Dle sborníku ÚOŽI_08'!F40</f>
        <v>0</v>
      </c>
      <c r="BD118" s="137">
        <f>'01 - Dle sborníku ÚOŽI_08'!F41</f>
        <v>0</v>
      </c>
      <c r="BE118" s="4"/>
      <c r="BT118" s="138" t="s">
        <v>89</v>
      </c>
      <c r="BV118" s="138" t="s">
        <v>75</v>
      </c>
      <c r="BW118" s="138" t="s">
        <v>127</v>
      </c>
      <c r="BX118" s="138" t="s">
        <v>126</v>
      </c>
      <c r="CL118" s="138" t="s">
        <v>1</v>
      </c>
    </row>
    <row r="119" s="4" customFormat="1" ht="16.5" customHeight="1">
      <c r="A119" s="4"/>
      <c r="B119" s="67"/>
      <c r="C119" s="129"/>
      <c r="D119" s="129"/>
      <c r="E119" s="130" t="s">
        <v>97</v>
      </c>
      <c r="F119" s="130"/>
      <c r="G119" s="130"/>
      <c r="H119" s="130"/>
      <c r="I119" s="130"/>
      <c r="J119" s="129"/>
      <c r="K119" s="130" t="s">
        <v>128</v>
      </c>
      <c r="L119" s="130"/>
      <c r="M119" s="130"/>
      <c r="N119" s="130"/>
      <c r="O119" s="130"/>
      <c r="P119" s="130"/>
      <c r="Q119" s="130"/>
      <c r="R119" s="130"/>
      <c r="S119" s="130"/>
      <c r="T119" s="130"/>
      <c r="U119" s="130"/>
      <c r="V119" s="130"/>
      <c r="W119" s="130"/>
      <c r="X119" s="130"/>
      <c r="Y119" s="130"/>
      <c r="Z119" s="130"/>
      <c r="AA119" s="130"/>
      <c r="AB119" s="130"/>
      <c r="AC119" s="130"/>
      <c r="AD119" s="130"/>
      <c r="AE119" s="130"/>
      <c r="AF119" s="130"/>
      <c r="AG119" s="131">
        <f>ROUND(AG120,2)</f>
        <v>0</v>
      </c>
      <c r="AH119" s="129"/>
      <c r="AI119" s="129"/>
      <c r="AJ119" s="129"/>
      <c r="AK119" s="129"/>
      <c r="AL119" s="129"/>
      <c r="AM119" s="129"/>
      <c r="AN119" s="132">
        <f>SUM(AG119,AT119)</f>
        <v>0</v>
      </c>
      <c r="AO119" s="129"/>
      <c r="AP119" s="129"/>
      <c r="AQ119" s="133" t="s">
        <v>84</v>
      </c>
      <c r="AR119" s="69"/>
      <c r="AS119" s="134">
        <f>ROUND(AS120,2)</f>
        <v>0</v>
      </c>
      <c r="AT119" s="135">
        <f>ROUND(SUM(AV119:AW119),2)</f>
        <v>0</v>
      </c>
      <c r="AU119" s="136">
        <f>ROUND(AU120,5)</f>
        <v>0</v>
      </c>
      <c r="AV119" s="135">
        <f>ROUND(AZ119*L29,2)</f>
        <v>0</v>
      </c>
      <c r="AW119" s="135">
        <f>ROUND(BA119*L30,2)</f>
        <v>0</v>
      </c>
      <c r="AX119" s="135">
        <f>ROUND(BB119*L29,2)</f>
        <v>0</v>
      </c>
      <c r="AY119" s="135">
        <f>ROUND(BC119*L30,2)</f>
        <v>0</v>
      </c>
      <c r="AZ119" s="135">
        <f>ROUND(AZ120,2)</f>
        <v>0</v>
      </c>
      <c r="BA119" s="135">
        <f>ROUND(BA120,2)</f>
        <v>0</v>
      </c>
      <c r="BB119" s="135">
        <f>ROUND(BB120,2)</f>
        <v>0</v>
      </c>
      <c r="BC119" s="135">
        <f>ROUND(BC120,2)</f>
        <v>0</v>
      </c>
      <c r="BD119" s="137">
        <f>ROUND(BD120,2)</f>
        <v>0</v>
      </c>
      <c r="BE119" s="4"/>
      <c r="BS119" s="138" t="s">
        <v>72</v>
      </c>
      <c r="BT119" s="138" t="s">
        <v>85</v>
      </c>
      <c r="BU119" s="138" t="s">
        <v>74</v>
      </c>
      <c r="BV119" s="138" t="s">
        <v>75</v>
      </c>
      <c r="BW119" s="138" t="s">
        <v>129</v>
      </c>
      <c r="BX119" s="138" t="s">
        <v>120</v>
      </c>
      <c r="CL119" s="138" t="s">
        <v>1</v>
      </c>
    </row>
    <row r="120" s="4" customFormat="1" ht="16.5" customHeight="1">
      <c r="A120" s="139" t="s">
        <v>87</v>
      </c>
      <c r="B120" s="67"/>
      <c r="C120" s="129"/>
      <c r="D120" s="129"/>
      <c r="E120" s="129"/>
      <c r="F120" s="130" t="s">
        <v>82</v>
      </c>
      <c r="G120" s="130"/>
      <c r="H120" s="130"/>
      <c r="I120" s="130"/>
      <c r="J120" s="130"/>
      <c r="K120" s="129"/>
      <c r="L120" s="130" t="s">
        <v>88</v>
      </c>
      <c r="M120" s="130"/>
      <c r="N120" s="130"/>
      <c r="O120" s="130"/>
      <c r="P120" s="130"/>
      <c r="Q120" s="130"/>
      <c r="R120" s="130"/>
      <c r="S120" s="130"/>
      <c r="T120" s="130"/>
      <c r="U120" s="130"/>
      <c r="V120" s="130"/>
      <c r="W120" s="130"/>
      <c r="X120" s="130"/>
      <c r="Y120" s="130"/>
      <c r="Z120" s="130"/>
      <c r="AA120" s="130"/>
      <c r="AB120" s="130"/>
      <c r="AC120" s="130"/>
      <c r="AD120" s="130"/>
      <c r="AE120" s="130"/>
      <c r="AF120" s="130"/>
      <c r="AG120" s="132">
        <f>'01 - Dle sborníku ÚOŽI_09'!J34</f>
        <v>0</v>
      </c>
      <c r="AH120" s="129"/>
      <c r="AI120" s="129"/>
      <c r="AJ120" s="129"/>
      <c r="AK120" s="129"/>
      <c r="AL120" s="129"/>
      <c r="AM120" s="129"/>
      <c r="AN120" s="132">
        <f>SUM(AG120,AT120)</f>
        <v>0</v>
      </c>
      <c r="AO120" s="129"/>
      <c r="AP120" s="129"/>
      <c r="AQ120" s="133" t="s">
        <v>84</v>
      </c>
      <c r="AR120" s="69"/>
      <c r="AS120" s="134">
        <v>0</v>
      </c>
      <c r="AT120" s="135">
        <f>ROUND(SUM(AV120:AW120),2)</f>
        <v>0</v>
      </c>
      <c r="AU120" s="136">
        <f>'01 - Dle sborníku ÚOŽI_09'!P125</f>
        <v>0</v>
      </c>
      <c r="AV120" s="135">
        <f>'01 - Dle sborníku ÚOŽI_09'!J37</f>
        <v>0</v>
      </c>
      <c r="AW120" s="135">
        <f>'01 - Dle sborníku ÚOŽI_09'!J38</f>
        <v>0</v>
      </c>
      <c r="AX120" s="135">
        <f>'01 - Dle sborníku ÚOŽI_09'!J39</f>
        <v>0</v>
      </c>
      <c r="AY120" s="135">
        <f>'01 - Dle sborníku ÚOŽI_09'!J40</f>
        <v>0</v>
      </c>
      <c r="AZ120" s="135">
        <f>'01 - Dle sborníku ÚOŽI_09'!F37</f>
        <v>0</v>
      </c>
      <c r="BA120" s="135">
        <f>'01 - Dle sborníku ÚOŽI_09'!F38</f>
        <v>0</v>
      </c>
      <c r="BB120" s="135">
        <f>'01 - Dle sborníku ÚOŽI_09'!F39</f>
        <v>0</v>
      </c>
      <c r="BC120" s="135">
        <f>'01 - Dle sborníku ÚOŽI_09'!F40</f>
        <v>0</v>
      </c>
      <c r="BD120" s="137">
        <f>'01 - Dle sborníku ÚOŽI_09'!F41</f>
        <v>0</v>
      </c>
      <c r="BE120" s="4"/>
      <c r="BT120" s="138" t="s">
        <v>89</v>
      </c>
      <c r="BV120" s="138" t="s">
        <v>75</v>
      </c>
      <c r="BW120" s="138" t="s">
        <v>130</v>
      </c>
      <c r="BX120" s="138" t="s">
        <v>129</v>
      </c>
      <c r="CL120" s="138" t="s">
        <v>1</v>
      </c>
    </row>
    <row r="121" s="4" customFormat="1" ht="23.25" customHeight="1">
      <c r="A121" s="4"/>
      <c r="B121" s="67"/>
      <c r="C121" s="129"/>
      <c r="D121" s="129"/>
      <c r="E121" s="130" t="s">
        <v>101</v>
      </c>
      <c r="F121" s="130"/>
      <c r="G121" s="130"/>
      <c r="H121" s="130"/>
      <c r="I121" s="130"/>
      <c r="J121" s="129"/>
      <c r="K121" s="130" t="s">
        <v>131</v>
      </c>
      <c r="L121" s="130"/>
      <c r="M121" s="130"/>
      <c r="N121" s="130"/>
      <c r="O121" s="130"/>
      <c r="P121" s="130"/>
      <c r="Q121" s="130"/>
      <c r="R121" s="130"/>
      <c r="S121" s="130"/>
      <c r="T121" s="130"/>
      <c r="U121" s="130"/>
      <c r="V121" s="130"/>
      <c r="W121" s="130"/>
      <c r="X121" s="130"/>
      <c r="Y121" s="130"/>
      <c r="Z121" s="130"/>
      <c r="AA121" s="130"/>
      <c r="AB121" s="130"/>
      <c r="AC121" s="130"/>
      <c r="AD121" s="130"/>
      <c r="AE121" s="130"/>
      <c r="AF121" s="130"/>
      <c r="AG121" s="131">
        <f>ROUND(AG122,2)</f>
        <v>0</v>
      </c>
      <c r="AH121" s="129"/>
      <c r="AI121" s="129"/>
      <c r="AJ121" s="129"/>
      <c r="AK121" s="129"/>
      <c r="AL121" s="129"/>
      <c r="AM121" s="129"/>
      <c r="AN121" s="132">
        <f>SUM(AG121,AT121)</f>
        <v>0</v>
      </c>
      <c r="AO121" s="129"/>
      <c r="AP121" s="129"/>
      <c r="AQ121" s="133" t="s">
        <v>84</v>
      </c>
      <c r="AR121" s="69"/>
      <c r="AS121" s="134">
        <f>ROUND(AS122,2)</f>
        <v>0</v>
      </c>
      <c r="AT121" s="135">
        <f>ROUND(SUM(AV121:AW121),2)</f>
        <v>0</v>
      </c>
      <c r="AU121" s="136">
        <f>ROUND(AU122,5)</f>
        <v>0</v>
      </c>
      <c r="AV121" s="135">
        <f>ROUND(AZ121*L29,2)</f>
        <v>0</v>
      </c>
      <c r="AW121" s="135">
        <f>ROUND(BA121*L30,2)</f>
        <v>0</v>
      </c>
      <c r="AX121" s="135">
        <f>ROUND(BB121*L29,2)</f>
        <v>0</v>
      </c>
      <c r="AY121" s="135">
        <f>ROUND(BC121*L30,2)</f>
        <v>0</v>
      </c>
      <c r="AZ121" s="135">
        <f>ROUND(AZ122,2)</f>
        <v>0</v>
      </c>
      <c r="BA121" s="135">
        <f>ROUND(BA122,2)</f>
        <v>0</v>
      </c>
      <c r="BB121" s="135">
        <f>ROUND(BB122,2)</f>
        <v>0</v>
      </c>
      <c r="BC121" s="135">
        <f>ROUND(BC122,2)</f>
        <v>0</v>
      </c>
      <c r="BD121" s="137">
        <f>ROUND(BD122,2)</f>
        <v>0</v>
      </c>
      <c r="BE121" s="4"/>
      <c r="BS121" s="138" t="s">
        <v>72</v>
      </c>
      <c r="BT121" s="138" t="s">
        <v>85</v>
      </c>
      <c r="BU121" s="138" t="s">
        <v>74</v>
      </c>
      <c r="BV121" s="138" t="s">
        <v>75</v>
      </c>
      <c r="BW121" s="138" t="s">
        <v>132</v>
      </c>
      <c r="BX121" s="138" t="s">
        <v>120</v>
      </c>
      <c r="CL121" s="138" t="s">
        <v>1</v>
      </c>
    </row>
    <row r="122" s="4" customFormat="1" ht="16.5" customHeight="1">
      <c r="A122" s="139" t="s">
        <v>87</v>
      </c>
      <c r="B122" s="67"/>
      <c r="C122" s="129"/>
      <c r="D122" s="129"/>
      <c r="E122" s="129"/>
      <c r="F122" s="130" t="s">
        <v>82</v>
      </c>
      <c r="G122" s="130"/>
      <c r="H122" s="130"/>
      <c r="I122" s="130"/>
      <c r="J122" s="130"/>
      <c r="K122" s="129"/>
      <c r="L122" s="130" t="s">
        <v>88</v>
      </c>
      <c r="M122" s="130"/>
      <c r="N122" s="130"/>
      <c r="O122" s="130"/>
      <c r="P122" s="130"/>
      <c r="Q122" s="130"/>
      <c r="R122" s="130"/>
      <c r="S122" s="130"/>
      <c r="T122" s="130"/>
      <c r="U122" s="130"/>
      <c r="V122" s="130"/>
      <c r="W122" s="130"/>
      <c r="X122" s="130"/>
      <c r="Y122" s="130"/>
      <c r="Z122" s="130"/>
      <c r="AA122" s="130"/>
      <c r="AB122" s="130"/>
      <c r="AC122" s="130"/>
      <c r="AD122" s="130"/>
      <c r="AE122" s="130"/>
      <c r="AF122" s="130"/>
      <c r="AG122" s="132">
        <f>'01 - Dle sborníku ÚOŽI_10'!J34</f>
        <v>0</v>
      </c>
      <c r="AH122" s="129"/>
      <c r="AI122" s="129"/>
      <c r="AJ122" s="129"/>
      <c r="AK122" s="129"/>
      <c r="AL122" s="129"/>
      <c r="AM122" s="129"/>
      <c r="AN122" s="132">
        <f>SUM(AG122,AT122)</f>
        <v>0</v>
      </c>
      <c r="AO122" s="129"/>
      <c r="AP122" s="129"/>
      <c r="AQ122" s="133" t="s">
        <v>84</v>
      </c>
      <c r="AR122" s="69"/>
      <c r="AS122" s="134">
        <v>0</v>
      </c>
      <c r="AT122" s="135">
        <f>ROUND(SUM(AV122:AW122),2)</f>
        <v>0</v>
      </c>
      <c r="AU122" s="136">
        <f>'01 - Dle sborníku ÚOŽI_10'!P125</f>
        <v>0</v>
      </c>
      <c r="AV122" s="135">
        <f>'01 - Dle sborníku ÚOŽI_10'!J37</f>
        <v>0</v>
      </c>
      <c r="AW122" s="135">
        <f>'01 - Dle sborníku ÚOŽI_10'!J38</f>
        <v>0</v>
      </c>
      <c r="AX122" s="135">
        <f>'01 - Dle sborníku ÚOŽI_10'!J39</f>
        <v>0</v>
      </c>
      <c r="AY122" s="135">
        <f>'01 - Dle sborníku ÚOŽI_10'!J40</f>
        <v>0</v>
      </c>
      <c r="AZ122" s="135">
        <f>'01 - Dle sborníku ÚOŽI_10'!F37</f>
        <v>0</v>
      </c>
      <c r="BA122" s="135">
        <f>'01 - Dle sborníku ÚOŽI_10'!F38</f>
        <v>0</v>
      </c>
      <c r="BB122" s="135">
        <f>'01 - Dle sborníku ÚOŽI_10'!F39</f>
        <v>0</v>
      </c>
      <c r="BC122" s="135">
        <f>'01 - Dle sborníku ÚOŽI_10'!F40</f>
        <v>0</v>
      </c>
      <c r="BD122" s="137">
        <f>'01 - Dle sborníku ÚOŽI_10'!F41</f>
        <v>0</v>
      </c>
      <c r="BE122" s="4"/>
      <c r="BT122" s="138" t="s">
        <v>89</v>
      </c>
      <c r="BV122" s="138" t="s">
        <v>75</v>
      </c>
      <c r="BW122" s="138" t="s">
        <v>133</v>
      </c>
      <c r="BX122" s="138" t="s">
        <v>132</v>
      </c>
      <c r="CL122" s="138" t="s">
        <v>1</v>
      </c>
    </row>
    <row r="123" s="7" customFormat="1" ht="24.75" customHeight="1">
      <c r="A123" s="7"/>
      <c r="B123" s="116"/>
      <c r="C123" s="117"/>
      <c r="D123" s="118" t="s">
        <v>134</v>
      </c>
      <c r="E123" s="118"/>
      <c r="F123" s="118"/>
      <c r="G123" s="118"/>
      <c r="H123" s="118"/>
      <c r="I123" s="119"/>
      <c r="J123" s="118" t="s">
        <v>135</v>
      </c>
      <c r="K123" s="118"/>
      <c r="L123" s="118"/>
      <c r="M123" s="118"/>
      <c r="N123" s="118"/>
      <c r="O123" s="118"/>
      <c r="P123" s="118"/>
      <c r="Q123" s="118"/>
      <c r="R123" s="118"/>
      <c r="S123" s="118"/>
      <c r="T123" s="118"/>
      <c r="U123" s="118"/>
      <c r="V123" s="118"/>
      <c r="W123" s="118"/>
      <c r="X123" s="118"/>
      <c r="Y123" s="118"/>
      <c r="Z123" s="118"/>
      <c r="AA123" s="118"/>
      <c r="AB123" s="118"/>
      <c r="AC123" s="118"/>
      <c r="AD123" s="118"/>
      <c r="AE123" s="118"/>
      <c r="AF123" s="118"/>
      <c r="AG123" s="120">
        <f>ROUND(AG124+AG127+AG129+AG131+AG133+AG135,2)</f>
        <v>0</v>
      </c>
      <c r="AH123" s="119"/>
      <c r="AI123" s="119"/>
      <c r="AJ123" s="119"/>
      <c r="AK123" s="119"/>
      <c r="AL123" s="119"/>
      <c r="AM123" s="119"/>
      <c r="AN123" s="121">
        <f>SUM(AG123,AT123)</f>
        <v>0</v>
      </c>
      <c r="AO123" s="119"/>
      <c r="AP123" s="119"/>
      <c r="AQ123" s="122" t="s">
        <v>79</v>
      </c>
      <c r="AR123" s="123"/>
      <c r="AS123" s="124">
        <f>ROUND(AS124+AS127+AS129+AS131+AS133+AS135,2)</f>
        <v>0</v>
      </c>
      <c r="AT123" s="125">
        <f>ROUND(SUM(AV123:AW123),2)</f>
        <v>0</v>
      </c>
      <c r="AU123" s="126">
        <f>ROUND(AU124+AU127+AU129+AU131+AU133+AU135,5)</f>
        <v>0</v>
      </c>
      <c r="AV123" s="125">
        <f>ROUND(AZ123*L29,2)</f>
        <v>0</v>
      </c>
      <c r="AW123" s="125">
        <f>ROUND(BA123*L30,2)</f>
        <v>0</v>
      </c>
      <c r="AX123" s="125">
        <f>ROUND(BB123*L29,2)</f>
        <v>0</v>
      </c>
      <c r="AY123" s="125">
        <f>ROUND(BC123*L30,2)</f>
        <v>0</v>
      </c>
      <c r="AZ123" s="125">
        <f>ROUND(AZ124+AZ127+AZ129+AZ131+AZ133+AZ135,2)</f>
        <v>0</v>
      </c>
      <c r="BA123" s="125">
        <f>ROUND(BA124+BA127+BA129+BA131+BA133+BA135,2)</f>
        <v>0</v>
      </c>
      <c r="BB123" s="125">
        <f>ROUND(BB124+BB127+BB129+BB131+BB133+BB135,2)</f>
        <v>0</v>
      </c>
      <c r="BC123" s="125">
        <f>ROUND(BC124+BC127+BC129+BC131+BC133+BC135,2)</f>
        <v>0</v>
      </c>
      <c r="BD123" s="127">
        <f>ROUND(BD124+BD127+BD129+BD131+BD133+BD135,2)</f>
        <v>0</v>
      </c>
      <c r="BE123" s="7"/>
      <c r="BS123" s="128" t="s">
        <v>72</v>
      </c>
      <c r="BT123" s="128" t="s">
        <v>80</v>
      </c>
      <c r="BU123" s="128" t="s">
        <v>74</v>
      </c>
      <c r="BV123" s="128" t="s">
        <v>75</v>
      </c>
      <c r="BW123" s="128" t="s">
        <v>136</v>
      </c>
      <c r="BX123" s="128" t="s">
        <v>5</v>
      </c>
      <c r="CL123" s="128" t="s">
        <v>1</v>
      </c>
      <c r="CM123" s="128" t="s">
        <v>73</v>
      </c>
    </row>
    <row r="124" s="4" customFormat="1" ht="23.25" customHeight="1">
      <c r="A124" s="4"/>
      <c r="B124" s="67"/>
      <c r="C124" s="129"/>
      <c r="D124" s="129"/>
      <c r="E124" s="130" t="s">
        <v>82</v>
      </c>
      <c r="F124" s="130"/>
      <c r="G124" s="130"/>
      <c r="H124" s="130"/>
      <c r="I124" s="130"/>
      <c r="J124" s="129"/>
      <c r="K124" s="130" t="s">
        <v>137</v>
      </c>
      <c r="L124" s="130"/>
      <c r="M124" s="130"/>
      <c r="N124" s="130"/>
      <c r="O124" s="130"/>
      <c r="P124" s="130"/>
      <c r="Q124" s="130"/>
      <c r="R124" s="130"/>
      <c r="S124" s="130"/>
      <c r="T124" s="130"/>
      <c r="U124" s="130"/>
      <c r="V124" s="130"/>
      <c r="W124" s="130"/>
      <c r="X124" s="130"/>
      <c r="Y124" s="130"/>
      <c r="Z124" s="130"/>
      <c r="AA124" s="130"/>
      <c r="AB124" s="130"/>
      <c r="AC124" s="130"/>
      <c r="AD124" s="130"/>
      <c r="AE124" s="130"/>
      <c r="AF124" s="130"/>
      <c r="AG124" s="131">
        <f>ROUND(SUM(AG125:AG126),2)</f>
        <v>0</v>
      </c>
      <c r="AH124" s="129"/>
      <c r="AI124" s="129"/>
      <c r="AJ124" s="129"/>
      <c r="AK124" s="129"/>
      <c r="AL124" s="129"/>
      <c r="AM124" s="129"/>
      <c r="AN124" s="132">
        <f>SUM(AG124,AT124)</f>
        <v>0</v>
      </c>
      <c r="AO124" s="129"/>
      <c r="AP124" s="129"/>
      <c r="AQ124" s="133" t="s">
        <v>84</v>
      </c>
      <c r="AR124" s="69"/>
      <c r="AS124" s="134">
        <f>ROUND(SUM(AS125:AS126),2)</f>
        <v>0</v>
      </c>
      <c r="AT124" s="135">
        <f>ROUND(SUM(AV124:AW124),2)</f>
        <v>0</v>
      </c>
      <c r="AU124" s="136">
        <f>ROUND(SUM(AU125:AU126),5)</f>
        <v>0</v>
      </c>
      <c r="AV124" s="135">
        <f>ROUND(AZ124*L29,2)</f>
        <v>0</v>
      </c>
      <c r="AW124" s="135">
        <f>ROUND(BA124*L30,2)</f>
        <v>0</v>
      </c>
      <c r="AX124" s="135">
        <f>ROUND(BB124*L29,2)</f>
        <v>0</v>
      </c>
      <c r="AY124" s="135">
        <f>ROUND(BC124*L30,2)</f>
        <v>0</v>
      </c>
      <c r="AZ124" s="135">
        <f>ROUND(SUM(AZ125:AZ126),2)</f>
        <v>0</v>
      </c>
      <c r="BA124" s="135">
        <f>ROUND(SUM(BA125:BA126),2)</f>
        <v>0</v>
      </c>
      <c r="BB124" s="135">
        <f>ROUND(SUM(BB125:BB126),2)</f>
        <v>0</v>
      </c>
      <c r="BC124" s="135">
        <f>ROUND(SUM(BC125:BC126),2)</f>
        <v>0</v>
      </c>
      <c r="BD124" s="137">
        <f>ROUND(SUM(BD125:BD126),2)</f>
        <v>0</v>
      </c>
      <c r="BE124" s="4"/>
      <c r="BS124" s="138" t="s">
        <v>72</v>
      </c>
      <c r="BT124" s="138" t="s">
        <v>85</v>
      </c>
      <c r="BU124" s="138" t="s">
        <v>74</v>
      </c>
      <c r="BV124" s="138" t="s">
        <v>75</v>
      </c>
      <c r="BW124" s="138" t="s">
        <v>138</v>
      </c>
      <c r="BX124" s="138" t="s">
        <v>136</v>
      </c>
      <c r="CL124" s="138" t="s">
        <v>1</v>
      </c>
    </row>
    <row r="125" s="4" customFormat="1" ht="16.5" customHeight="1">
      <c r="A125" s="139" t="s">
        <v>87</v>
      </c>
      <c r="B125" s="67"/>
      <c r="C125" s="129"/>
      <c r="D125" s="129"/>
      <c r="E125" s="129"/>
      <c r="F125" s="130" t="s">
        <v>82</v>
      </c>
      <c r="G125" s="130"/>
      <c r="H125" s="130"/>
      <c r="I125" s="130"/>
      <c r="J125" s="130"/>
      <c r="K125" s="129"/>
      <c r="L125" s="130" t="s">
        <v>88</v>
      </c>
      <c r="M125" s="130"/>
      <c r="N125" s="130"/>
      <c r="O125" s="130"/>
      <c r="P125" s="130"/>
      <c r="Q125" s="130"/>
      <c r="R125" s="130"/>
      <c r="S125" s="130"/>
      <c r="T125" s="130"/>
      <c r="U125" s="130"/>
      <c r="V125" s="130"/>
      <c r="W125" s="130"/>
      <c r="X125" s="130"/>
      <c r="Y125" s="130"/>
      <c r="Z125" s="130"/>
      <c r="AA125" s="130"/>
      <c r="AB125" s="130"/>
      <c r="AC125" s="130"/>
      <c r="AD125" s="130"/>
      <c r="AE125" s="130"/>
      <c r="AF125" s="130"/>
      <c r="AG125" s="132">
        <f>'01 - Dle sborníku ÚOŽI_11'!J34</f>
        <v>0</v>
      </c>
      <c r="AH125" s="129"/>
      <c r="AI125" s="129"/>
      <c r="AJ125" s="129"/>
      <c r="AK125" s="129"/>
      <c r="AL125" s="129"/>
      <c r="AM125" s="129"/>
      <c r="AN125" s="132">
        <f>SUM(AG125,AT125)</f>
        <v>0</v>
      </c>
      <c r="AO125" s="129"/>
      <c r="AP125" s="129"/>
      <c r="AQ125" s="133" t="s">
        <v>84</v>
      </c>
      <c r="AR125" s="69"/>
      <c r="AS125" s="134">
        <v>0</v>
      </c>
      <c r="AT125" s="135">
        <f>ROUND(SUM(AV125:AW125),2)</f>
        <v>0</v>
      </c>
      <c r="AU125" s="136">
        <f>'01 - Dle sborníku ÚOŽI_11'!P127</f>
        <v>0</v>
      </c>
      <c r="AV125" s="135">
        <f>'01 - Dle sborníku ÚOŽI_11'!J37</f>
        <v>0</v>
      </c>
      <c r="AW125" s="135">
        <f>'01 - Dle sborníku ÚOŽI_11'!J38</f>
        <v>0</v>
      </c>
      <c r="AX125" s="135">
        <f>'01 - Dle sborníku ÚOŽI_11'!J39</f>
        <v>0</v>
      </c>
      <c r="AY125" s="135">
        <f>'01 - Dle sborníku ÚOŽI_11'!J40</f>
        <v>0</v>
      </c>
      <c r="AZ125" s="135">
        <f>'01 - Dle sborníku ÚOŽI_11'!F37</f>
        <v>0</v>
      </c>
      <c r="BA125" s="135">
        <f>'01 - Dle sborníku ÚOŽI_11'!F38</f>
        <v>0</v>
      </c>
      <c r="BB125" s="135">
        <f>'01 - Dle sborníku ÚOŽI_11'!F39</f>
        <v>0</v>
      </c>
      <c r="BC125" s="135">
        <f>'01 - Dle sborníku ÚOŽI_11'!F40</f>
        <v>0</v>
      </c>
      <c r="BD125" s="137">
        <f>'01 - Dle sborníku ÚOŽI_11'!F41</f>
        <v>0</v>
      </c>
      <c r="BE125" s="4"/>
      <c r="BT125" s="138" t="s">
        <v>89</v>
      </c>
      <c r="BV125" s="138" t="s">
        <v>75</v>
      </c>
      <c r="BW125" s="138" t="s">
        <v>139</v>
      </c>
      <c r="BX125" s="138" t="s">
        <v>138</v>
      </c>
      <c r="CL125" s="138" t="s">
        <v>1</v>
      </c>
    </row>
    <row r="126" s="4" customFormat="1" ht="16.5" customHeight="1">
      <c r="A126" s="139" t="s">
        <v>87</v>
      </c>
      <c r="B126" s="67"/>
      <c r="C126" s="129"/>
      <c r="D126" s="129"/>
      <c r="E126" s="129"/>
      <c r="F126" s="130" t="s">
        <v>91</v>
      </c>
      <c r="G126" s="130"/>
      <c r="H126" s="130"/>
      <c r="I126" s="130"/>
      <c r="J126" s="130"/>
      <c r="K126" s="129"/>
      <c r="L126" s="130" t="s">
        <v>92</v>
      </c>
      <c r="M126" s="130"/>
      <c r="N126" s="130"/>
      <c r="O126" s="130"/>
      <c r="P126" s="130"/>
      <c r="Q126" s="130"/>
      <c r="R126" s="130"/>
      <c r="S126" s="130"/>
      <c r="T126" s="130"/>
      <c r="U126" s="130"/>
      <c r="V126" s="130"/>
      <c r="W126" s="130"/>
      <c r="X126" s="130"/>
      <c r="Y126" s="130"/>
      <c r="Z126" s="130"/>
      <c r="AA126" s="130"/>
      <c r="AB126" s="130"/>
      <c r="AC126" s="130"/>
      <c r="AD126" s="130"/>
      <c r="AE126" s="130"/>
      <c r="AF126" s="130"/>
      <c r="AG126" s="132">
        <f>'02 - Dle sborníku URS_03'!J34</f>
        <v>0</v>
      </c>
      <c r="AH126" s="129"/>
      <c r="AI126" s="129"/>
      <c r="AJ126" s="129"/>
      <c r="AK126" s="129"/>
      <c r="AL126" s="129"/>
      <c r="AM126" s="129"/>
      <c r="AN126" s="132">
        <f>SUM(AG126,AT126)</f>
        <v>0</v>
      </c>
      <c r="AO126" s="129"/>
      <c r="AP126" s="129"/>
      <c r="AQ126" s="133" t="s">
        <v>84</v>
      </c>
      <c r="AR126" s="69"/>
      <c r="AS126" s="134">
        <v>0</v>
      </c>
      <c r="AT126" s="135">
        <f>ROUND(SUM(AV126:AW126),2)</f>
        <v>0</v>
      </c>
      <c r="AU126" s="136">
        <f>'02 - Dle sborníku URS_03'!P126</f>
        <v>0</v>
      </c>
      <c r="AV126" s="135">
        <f>'02 - Dle sborníku URS_03'!J37</f>
        <v>0</v>
      </c>
      <c r="AW126" s="135">
        <f>'02 - Dle sborníku URS_03'!J38</f>
        <v>0</v>
      </c>
      <c r="AX126" s="135">
        <f>'02 - Dle sborníku URS_03'!J39</f>
        <v>0</v>
      </c>
      <c r="AY126" s="135">
        <f>'02 - Dle sborníku URS_03'!J40</f>
        <v>0</v>
      </c>
      <c r="AZ126" s="135">
        <f>'02 - Dle sborníku URS_03'!F37</f>
        <v>0</v>
      </c>
      <c r="BA126" s="135">
        <f>'02 - Dle sborníku URS_03'!F38</f>
        <v>0</v>
      </c>
      <c r="BB126" s="135">
        <f>'02 - Dle sborníku URS_03'!F39</f>
        <v>0</v>
      </c>
      <c r="BC126" s="135">
        <f>'02 - Dle sborníku URS_03'!F40</f>
        <v>0</v>
      </c>
      <c r="BD126" s="137">
        <f>'02 - Dle sborníku URS_03'!F41</f>
        <v>0</v>
      </c>
      <c r="BE126" s="4"/>
      <c r="BT126" s="138" t="s">
        <v>89</v>
      </c>
      <c r="BV126" s="138" t="s">
        <v>75</v>
      </c>
      <c r="BW126" s="138" t="s">
        <v>140</v>
      </c>
      <c r="BX126" s="138" t="s">
        <v>138</v>
      </c>
      <c r="CL126" s="138" t="s">
        <v>1</v>
      </c>
    </row>
    <row r="127" s="4" customFormat="1" ht="23.25" customHeight="1">
      <c r="A127" s="4"/>
      <c r="B127" s="67"/>
      <c r="C127" s="129"/>
      <c r="D127" s="129"/>
      <c r="E127" s="130" t="s">
        <v>91</v>
      </c>
      <c r="F127" s="130"/>
      <c r="G127" s="130"/>
      <c r="H127" s="130"/>
      <c r="I127" s="130"/>
      <c r="J127" s="129"/>
      <c r="K127" s="130" t="s">
        <v>131</v>
      </c>
      <c r="L127" s="130"/>
      <c r="M127" s="130"/>
      <c r="N127" s="130"/>
      <c r="O127" s="130"/>
      <c r="P127" s="130"/>
      <c r="Q127" s="130"/>
      <c r="R127" s="130"/>
      <c r="S127" s="130"/>
      <c r="T127" s="130"/>
      <c r="U127" s="130"/>
      <c r="V127" s="130"/>
      <c r="W127" s="130"/>
      <c r="X127" s="130"/>
      <c r="Y127" s="130"/>
      <c r="Z127" s="130"/>
      <c r="AA127" s="130"/>
      <c r="AB127" s="130"/>
      <c r="AC127" s="130"/>
      <c r="AD127" s="130"/>
      <c r="AE127" s="130"/>
      <c r="AF127" s="130"/>
      <c r="AG127" s="131">
        <f>ROUND(AG128,2)</f>
        <v>0</v>
      </c>
      <c r="AH127" s="129"/>
      <c r="AI127" s="129"/>
      <c r="AJ127" s="129"/>
      <c r="AK127" s="129"/>
      <c r="AL127" s="129"/>
      <c r="AM127" s="129"/>
      <c r="AN127" s="132">
        <f>SUM(AG127,AT127)</f>
        <v>0</v>
      </c>
      <c r="AO127" s="129"/>
      <c r="AP127" s="129"/>
      <c r="AQ127" s="133" t="s">
        <v>84</v>
      </c>
      <c r="AR127" s="69"/>
      <c r="AS127" s="134">
        <f>ROUND(AS128,2)</f>
        <v>0</v>
      </c>
      <c r="AT127" s="135">
        <f>ROUND(SUM(AV127:AW127),2)</f>
        <v>0</v>
      </c>
      <c r="AU127" s="136">
        <f>ROUND(AU128,5)</f>
        <v>0</v>
      </c>
      <c r="AV127" s="135">
        <f>ROUND(AZ127*L29,2)</f>
        <v>0</v>
      </c>
      <c r="AW127" s="135">
        <f>ROUND(BA127*L30,2)</f>
        <v>0</v>
      </c>
      <c r="AX127" s="135">
        <f>ROUND(BB127*L29,2)</f>
        <v>0</v>
      </c>
      <c r="AY127" s="135">
        <f>ROUND(BC127*L30,2)</f>
        <v>0</v>
      </c>
      <c r="AZ127" s="135">
        <f>ROUND(AZ128,2)</f>
        <v>0</v>
      </c>
      <c r="BA127" s="135">
        <f>ROUND(BA128,2)</f>
        <v>0</v>
      </c>
      <c r="BB127" s="135">
        <f>ROUND(BB128,2)</f>
        <v>0</v>
      </c>
      <c r="BC127" s="135">
        <f>ROUND(BC128,2)</f>
        <v>0</v>
      </c>
      <c r="BD127" s="137">
        <f>ROUND(BD128,2)</f>
        <v>0</v>
      </c>
      <c r="BE127" s="4"/>
      <c r="BS127" s="138" t="s">
        <v>72</v>
      </c>
      <c r="BT127" s="138" t="s">
        <v>85</v>
      </c>
      <c r="BU127" s="138" t="s">
        <v>74</v>
      </c>
      <c r="BV127" s="138" t="s">
        <v>75</v>
      </c>
      <c r="BW127" s="138" t="s">
        <v>141</v>
      </c>
      <c r="BX127" s="138" t="s">
        <v>136</v>
      </c>
      <c r="CL127" s="138" t="s">
        <v>1</v>
      </c>
    </row>
    <row r="128" s="4" customFormat="1" ht="16.5" customHeight="1">
      <c r="A128" s="139" t="s">
        <v>87</v>
      </c>
      <c r="B128" s="67"/>
      <c r="C128" s="129"/>
      <c r="D128" s="129"/>
      <c r="E128" s="129"/>
      <c r="F128" s="130" t="s">
        <v>82</v>
      </c>
      <c r="G128" s="130"/>
      <c r="H128" s="130"/>
      <c r="I128" s="130"/>
      <c r="J128" s="130"/>
      <c r="K128" s="129"/>
      <c r="L128" s="130" t="s">
        <v>88</v>
      </c>
      <c r="M128" s="130"/>
      <c r="N128" s="130"/>
      <c r="O128" s="130"/>
      <c r="P128" s="130"/>
      <c r="Q128" s="130"/>
      <c r="R128" s="130"/>
      <c r="S128" s="130"/>
      <c r="T128" s="130"/>
      <c r="U128" s="130"/>
      <c r="V128" s="130"/>
      <c r="W128" s="130"/>
      <c r="X128" s="130"/>
      <c r="Y128" s="130"/>
      <c r="Z128" s="130"/>
      <c r="AA128" s="130"/>
      <c r="AB128" s="130"/>
      <c r="AC128" s="130"/>
      <c r="AD128" s="130"/>
      <c r="AE128" s="130"/>
      <c r="AF128" s="130"/>
      <c r="AG128" s="132">
        <f>'01 - Dle sborníku ÚOŽI_12'!J34</f>
        <v>0</v>
      </c>
      <c r="AH128" s="129"/>
      <c r="AI128" s="129"/>
      <c r="AJ128" s="129"/>
      <c r="AK128" s="129"/>
      <c r="AL128" s="129"/>
      <c r="AM128" s="129"/>
      <c r="AN128" s="132">
        <f>SUM(AG128,AT128)</f>
        <v>0</v>
      </c>
      <c r="AO128" s="129"/>
      <c r="AP128" s="129"/>
      <c r="AQ128" s="133" t="s">
        <v>84</v>
      </c>
      <c r="AR128" s="69"/>
      <c r="AS128" s="134">
        <v>0</v>
      </c>
      <c r="AT128" s="135">
        <f>ROUND(SUM(AV128:AW128),2)</f>
        <v>0</v>
      </c>
      <c r="AU128" s="136">
        <f>'01 - Dle sborníku ÚOŽI_12'!P125</f>
        <v>0</v>
      </c>
      <c r="AV128" s="135">
        <f>'01 - Dle sborníku ÚOŽI_12'!J37</f>
        <v>0</v>
      </c>
      <c r="AW128" s="135">
        <f>'01 - Dle sborníku ÚOŽI_12'!J38</f>
        <v>0</v>
      </c>
      <c r="AX128" s="135">
        <f>'01 - Dle sborníku ÚOŽI_12'!J39</f>
        <v>0</v>
      </c>
      <c r="AY128" s="135">
        <f>'01 - Dle sborníku ÚOŽI_12'!J40</f>
        <v>0</v>
      </c>
      <c r="AZ128" s="135">
        <f>'01 - Dle sborníku ÚOŽI_12'!F37</f>
        <v>0</v>
      </c>
      <c r="BA128" s="135">
        <f>'01 - Dle sborníku ÚOŽI_12'!F38</f>
        <v>0</v>
      </c>
      <c r="BB128" s="135">
        <f>'01 - Dle sborníku ÚOŽI_12'!F39</f>
        <v>0</v>
      </c>
      <c r="BC128" s="135">
        <f>'01 - Dle sborníku ÚOŽI_12'!F40</f>
        <v>0</v>
      </c>
      <c r="BD128" s="137">
        <f>'01 - Dle sborníku ÚOŽI_12'!F41</f>
        <v>0</v>
      </c>
      <c r="BE128" s="4"/>
      <c r="BT128" s="138" t="s">
        <v>89</v>
      </c>
      <c r="BV128" s="138" t="s">
        <v>75</v>
      </c>
      <c r="BW128" s="138" t="s">
        <v>142</v>
      </c>
      <c r="BX128" s="138" t="s">
        <v>141</v>
      </c>
      <c r="CL128" s="138" t="s">
        <v>1</v>
      </c>
    </row>
    <row r="129" s="4" customFormat="1" ht="23.25" customHeight="1">
      <c r="A129" s="4"/>
      <c r="B129" s="67"/>
      <c r="C129" s="129"/>
      <c r="D129" s="129"/>
      <c r="E129" s="130" t="s">
        <v>97</v>
      </c>
      <c r="F129" s="130"/>
      <c r="G129" s="130"/>
      <c r="H129" s="130"/>
      <c r="I129" s="130"/>
      <c r="J129" s="129"/>
      <c r="K129" s="130" t="s">
        <v>143</v>
      </c>
      <c r="L129" s="130"/>
      <c r="M129" s="130"/>
      <c r="N129" s="130"/>
      <c r="O129" s="130"/>
      <c r="P129" s="130"/>
      <c r="Q129" s="130"/>
      <c r="R129" s="130"/>
      <c r="S129" s="130"/>
      <c r="T129" s="130"/>
      <c r="U129" s="130"/>
      <c r="V129" s="130"/>
      <c r="W129" s="130"/>
      <c r="X129" s="130"/>
      <c r="Y129" s="130"/>
      <c r="Z129" s="130"/>
      <c r="AA129" s="130"/>
      <c r="AB129" s="130"/>
      <c r="AC129" s="130"/>
      <c r="AD129" s="130"/>
      <c r="AE129" s="130"/>
      <c r="AF129" s="130"/>
      <c r="AG129" s="131">
        <f>ROUND(AG130,2)</f>
        <v>0</v>
      </c>
      <c r="AH129" s="129"/>
      <c r="AI129" s="129"/>
      <c r="AJ129" s="129"/>
      <c r="AK129" s="129"/>
      <c r="AL129" s="129"/>
      <c r="AM129" s="129"/>
      <c r="AN129" s="132">
        <f>SUM(AG129,AT129)</f>
        <v>0</v>
      </c>
      <c r="AO129" s="129"/>
      <c r="AP129" s="129"/>
      <c r="AQ129" s="133" t="s">
        <v>84</v>
      </c>
      <c r="AR129" s="69"/>
      <c r="AS129" s="134">
        <f>ROUND(AS130,2)</f>
        <v>0</v>
      </c>
      <c r="AT129" s="135">
        <f>ROUND(SUM(AV129:AW129),2)</f>
        <v>0</v>
      </c>
      <c r="AU129" s="136">
        <f>ROUND(AU130,5)</f>
        <v>0</v>
      </c>
      <c r="AV129" s="135">
        <f>ROUND(AZ129*L29,2)</f>
        <v>0</v>
      </c>
      <c r="AW129" s="135">
        <f>ROUND(BA129*L30,2)</f>
        <v>0</v>
      </c>
      <c r="AX129" s="135">
        <f>ROUND(BB129*L29,2)</f>
        <v>0</v>
      </c>
      <c r="AY129" s="135">
        <f>ROUND(BC129*L30,2)</f>
        <v>0</v>
      </c>
      <c r="AZ129" s="135">
        <f>ROUND(AZ130,2)</f>
        <v>0</v>
      </c>
      <c r="BA129" s="135">
        <f>ROUND(BA130,2)</f>
        <v>0</v>
      </c>
      <c r="BB129" s="135">
        <f>ROUND(BB130,2)</f>
        <v>0</v>
      </c>
      <c r="BC129" s="135">
        <f>ROUND(BC130,2)</f>
        <v>0</v>
      </c>
      <c r="BD129" s="137">
        <f>ROUND(BD130,2)</f>
        <v>0</v>
      </c>
      <c r="BE129" s="4"/>
      <c r="BS129" s="138" t="s">
        <v>72</v>
      </c>
      <c r="BT129" s="138" t="s">
        <v>85</v>
      </c>
      <c r="BU129" s="138" t="s">
        <v>74</v>
      </c>
      <c r="BV129" s="138" t="s">
        <v>75</v>
      </c>
      <c r="BW129" s="138" t="s">
        <v>144</v>
      </c>
      <c r="BX129" s="138" t="s">
        <v>136</v>
      </c>
      <c r="CL129" s="138" t="s">
        <v>1</v>
      </c>
    </row>
    <row r="130" s="4" customFormat="1" ht="16.5" customHeight="1">
      <c r="A130" s="139" t="s">
        <v>87</v>
      </c>
      <c r="B130" s="67"/>
      <c r="C130" s="129"/>
      <c r="D130" s="129"/>
      <c r="E130" s="129"/>
      <c r="F130" s="130" t="s">
        <v>82</v>
      </c>
      <c r="G130" s="130"/>
      <c r="H130" s="130"/>
      <c r="I130" s="130"/>
      <c r="J130" s="130"/>
      <c r="K130" s="129"/>
      <c r="L130" s="130" t="s">
        <v>88</v>
      </c>
      <c r="M130" s="130"/>
      <c r="N130" s="130"/>
      <c r="O130" s="130"/>
      <c r="P130" s="130"/>
      <c r="Q130" s="130"/>
      <c r="R130" s="130"/>
      <c r="S130" s="130"/>
      <c r="T130" s="130"/>
      <c r="U130" s="130"/>
      <c r="V130" s="130"/>
      <c r="W130" s="130"/>
      <c r="X130" s="130"/>
      <c r="Y130" s="130"/>
      <c r="Z130" s="130"/>
      <c r="AA130" s="130"/>
      <c r="AB130" s="130"/>
      <c r="AC130" s="130"/>
      <c r="AD130" s="130"/>
      <c r="AE130" s="130"/>
      <c r="AF130" s="130"/>
      <c r="AG130" s="132">
        <f>'01 - Dle sborníku ÚOŽI_13'!J34</f>
        <v>0</v>
      </c>
      <c r="AH130" s="129"/>
      <c r="AI130" s="129"/>
      <c r="AJ130" s="129"/>
      <c r="AK130" s="129"/>
      <c r="AL130" s="129"/>
      <c r="AM130" s="129"/>
      <c r="AN130" s="132">
        <f>SUM(AG130,AT130)</f>
        <v>0</v>
      </c>
      <c r="AO130" s="129"/>
      <c r="AP130" s="129"/>
      <c r="AQ130" s="133" t="s">
        <v>84</v>
      </c>
      <c r="AR130" s="69"/>
      <c r="AS130" s="134">
        <v>0</v>
      </c>
      <c r="AT130" s="135">
        <f>ROUND(SUM(AV130:AW130),2)</f>
        <v>0</v>
      </c>
      <c r="AU130" s="136">
        <f>'01 - Dle sborníku ÚOŽI_13'!P126</f>
        <v>0</v>
      </c>
      <c r="AV130" s="135">
        <f>'01 - Dle sborníku ÚOŽI_13'!J37</f>
        <v>0</v>
      </c>
      <c r="AW130" s="135">
        <f>'01 - Dle sborníku ÚOŽI_13'!J38</f>
        <v>0</v>
      </c>
      <c r="AX130" s="135">
        <f>'01 - Dle sborníku ÚOŽI_13'!J39</f>
        <v>0</v>
      </c>
      <c r="AY130" s="135">
        <f>'01 - Dle sborníku ÚOŽI_13'!J40</f>
        <v>0</v>
      </c>
      <c r="AZ130" s="135">
        <f>'01 - Dle sborníku ÚOŽI_13'!F37</f>
        <v>0</v>
      </c>
      <c r="BA130" s="135">
        <f>'01 - Dle sborníku ÚOŽI_13'!F38</f>
        <v>0</v>
      </c>
      <c r="BB130" s="135">
        <f>'01 - Dle sborníku ÚOŽI_13'!F39</f>
        <v>0</v>
      </c>
      <c r="BC130" s="135">
        <f>'01 - Dle sborníku ÚOŽI_13'!F40</f>
        <v>0</v>
      </c>
      <c r="BD130" s="137">
        <f>'01 - Dle sborníku ÚOŽI_13'!F41</f>
        <v>0</v>
      </c>
      <c r="BE130" s="4"/>
      <c r="BT130" s="138" t="s">
        <v>89</v>
      </c>
      <c r="BV130" s="138" t="s">
        <v>75</v>
      </c>
      <c r="BW130" s="138" t="s">
        <v>145</v>
      </c>
      <c r="BX130" s="138" t="s">
        <v>144</v>
      </c>
      <c r="CL130" s="138" t="s">
        <v>1</v>
      </c>
    </row>
    <row r="131" s="4" customFormat="1" ht="23.25" customHeight="1">
      <c r="A131" s="4"/>
      <c r="B131" s="67"/>
      <c r="C131" s="129"/>
      <c r="D131" s="129"/>
      <c r="E131" s="130" t="s">
        <v>101</v>
      </c>
      <c r="F131" s="130"/>
      <c r="G131" s="130"/>
      <c r="H131" s="130"/>
      <c r="I131" s="130"/>
      <c r="J131" s="129"/>
      <c r="K131" s="130" t="s">
        <v>146</v>
      </c>
      <c r="L131" s="130"/>
      <c r="M131" s="130"/>
      <c r="N131" s="130"/>
      <c r="O131" s="130"/>
      <c r="P131" s="130"/>
      <c r="Q131" s="130"/>
      <c r="R131" s="130"/>
      <c r="S131" s="130"/>
      <c r="T131" s="130"/>
      <c r="U131" s="130"/>
      <c r="V131" s="130"/>
      <c r="W131" s="130"/>
      <c r="X131" s="130"/>
      <c r="Y131" s="130"/>
      <c r="Z131" s="130"/>
      <c r="AA131" s="130"/>
      <c r="AB131" s="130"/>
      <c r="AC131" s="130"/>
      <c r="AD131" s="130"/>
      <c r="AE131" s="130"/>
      <c r="AF131" s="130"/>
      <c r="AG131" s="131">
        <f>ROUND(AG132,2)</f>
        <v>0</v>
      </c>
      <c r="AH131" s="129"/>
      <c r="AI131" s="129"/>
      <c r="AJ131" s="129"/>
      <c r="AK131" s="129"/>
      <c r="AL131" s="129"/>
      <c r="AM131" s="129"/>
      <c r="AN131" s="132">
        <f>SUM(AG131,AT131)</f>
        <v>0</v>
      </c>
      <c r="AO131" s="129"/>
      <c r="AP131" s="129"/>
      <c r="AQ131" s="133" t="s">
        <v>84</v>
      </c>
      <c r="AR131" s="69"/>
      <c r="AS131" s="134">
        <f>ROUND(AS132,2)</f>
        <v>0</v>
      </c>
      <c r="AT131" s="135">
        <f>ROUND(SUM(AV131:AW131),2)</f>
        <v>0</v>
      </c>
      <c r="AU131" s="136">
        <f>ROUND(AU132,5)</f>
        <v>0</v>
      </c>
      <c r="AV131" s="135">
        <f>ROUND(AZ131*L29,2)</f>
        <v>0</v>
      </c>
      <c r="AW131" s="135">
        <f>ROUND(BA131*L30,2)</f>
        <v>0</v>
      </c>
      <c r="AX131" s="135">
        <f>ROUND(BB131*L29,2)</f>
        <v>0</v>
      </c>
      <c r="AY131" s="135">
        <f>ROUND(BC131*L30,2)</f>
        <v>0</v>
      </c>
      <c r="AZ131" s="135">
        <f>ROUND(AZ132,2)</f>
        <v>0</v>
      </c>
      <c r="BA131" s="135">
        <f>ROUND(BA132,2)</f>
        <v>0</v>
      </c>
      <c r="BB131" s="135">
        <f>ROUND(BB132,2)</f>
        <v>0</v>
      </c>
      <c r="BC131" s="135">
        <f>ROUND(BC132,2)</f>
        <v>0</v>
      </c>
      <c r="BD131" s="137">
        <f>ROUND(BD132,2)</f>
        <v>0</v>
      </c>
      <c r="BE131" s="4"/>
      <c r="BS131" s="138" t="s">
        <v>72</v>
      </c>
      <c r="BT131" s="138" t="s">
        <v>85</v>
      </c>
      <c r="BU131" s="138" t="s">
        <v>74</v>
      </c>
      <c r="BV131" s="138" t="s">
        <v>75</v>
      </c>
      <c r="BW131" s="138" t="s">
        <v>147</v>
      </c>
      <c r="BX131" s="138" t="s">
        <v>136</v>
      </c>
      <c r="CL131" s="138" t="s">
        <v>1</v>
      </c>
    </row>
    <row r="132" s="4" customFormat="1" ht="16.5" customHeight="1">
      <c r="A132" s="139" t="s">
        <v>87</v>
      </c>
      <c r="B132" s="67"/>
      <c r="C132" s="129"/>
      <c r="D132" s="129"/>
      <c r="E132" s="129"/>
      <c r="F132" s="130" t="s">
        <v>82</v>
      </c>
      <c r="G132" s="130"/>
      <c r="H132" s="130"/>
      <c r="I132" s="130"/>
      <c r="J132" s="130"/>
      <c r="K132" s="129"/>
      <c r="L132" s="130" t="s">
        <v>88</v>
      </c>
      <c r="M132" s="130"/>
      <c r="N132" s="130"/>
      <c r="O132" s="130"/>
      <c r="P132" s="130"/>
      <c r="Q132" s="130"/>
      <c r="R132" s="130"/>
      <c r="S132" s="130"/>
      <c r="T132" s="130"/>
      <c r="U132" s="130"/>
      <c r="V132" s="130"/>
      <c r="W132" s="130"/>
      <c r="X132" s="130"/>
      <c r="Y132" s="130"/>
      <c r="Z132" s="130"/>
      <c r="AA132" s="130"/>
      <c r="AB132" s="130"/>
      <c r="AC132" s="130"/>
      <c r="AD132" s="130"/>
      <c r="AE132" s="130"/>
      <c r="AF132" s="130"/>
      <c r="AG132" s="132">
        <f>'01 - Dle sborníku ÚOŽI_14'!J34</f>
        <v>0</v>
      </c>
      <c r="AH132" s="129"/>
      <c r="AI132" s="129"/>
      <c r="AJ132" s="129"/>
      <c r="AK132" s="129"/>
      <c r="AL132" s="129"/>
      <c r="AM132" s="129"/>
      <c r="AN132" s="132">
        <f>SUM(AG132,AT132)</f>
        <v>0</v>
      </c>
      <c r="AO132" s="129"/>
      <c r="AP132" s="129"/>
      <c r="AQ132" s="133" t="s">
        <v>84</v>
      </c>
      <c r="AR132" s="69"/>
      <c r="AS132" s="134">
        <v>0</v>
      </c>
      <c r="AT132" s="135">
        <f>ROUND(SUM(AV132:AW132),2)</f>
        <v>0</v>
      </c>
      <c r="AU132" s="136">
        <f>'01 - Dle sborníku ÚOŽI_14'!P124</f>
        <v>0</v>
      </c>
      <c r="AV132" s="135">
        <f>'01 - Dle sborníku ÚOŽI_14'!J37</f>
        <v>0</v>
      </c>
      <c r="AW132" s="135">
        <f>'01 - Dle sborníku ÚOŽI_14'!J38</f>
        <v>0</v>
      </c>
      <c r="AX132" s="135">
        <f>'01 - Dle sborníku ÚOŽI_14'!J39</f>
        <v>0</v>
      </c>
      <c r="AY132" s="135">
        <f>'01 - Dle sborníku ÚOŽI_14'!J40</f>
        <v>0</v>
      </c>
      <c r="AZ132" s="135">
        <f>'01 - Dle sborníku ÚOŽI_14'!F37</f>
        <v>0</v>
      </c>
      <c r="BA132" s="135">
        <f>'01 - Dle sborníku ÚOŽI_14'!F38</f>
        <v>0</v>
      </c>
      <c r="BB132" s="135">
        <f>'01 - Dle sborníku ÚOŽI_14'!F39</f>
        <v>0</v>
      </c>
      <c r="BC132" s="135">
        <f>'01 - Dle sborníku ÚOŽI_14'!F40</f>
        <v>0</v>
      </c>
      <c r="BD132" s="137">
        <f>'01 - Dle sborníku ÚOŽI_14'!F41</f>
        <v>0</v>
      </c>
      <c r="BE132" s="4"/>
      <c r="BT132" s="138" t="s">
        <v>89</v>
      </c>
      <c r="BV132" s="138" t="s">
        <v>75</v>
      </c>
      <c r="BW132" s="138" t="s">
        <v>148</v>
      </c>
      <c r="BX132" s="138" t="s">
        <v>147</v>
      </c>
      <c r="CL132" s="138" t="s">
        <v>1</v>
      </c>
    </row>
    <row r="133" s="4" customFormat="1" ht="16.5" customHeight="1">
      <c r="A133" s="4"/>
      <c r="B133" s="67"/>
      <c r="C133" s="129"/>
      <c r="D133" s="129"/>
      <c r="E133" s="130" t="s">
        <v>149</v>
      </c>
      <c r="F133" s="130"/>
      <c r="G133" s="130"/>
      <c r="H133" s="130"/>
      <c r="I133" s="130"/>
      <c r="J133" s="129"/>
      <c r="K133" s="130" t="s">
        <v>150</v>
      </c>
      <c r="L133" s="130"/>
      <c r="M133" s="130"/>
      <c r="N133" s="130"/>
      <c r="O133" s="130"/>
      <c r="P133" s="130"/>
      <c r="Q133" s="130"/>
      <c r="R133" s="130"/>
      <c r="S133" s="130"/>
      <c r="T133" s="130"/>
      <c r="U133" s="130"/>
      <c r="V133" s="130"/>
      <c r="W133" s="130"/>
      <c r="X133" s="130"/>
      <c r="Y133" s="130"/>
      <c r="Z133" s="130"/>
      <c r="AA133" s="130"/>
      <c r="AB133" s="130"/>
      <c r="AC133" s="130"/>
      <c r="AD133" s="130"/>
      <c r="AE133" s="130"/>
      <c r="AF133" s="130"/>
      <c r="AG133" s="131">
        <f>ROUND(AG134,2)</f>
        <v>0</v>
      </c>
      <c r="AH133" s="129"/>
      <c r="AI133" s="129"/>
      <c r="AJ133" s="129"/>
      <c r="AK133" s="129"/>
      <c r="AL133" s="129"/>
      <c r="AM133" s="129"/>
      <c r="AN133" s="132">
        <f>SUM(AG133,AT133)</f>
        <v>0</v>
      </c>
      <c r="AO133" s="129"/>
      <c r="AP133" s="129"/>
      <c r="AQ133" s="133" t="s">
        <v>84</v>
      </c>
      <c r="AR133" s="69"/>
      <c r="AS133" s="134">
        <f>ROUND(AS134,2)</f>
        <v>0</v>
      </c>
      <c r="AT133" s="135">
        <f>ROUND(SUM(AV133:AW133),2)</f>
        <v>0</v>
      </c>
      <c r="AU133" s="136">
        <f>ROUND(AU134,5)</f>
        <v>0</v>
      </c>
      <c r="AV133" s="135">
        <f>ROUND(AZ133*L29,2)</f>
        <v>0</v>
      </c>
      <c r="AW133" s="135">
        <f>ROUND(BA133*L30,2)</f>
        <v>0</v>
      </c>
      <c r="AX133" s="135">
        <f>ROUND(BB133*L29,2)</f>
        <v>0</v>
      </c>
      <c r="AY133" s="135">
        <f>ROUND(BC133*L30,2)</f>
        <v>0</v>
      </c>
      <c r="AZ133" s="135">
        <f>ROUND(AZ134,2)</f>
        <v>0</v>
      </c>
      <c r="BA133" s="135">
        <f>ROUND(BA134,2)</f>
        <v>0</v>
      </c>
      <c r="BB133" s="135">
        <f>ROUND(BB134,2)</f>
        <v>0</v>
      </c>
      <c r="BC133" s="135">
        <f>ROUND(BC134,2)</f>
        <v>0</v>
      </c>
      <c r="BD133" s="137">
        <f>ROUND(BD134,2)</f>
        <v>0</v>
      </c>
      <c r="BE133" s="4"/>
      <c r="BS133" s="138" t="s">
        <v>72</v>
      </c>
      <c r="BT133" s="138" t="s">
        <v>85</v>
      </c>
      <c r="BU133" s="138" t="s">
        <v>74</v>
      </c>
      <c r="BV133" s="138" t="s">
        <v>75</v>
      </c>
      <c r="BW133" s="138" t="s">
        <v>151</v>
      </c>
      <c r="BX133" s="138" t="s">
        <v>136</v>
      </c>
      <c r="CL133" s="138" t="s">
        <v>1</v>
      </c>
    </row>
    <row r="134" s="4" customFormat="1" ht="16.5" customHeight="1">
      <c r="A134" s="139" t="s">
        <v>87</v>
      </c>
      <c r="B134" s="67"/>
      <c r="C134" s="129"/>
      <c r="D134" s="129"/>
      <c r="E134" s="129"/>
      <c r="F134" s="130" t="s">
        <v>82</v>
      </c>
      <c r="G134" s="130"/>
      <c r="H134" s="130"/>
      <c r="I134" s="130"/>
      <c r="J134" s="130"/>
      <c r="K134" s="129"/>
      <c r="L134" s="130" t="s">
        <v>88</v>
      </c>
      <c r="M134" s="130"/>
      <c r="N134" s="130"/>
      <c r="O134" s="130"/>
      <c r="P134" s="130"/>
      <c r="Q134" s="130"/>
      <c r="R134" s="130"/>
      <c r="S134" s="130"/>
      <c r="T134" s="130"/>
      <c r="U134" s="130"/>
      <c r="V134" s="130"/>
      <c r="W134" s="130"/>
      <c r="X134" s="130"/>
      <c r="Y134" s="130"/>
      <c r="Z134" s="130"/>
      <c r="AA134" s="130"/>
      <c r="AB134" s="130"/>
      <c r="AC134" s="130"/>
      <c r="AD134" s="130"/>
      <c r="AE134" s="130"/>
      <c r="AF134" s="130"/>
      <c r="AG134" s="132">
        <f>'01 - Dle sborníku ÚOŽI_15'!J34</f>
        <v>0</v>
      </c>
      <c r="AH134" s="129"/>
      <c r="AI134" s="129"/>
      <c r="AJ134" s="129"/>
      <c r="AK134" s="129"/>
      <c r="AL134" s="129"/>
      <c r="AM134" s="129"/>
      <c r="AN134" s="132">
        <f>SUM(AG134,AT134)</f>
        <v>0</v>
      </c>
      <c r="AO134" s="129"/>
      <c r="AP134" s="129"/>
      <c r="AQ134" s="133" t="s">
        <v>84</v>
      </c>
      <c r="AR134" s="69"/>
      <c r="AS134" s="134">
        <v>0</v>
      </c>
      <c r="AT134" s="135">
        <f>ROUND(SUM(AV134:AW134),2)</f>
        <v>0</v>
      </c>
      <c r="AU134" s="136">
        <f>'01 - Dle sborníku ÚOŽI_15'!P124</f>
        <v>0</v>
      </c>
      <c r="AV134" s="135">
        <f>'01 - Dle sborníku ÚOŽI_15'!J37</f>
        <v>0</v>
      </c>
      <c r="AW134" s="135">
        <f>'01 - Dle sborníku ÚOŽI_15'!J38</f>
        <v>0</v>
      </c>
      <c r="AX134" s="135">
        <f>'01 - Dle sborníku ÚOŽI_15'!J39</f>
        <v>0</v>
      </c>
      <c r="AY134" s="135">
        <f>'01 - Dle sborníku ÚOŽI_15'!J40</f>
        <v>0</v>
      </c>
      <c r="AZ134" s="135">
        <f>'01 - Dle sborníku ÚOŽI_15'!F37</f>
        <v>0</v>
      </c>
      <c r="BA134" s="135">
        <f>'01 - Dle sborníku ÚOŽI_15'!F38</f>
        <v>0</v>
      </c>
      <c r="BB134" s="135">
        <f>'01 - Dle sborníku ÚOŽI_15'!F39</f>
        <v>0</v>
      </c>
      <c r="BC134" s="135">
        <f>'01 - Dle sborníku ÚOŽI_15'!F40</f>
        <v>0</v>
      </c>
      <c r="BD134" s="137">
        <f>'01 - Dle sborníku ÚOŽI_15'!F41</f>
        <v>0</v>
      </c>
      <c r="BE134" s="4"/>
      <c r="BT134" s="138" t="s">
        <v>89</v>
      </c>
      <c r="BV134" s="138" t="s">
        <v>75</v>
      </c>
      <c r="BW134" s="138" t="s">
        <v>152</v>
      </c>
      <c r="BX134" s="138" t="s">
        <v>151</v>
      </c>
      <c r="CL134" s="138" t="s">
        <v>1</v>
      </c>
    </row>
    <row r="135" s="4" customFormat="1" ht="16.5" customHeight="1">
      <c r="A135" s="4"/>
      <c r="B135" s="67"/>
      <c r="C135" s="129"/>
      <c r="D135" s="129"/>
      <c r="E135" s="130" t="s">
        <v>153</v>
      </c>
      <c r="F135" s="130"/>
      <c r="G135" s="130"/>
      <c r="H135" s="130"/>
      <c r="I135" s="130"/>
      <c r="J135" s="129"/>
      <c r="K135" s="130" t="s">
        <v>154</v>
      </c>
      <c r="L135" s="130"/>
      <c r="M135" s="130"/>
      <c r="N135" s="130"/>
      <c r="O135" s="130"/>
      <c r="P135" s="130"/>
      <c r="Q135" s="130"/>
      <c r="R135" s="130"/>
      <c r="S135" s="130"/>
      <c r="T135" s="130"/>
      <c r="U135" s="130"/>
      <c r="V135" s="130"/>
      <c r="W135" s="130"/>
      <c r="X135" s="130"/>
      <c r="Y135" s="130"/>
      <c r="Z135" s="130"/>
      <c r="AA135" s="130"/>
      <c r="AB135" s="130"/>
      <c r="AC135" s="130"/>
      <c r="AD135" s="130"/>
      <c r="AE135" s="130"/>
      <c r="AF135" s="130"/>
      <c r="AG135" s="131">
        <f>ROUND(AG136,2)</f>
        <v>0</v>
      </c>
      <c r="AH135" s="129"/>
      <c r="AI135" s="129"/>
      <c r="AJ135" s="129"/>
      <c r="AK135" s="129"/>
      <c r="AL135" s="129"/>
      <c r="AM135" s="129"/>
      <c r="AN135" s="132">
        <f>SUM(AG135,AT135)</f>
        <v>0</v>
      </c>
      <c r="AO135" s="129"/>
      <c r="AP135" s="129"/>
      <c r="AQ135" s="133" t="s">
        <v>84</v>
      </c>
      <c r="AR135" s="69"/>
      <c r="AS135" s="134">
        <f>ROUND(AS136,2)</f>
        <v>0</v>
      </c>
      <c r="AT135" s="135">
        <f>ROUND(SUM(AV135:AW135),2)</f>
        <v>0</v>
      </c>
      <c r="AU135" s="136">
        <f>ROUND(AU136,5)</f>
        <v>0</v>
      </c>
      <c r="AV135" s="135">
        <f>ROUND(AZ135*L29,2)</f>
        <v>0</v>
      </c>
      <c r="AW135" s="135">
        <f>ROUND(BA135*L30,2)</f>
        <v>0</v>
      </c>
      <c r="AX135" s="135">
        <f>ROUND(BB135*L29,2)</f>
        <v>0</v>
      </c>
      <c r="AY135" s="135">
        <f>ROUND(BC135*L30,2)</f>
        <v>0</v>
      </c>
      <c r="AZ135" s="135">
        <f>ROUND(AZ136,2)</f>
        <v>0</v>
      </c>
      <c r="BA135" s="135">
        <f>ROUND(BA136,2)</f>
        <v>0</v>
      </c>
      <c r="BB135" s="135">
        <f>ROUND(BB136,2)</f>
        <v>0</v>
      </c>
      <c r="BC135" s="135">
        <f>ROUND(BC136,2)</f>
        <v>0</v>
      </c>
      <c r="BD135" s="137">
        <f>ROUND(BD136,2)</f>
        <v>0</v>
      </c>
      <c r="BE135" s="4"/>
      <c r="BS135" s="138" t="s">
        <v>72</v>
      </c>
      <c r="BT135" s="138" t="s">
        <v>85</v>
      </c>
      <c r="BU135" s="138" t="s">
        <v>74</v>
      </c>
      <c r="BV135" s="138" t="s">
        <v>75</v>
      </c>
      <c r="BW135" s="138" t="s">
        <v>155</v>
      </c>
      <c r="BX135" s="138" t="s">
        <v>136</v>
      </c>
      <c r="CL135" s="138" t="s">
        <v>1</v>
      </c>
    </row>
    <row r="136" s="4" customFormat="1" ht="16.5" customHeight="1">
      <c r="A136" s="139" t="s">
        <v>87</v>
      </c>
      <c r="B136" s="67"/>
      <c r="C136" s="129"/>
      <c r="D136" s="129"/>
      <c r="E136" s="129"/>
      <c r="F136" s="130" t="s">
        <v>82</v>
      </c>
      <c r="G136" s="130"/>
      <c r="H136" s="130"/>
      <c r="I136" s="130"/>
      <c r="J136" s="130"/>
      <c r="K136" s="129"/>
      <c r="L136" s="130" t="s">
        <v>88</v>
      </c>
      <c r="M136" s="130"/>
      <c r="N136" s="130"/>
      <c r="O136" s="130"/>
      <c r="P136" s="130"/>
      <c r="Q136" s="130"/>
      <c r="R136" s="130"/>
      <c r="S136" s="130"/>
      <c r="T136" s="130"/>
      <c r="U136" s="130"/>
      <c r="V136" s="130"/>
      <c r="W136" s="130"/>
      <c r="X136" s="130"/>
      <c r="Y136" s="130"/>
      <c r="Z136" s="130"/>
      <c r="AA136" s="130"/>
      <c r="AB136" s="130"/>
      <c r="AC136" s="130"/>
      <c r="AD136" s="130"/>
      <c r="AE136" s="130"/>
      <c r="AF136" s="130"/>
      <c r="AG136" s="132">
        <f>'01 - Dle sborníku ÚOŽI_16'!J34</f>
        <v>0</v>
      </c>
      <c r="AH136" s="129"/>
      <c r="AI136" s="129"/>
      <c r="AJ136" s="129"/>
      <c r="AK136" s="129"/>
      <c r="AL136" s="129"/>
      <c r="AM136" s="129"/>
      <c r="AN136" s="132">
        <f>SUM(AG136,AT136)</f>
        <v>0</v>
      </c>
      <c r="AO136" s="129"/>
      <c r="AP136" s="129"/>
      <c r="AQ136" s="133" t="s">
        <v>84</v>
      </c>
      <c r="AR136" s="69"/>
      <c r="AS136" s="134">
        <v>0</v>
      </c>
      <c r="AT136" s="135">
        <f>ROUND(SUM(AV136:AW136),2)</f>
        <v>0</v>
      </c>
      <c r="AU136" s="136">
        <f>'01 - Dle sborníku ÚOŽI_16'!P125</f>
        <v>0</v>
      </c>
      <c r="AV136" s="135">
        <f>'01 - Dle sborníku ÚOŽI_16'!J37</f>
        <v>0</v>
      </c>
      <c r="AW136" s="135">
        <f>'01 - Dle sborníku ÚOŽI_16'!J38</f>
        <v>0</v>
      </c>
      <c r="AX136" s="135">
        <f>'01 - Dle sborníku ÚOŽI_16'!J39</f>
        <v>0</v>
      </c>
      <c r="AY136" s="135">
        <f>'01 - Dle sborníku ÚOŽI_16'!J40</f>
        <v>0</v>
      </c>
      <c r="AZ136" s="135">
        <f>'01 - Dle sborníku ÚOŽI_16'!F37</f>
        <v>0</v>
      </c>
      <c r="BA136" s="135">
        <f>'01 - Dle sborníku ÚOŽI_16'!F38</f>
        <v>0</v>
      </c>
      <c r="BB136" s="135">
        <f>'01 - Dle sborníku ÚOŽI_16'!F39</f>
        <v>0</v>
      </c>
      <c r="BC136" s="135">
        <f>'01 - Dle sborníku ÚOŽI_16'!F40</f>
        <v>0</v>
      </c>
      <c r="BD136" s="137">
        <f>'01 - Dle sborníku ÚOŽI_16'!F41</f>
        <v>0</v>
      </c>
      <c r="BE136" s="4"/>
      <c r="BT136" s="138" t="s">
        <v>89</v>
      </c>
      <c r="BV136" s="138" t="s">
        <v>75</v>
      </c>
      <c r="BW136" s="138" t="s">
        <v>156</v>
      </c>
      <c r="BX136" s="138" t="s">
        <v>155</v>
      </c>
      <c r="CL136" s="138" t="s">
        <v>1</v>
      </c>
    </row>
    <row r="137" s="7" customFormat="1" ht="16.5" customHeight="1">
      <c r="A137" s="139" t="s">
        <v>87</v>
      </c>
      <c r="B137" s="116"/>
      <c r="C137" s="117"/>
      <c r="D137" s="118" t="s">
        <v>157</v>
      </c>
      <c r="E137" s="118"/>
      <c r="F137" s="118"/>
      <c r="G137" s="118"/>
      <c r="H137" s="118"/>
      <c r="I137" s="119"/>
      <c r="J137" s="118" t="s">
        <v>158</v>
      </c>
      <c r="K137" s="118"/>
      <c r="L137" s="118"/>
      <c r="M137" s="118"/>
      <c r="N137" s="118"/>
      <c r="O137" s="118"/>
      <c r="P137" s="118"/>
      <c r="Q137" s="118"/>
      <c r="R137" s="118"/>
      <c r="S137" s="118"/>
      <c r="T137" s="118"/>
      <c r="U137" s="118"/>
      <c r="V137" s="118"/>
      <c r="W137" s="118"/>
      <c r="X137" s="118"/>
      <c r="Y137" s="118"/>
      <c r="Z137" s="118"/>
      <c r="AA137" s="118"/>
      <c r="AB137" s="118"/>
      <c r="AC137" s="118"/>
      <c r="AD137" s="118"/>
      <c r="AE137" s="118"/>
      <c r="AF137" s="118"/>
      <c r="AG137" s="121">
        <f>'VON_ - PS 01-04'!J30</f>
        <v>0</v>
      </c>
      <c r="AH137" s="119"/>
      <c r="AI137" s="119"/>
      <c r="AJ137" s="119"/>
      <c r="AK137" s="119"/>
      <c r="AL137" s="119"/>
      <c r="AM137" s="119"/>
      <c r="AN137" s="121">
        <f>SUM(AG137,AT137)</f>
        <v>0</v>
      </c>
      <c r="AO137" s="119"/>
      <c r="AP137" s="119"/>
      <c r="AQ137" s="122" t="s">
        <v>159</v>
      </c>
      <c r="AR137" s="123"/>
      <c r="AS137" s="124">
        <v>0</v>
      </c>
      <c r="AT137" s="125">
        <f>ROUND(SUM(AV137:AW137),2)</f>
        <v>0</v>
      </c>
      <c r="AU137" s="126">
        <f>'VON_ - PS 01-04'!P117</f>
        <v>0</v>
      </c>
      <c r="AV137" s="125">
        <f>'VON_ - PS 01-04'!J33</f>
        <v>0</v>
      </c>
      <c r="AW137" s="125">
        <f>'VON_ - PS 01-04'!J34</f>
        <v>0</v>
      </c>
      <c r="AX137" s="125">
        <f>'VON_ - PS 01-04'!J35</f>
        <v>0</v>
      </c>
      <c r="AY137" s="125">
        <f>'VON_ - PS 01-04'!J36</f>
        <v>0</v>
      </c>
      <c r="AZ137" s="125">
        <f>'VON_ - PS 01-04'!F33</f>
        <v>0</v>
      </c>
      <c r="BA137" s="125">
        <f>'VON_ - PS 01-04'!F34</f>
        <v>0</v>
      </c>
      <c r="BB137" s="125">
        <f>'VON_ - PS 01-04'!F35</f>
        <v>0</v>
      </c>
      <c r="BC137" s="125">
        <f>'VON_ - PS 01-04'!F36</f>
        <v>0</v>
      </c>
      <c r="BD137" s="127">
        <f>'VON_ - PS 01-04'!F37</f>
        <v>0</v>
      </c>
      <c r="BE137" s="7"/>
      <c r="BT137" s="128" t="s">
        <v>80</v>
      </c>
      <c r="BV137" s="128" t="s">
        <v>75</v>
      </c>
      <c r="BW137" s="128" t="s">
        <v>160</v>
      </c>
      <c r="BX137" s="128" t="s">
        <v>5</v>
      </c>
      <c r="CL137" s="128" t="s">
        <v>1</v>
      </c>
      <c r="CM137" s="128" t="s">
        <v>85</v>
      </c>
    </row>
    <row r="138" s="7" customFormat="1" ht="16.5" customHeight="1">
      <c r="A138" s="7"/>
      <c r="B138" s="116"/>
      <c r="C138" s="117"/>
      <c r="D138" s="118" t="s">
        <v>161</v>
      </c>
      <c r="E138" s="118"/>
      <c r="F138" s="118"/>
      <c r="G138" s="118"/>
      <c r="H138" s="118"/>
      <c r="I138" s="119"/>
      <c r="J138" s="118" t="s">
        <v>162</v>
      </c>
      <c r="K138" s="118"/>
      <c r="L138" s="118"/>
      <c r="M138" s="118"/>
      <c r="N138" s="118"/>
      <c r="O138" s="118"/>
      <c r="P138" s="118"/>
      <c r="Q138" s="118"/>
      <c r="R138" s="118"/>
      <c r="S138" s="118"/>
      <c r="T138" s="118"/>
      <c r="U138" s="118"/>
      <c r="V138" s="118"/>
      <c r="W138" s="118"/>
      <c r="X138" s="118"/>
      <c r="Y138" s="118"/>
      <c r="Z138" s="118"/>
      <c r="AA138" s="118"/>
      <c r="AB138" s="118"/>
      <c r="AC138" s="118"/>
      <c r="AD138" s="118"/>
      <c r="AE138" s="118"/>
      <c r="AF138" s="118"/>
      <c r="AG138" s="120">
        <f>ROUND(SUM(AG139:AG140),2)</f>
        <v>0</v>
      </c>
      <c r="AH138" s="119"/>
      <c r="AI138" s="119"/>
      <c r="AJ138" s="119"/>
      <c r="AK138" s="119"/>
      <c r="AL138" s="119"/>
      <c r="AM138" s="119"/>
      <c r="AN138" s="121">
        <f>SUM(AG138,AT138)</f>
        <v>0</v>
      </c>
      <c r="AO138" s="119"/>
      <c r="AP138" s="119"/>
      <c r="AQ138" s="122" t="s">
        <v>159</v>
      </c>
      <c r="AR138" s="123"/>
      <c r="AS138" s="124">
        <f>ROUND(SUM(AS139:AS140),2)</f>
        <v>0</v>
      </c>
      <c r="AT138" s="125">
        <f>ROUND(SUM(AV138:AW138),2)</f>
        <v>0</v>
      </c>
      <c r="AU138" s="126">
        <f>ROUND(SUM(AU139:AU140),5)</f>
        <v>0</v>
      </c>
      <c r="AV138" s="125">
        <f>ROUND(AZ138*L29,2)</f>
        <v>0</v>
      </c>
      <c r="AW138" s="125">
        <f>ROUND(BA138*L30,2)</f>
        <v>0</v>
      </c>
      <c r="AX138" s="125">
        <f>ROUND(BB138*L29,2)</f>
        <v>0</v>
      </c>
      <c r="AY138" s="125">
        <f>ROUND(BC138*L30,2)</f>
        <v>0</v>
      </c>
      <c r="AZ138" s="125">
        <f>ROUND(SUM(AZ139:AZ140),2)</f>
        <v>0</v>
      </c>
      <c r="BA138" s="125">
        <f>ROUND(SUM(BA139:BA140),2)</f>
        <v>0</v>
      </c>
      <c r="BB138" s="125">
        <f>ROUND(SUM(BB139:BB140),2)</f>
        <v>0</v>
      </c>
      <c r="BC138" s="125">
        <f>ROUND(SUM(BC139:BC140),2)</f>
        <v>0</v>
      </c>
      <c r="BD138" s="127">
        <f>ROUND(SUM(BD139:BD140),2)</f>
        <v>0</v>
      </c>
      <c r="BE138" s="7"/>
      <c r="BS138" s="128" t="s">
        <v>72</v>
      </c>
      <c r="BT138" s="128" t="s">
        <v>80</v>
      </c>
      <c r="BU138" s="128" t="s">
        <v>74</v>
      </c>
      <c r="BV138" s="128" t="s">
        <v>75</v>
      </c>
      <c r="BW138" s="128" t="s">
        <v>163</v>
      </c>
      <c r="BX138" s="128" t="s">
        <v>5</v>
      </c>
      <c r="CL138" s="128" t="s">
        <v>1</v>
      </c>
      <c r="CM138" s="128" t="s">
        <v>85</v>
      </c>
    </row>
    <row r="139" s="4" customFormat="1" ht="16.5" customHeight="1">
      <c r="A139" s="139" t="s">
        <v>87</v>
      </c>
      <c r="B139" s="67"/>
      <c r="C139" s="129"/>
      <c r="D139" s="129"/>
      <c r="E139" s="130" t="s">
        <v>164</v>
      </c>
      <c r="F139" s="130"/>
      <c r="G139" s="130"/>
      <c r="H139" s="130"/>
      <c r="I139" s="130"/>
      <c r="J139" s="129"/>
      <c r="K139" s="130" t="s">
        <v>165</v>
      </c>
      <c r="L139" s="130"/>
      <c r="M139" s="130"/>
      <c r="N139" s="130"/>
      <c r="O139" s="130"/>
      <c r="P139" s="130"/>
      <c r="Q139" s="130"/>
      <c r="R139" s="130"/>
      <c r="S139" s="130"/>
      <c r="T139" s="130"/>
      <c r="U139" s="130"/>
      <c r="V139" s="130"/>
      <c r="W139" s="130"/>
      <c r="X139" s="130"/>
      <c r="Y139" s="130"/>
      <c r="Z139" s="130"/>
      <c r="AA139" s="130"/>
      <c r="AB139" s="130"/>
      <c r="AC139" s="130"/>
      <c r="AD139" s="130"/>
      <c r="AE139" s="130"/>
      <c r="AF139" s="130"/>
      <c r="AG139" s="132">
        <f>'R01 - Infrastruktura'!J32</f>
        <v>0</v>
      </c>
      <c r="AH139" s="129"/>
      <c r="AI139" s="129"/>
      <c r="AJ139" s="129"/>
      <c r="AK139" s="129"/>
      <c r="AL139" s="129"/>
      <c r="AM139" s="129"/>
      <c r="AN139" s="132">
        <f>SUM(AG139,AT139)</f>
        <v>0</v>
      </c>
      <c r="AO139" s="129"/>
      <c r="AP139" s="129"/>
      <c r="AQ139" s="133" t="s">
        <v>84</v>
      </c>
      <c r="AR139" s="69"/>
      <c r="AS139" s="134">
        <v>0</v>
      </c>
      <c r="AT139" s="135">
        <f>ROUND(SUM(AV139:AW139),2)</f>
        <v>0</v>
      </c>
      <c r="AU139" s="136">
        <f>'R01 - Infrastruktura'!P129</f>
        <v>0</v>
      </c>
      <c r="AV139" s="135">
        <f>'R01 - Infrastruktura'!J35</f>
        <v>0</v>
      </c>
      <c r="AW139" s="135">
        <f>'R01 - Infrastruktura'!J36</f>
        <v>0</v>
      </c>
      <c r="AX139" s="135">
        <f>'R01 - Infrastruktura'!J37</f>
        <v>0</v>
      </c>
      <c r="AY139" s="135">
        <f>'R01 - Infrastruktura'!J38</f>
        <v>0</v>
      </c>
      <c r="AZ139" s="135">
        <f>'R01 - Infrastruktura'!F35</f>
        <v>0</v>
      </c>
      <c r="BA139" s="135">
        <f>'R01 - Infrastruktura'!F36</f>
        <v>0</v>
      </c>
      <c r="BB139" s="135">
        <f>'R01 - Infrastruktura'!F37</f>
        <v>0</v>
      </c>
      <c r="BC139" s="135">
        <f>'R01 - Infrastruktura'!F38</f>
        <v>0</v>
      </c>
      <c r="BD139" s="137">
        <f>'R01 - Infrastruktura'!F39</f>
        <v>0</v>
      </c>
      <c r="BE139" s="4"/>
      <c r="BT139" s="138" t="s">
        <v>85</v>
      </c>
      <c r="BV139" s="138" t="s">
        <v>75</v>
      </c>
      <c r="BW139" s="138" t="s">
        <v>166</v>
      </c>
      <c r="BX139" s="138" t="s">
        <v>163</v>
      </c>
      <c r="CL139" s="138" t="s">
        <v>1</v>
      </c>
    </row>
    <row r="140" s="4" customFormat="1" ht="16.5" customHeight="1">
      <c r="A140" s="139" t="s">
        <v>87</v>
      </c>
      <c r="B140" s="67"/>
      <c r="C140" s="129"/>
      <c r="D140" s="129"/>
      <c r="E140" s="130" t="s">
        <v>167</v>
      </c>
      <c r="F140" s="130"/>
      <c r="G140" s="130"/>
      <c r="H140" s="130"/>
      <c r="I140" s="130"/>
      <c r="J140" s="129"/>
      <c r="K140" s="130" t="s">
        <v>168</v>
      </c>
      <c r="L140" s="130"/>
      <c r="M140" s="130"/>
      <c r="N140" s="130"/>
      <c r="O140" s="130"/>
      <c r="P140" s="130"/>
      <c r="Q140" s="130"/>
      <c r="R140" s="130"/>
      <c r="S140" s="130"/>
      <c r="T140" s="130"/>
      <c r="U140" s="130"/>
      <c r="V140" s="130"/>
      <c r="W140" s="130"/>
      <c r="X140" s="130"/>
      <c r="Y140" s="130"/>
      <c r="Z140" s="130"/>
      <c r="AA140" s="130"/>
      <c r="AB140" s="130"/>
      <c r="AC140" s="130"/>
      <c r="AD140" s="130"/>
      <c r="AE140" s="130"/>
      <c r="AF140" s="130"/>
      <c r="AG140" s="132">
        <f>'R02 - Stavební část'!J32</f>
        <v>0</v>
      </c>
      <c r="AH140" s="129"/>
      <c r="AI140" s="129"/>
      <c r="AJ140" s="129"/>
      <c r="AK140" s="129"/>
      <c r="AL140" s="129"/>
      <c r="AM140" s="129"/>
      <c r="AN140" s="132">
        <f>SUM(AG140,AT140)</f>
        <v>0</v>
      </c>
      <c r="AO140" s="129"/>
      <c r="AP140" s="129"/>
      <c r="AQ140" s="133" t="s">
        <v>84</v>
      </c>
      <c r="AR140" s="69"/>
      <c r="AS140" s="134">
        <v>0</v>
      </c>
      <c r="AT140" s="135">
        <f>ROUND(SUM(AV140:AW140),2)</f>
        <v>0</v>
      </c>
      <c r="AU140" s="136">
        <f>'R02 - Stavební část'!P124</f>
        <v>0</v>
      </c>
      <c r="AV140" s="135">
        <f>'R02 - Stavební část'!J35</f>
        <v>0</v>
      </c>
      <c r="AW140" s="135">
        <f>'R02 - Stavební část'!J36</f>
        <v>0</v>
      </c>
      <c r="AX140" s="135">
        <f>'R02 - Stavební část'!J37</f>
        <v>0</v>
      </c>
      <c r="AY140" s="135">
        <f>'R02 - Stavební část'!J38</f>
        <v>0</v>
      </c>
      <c r="AZ140" s="135">
        <f>'R02 - Stavební část'!F35</f>
        <v>0</v>
      </c>
      <c r="BA140" s="135">
        <f>'R02 - Stavební část'!F36</f>
        <v>0</v>
      </c>
      <c r="BB140" s="135">
        <f>'R02 - Stavební část'!F37</f>
        <v>0</v>
      </c>
      <c r="BC140" s="135">
        <f>'R02 - Stavební část'!F38</f>
        <v>0</v>
      </c>
      <c r="BD140" s="137">
        <f>'R02 - Stavební část'!F39</f>
        <v>0</v>
      </c>
      <c r="BE140" s="4"/>
      <c r="BT140" s="138" t="s">
        <v>85</v>
      </c>
      <c r="BV140" s="138" t="s">
        <v>75</v>
      </c>
      <c r="BW140" s="138" t="s">
        <v>169</v>
      </c>
      <c r="BX140" s="138" t="s">
        <v>163</v>
      </c>
      <c r="CL140" s="138" t="s">
        <v>1</v>
      </c>
    </row>
    <row r="141" s="7" customFormat="1" ht="24.75" customHeight="1">
      <c r="A141" s="139" t="s">
        <v>87</v>
      </c>
      <c r="B141" s="116"/>
      <c r="C141" s="117"/>
      <c r="D141" s="118" t="s">
        <v>170</v>
      </c>
      <c r="E141" s="118"/>
      <c r="F141" s="118"/>
      <c r="G141" s="118"/>
      <c r="H141" s="118"/>
      <c r="I141" s="119"/>
      <c r="J141" s="118" t="s">
        <v>171</v>
      </c>
      <c r="K141" s="118"/>
      <c r="L141" s="118"/>
      <c r="M141" s="118"/>
      <c r="N141" s="118"/>
      <c r="O141" s="118"/>
      <c r="P141" s="118"/>
      <c r="Q141" s="118"/>
      <c r="R141" s="118"/>
      <c r="S141" s="118"/>
      <c r="T141" s="118"/>
      <c r="U141" s="118"/>
      <c r="V141" s="118"/>
      <c r="W141" s="118"/>
      <c r="X141" s="118"/>
      <c r="Y141" s="118"/>
      <c r="Z141" s="118"/>
      <c r="AA141" s="118"/>
      <c r="AB141" s="118"/>
      <c r="AC141" s="118"/>
      <c r="AD141" s="118"/>
      <c r="AE141" s="118"/>
      <c r="AF141" s="118"/>
      <c r="AG141" s="121">
        <f>'SO 01 - Práce na žel. svr...'!J30</f>
        <v>0</v>
      </c>
      <c r="AH141" s="119"/>
      <c r="AI141" s="119"/>
      <c r="AJ141" s="119"/>
      <c r="AK141" s="119"/>
      <c r="AL141" s="119"/>
      <c r="AM141" s="119"/>
      <c r="AN141" s="121">
        <f>SUM(AG141,AT141)</f>
        <v>0</v>
      </c>
      <c r="AO141" s="119"/>
      <c r="AP141" s="119"/>
      <c r="AQ141" s="122" t="s">
        <v>159</v>
      </c>
      <c r="AR141" s="123"/>
      <c r="AS141" s="124">
        <v>0</v>
      </c>
      <c r="AT141" s="125">
        <f>ROUND(SUM(AV141:AW141),2)</f>
        <v>0</v>
      </c>
      <c r="AU141" s="126">
        <f>'SO 01 - Práce na žel. svr...'!P116</f>
        <v>0</v>
      </c>
      <c r="AV141" s="125">
        <f>'SO 01 - Práce na žel. svr...'!J33</f>
        <v>0</v>
      </c>
      <c r="AW141" s="125">
        <f>'SO 01 - Práce na žel. svr...'!J34</f>
        <v>0</v>
      </c>
      <c r="AX141" s="125">
        <f>'SO 01 - Práce na žel. svr...'!J35</f>
        <v>0</v>
      </c>
      <c r="AY141" s="125">
        <f>'SO 01 - Práce na žel. svr...'!J36</f>
        <v>0</v>
      </c>
      <c r="AZ141" s="125">
        <f>'SO 01 - Práce na žel. svr...'!F33</f>
        <v>0</v>
      </c>
      <c r="BA141" s="125">
        <f>'SO 01 - Práce na žel. svr...'!F34</f>
        <v>0</v>
      </c>
      <c r="BB141" s="125">
        <f>'SO 01 - Práce na žel. svr...'!F35</f>
        <v>0</v>
      </c>
      <c r="BC141" s="125">
        <f>'SO 01 - Práce na žel. svr...'!F36</f>
        <v>0</v>
      </c>
      <c r="BD141" s="127">
        <f>'SO 01 - Práce na žel. svr...'!F37</f>
        <v>0</v>
      </c>
      <c r="BE141" s="7"/>
      <c r="BT141" s="128" t="s">
        <v>80</v>
      </c>
      <c r="BV141" s="128" t="s">
        <v>75</v>
      </c>
      <c r="BW141" s="128" t="s">
        <v>172</v>
      </c>
      <c r="BX141" s="128" t="s">
        <v>5</v>
      </c>
      <c r="CL141" s="128" t="s">
        <v>1</v>
      </c>
      <c r="CM141" s="128" t="s">
        <v>85</v>
      </c>
    </row>
    <row r="142" s="7" customFormat="1" ht="16.5" customHeight="1">
      <c r="A142" s="139" t="s">
        <v>87</v>
      </c>
      <c r="B142" s="116"/>
      <c r="C142" s="117"/>
      <c r="D142" s="118" t="s">
        <v>173</v>
      </c>
      <c r="E142" s="118"/>
      <c r="F142" s="118"/>
      <c r="G142" s="118"/>
      <c r="H142" s="118"/>
      <c r="I142" s="119"/>
      <c r="J142" s="118" t="s">
        <v>174</v>
      </c>
      <c r="K142" s="118"/>
      <c r="L142" s="118"/>
      <c r="M142" s="118"/>
      <c r="N142" s="118"/>
      <c r="O142" s="118"/>
      <c r="P142" s="118"/>
      <c r="Q142" s="118"/>
      <c r="R142" s="118"/>
      <c r="S142" s="118"/>
      <c r="T142" s="118"/>
      <c r="U142" s="118"/>
      <c r="V142" s="118"/>
      <c r="W142" s="118"/>
      <c r="X142" s="118"/>
      <c r="Y142" s="118"/>
      <c r="Z142" s="118"/>
      <c r="AA142" s="118"/>
      <c r="AB142" s="118"/>
      <c r="AC142" s="118"/>
      <c r="AD142" s="118"/>
      <c r="AE142" s="118"/>
      <c r="AF142" s="118"/>
      <c r="AG142" s="121">
        <f>'SO 02 - Práce na žel. svr...'!J30</f>
        <v>0</v>
      </c>
      <c r="AH142" s="119"/>
      <c r="AI142" s="119"/>
      <c r="AJ142" s="119"/>
      <c r="AK142" s="119"/>
      <c r="AL142" s="119"/>
      <c r="AM142" s="119"/>
      <c r="AN142" s="121">
        <f>SUM(AG142,AT142)</f>
        <v>0</v>
      </c>
      <c r="AO142" s="119"/>
      <c r="AP142" s="119"/>
      <c r="AQ142" s="122" t="s">
        <v>159</v>
      </c>
      <c r="AR142" s="123"/>
      <c r="AS142" s="124">
        <v>0</v>
      </c>
      <c r="AT142" s="125">
        <f>ROUND(SUM(AV142:AW142),2)</f>
        <v>0</v>
      </c>
      <c r="AU142" s="126">
        <f>'SO 02 - Práce na žel. svr...'!P116</f>
        <v>0</v>
      </c>
      <c r="AV142" s="125">
        <f>'SO 02 - Práce na žel. svr...'!J33</f>
        <v>0</v>
      </c>
      <c r="AW142" s="125">
        <f>'SO 02 - Práce na žel. svr...'!J34</f>
        <v>0</v>
      </c>
      <c r="AX142" s="125">
        <f>'SO 02 - Práce na žel. svr...'!J35</f>
        <v>0</v>
      </c>
      <c r="AY142" s="125">
        <f>'SO 02 - Práce na žel. svr...'!J36</f>
        <v>0</v>
      </c>
      <c r="AZ142" s="125">
        <f>'SO 02 - Práce na žel. svr...'!F33</f>
        <v>0</v>
      </c>
      <c r="BA142" s="125">
        <f>'SO 02 - Práce na žel. svr...'!F34</f>
        <v>0</v>
      </c>
      <c r="BB142" s="125">
        <f>'SO 02 - Práce na žel. svr...'!F35</f>
        <v>0</v>
      </c>
      <c r="BC142" s="125">
        <f>'SO 02 - Práce na žel. svr...'!F36</f>
        <v>0</v>
      </c>
      <c r="BD142" s="127">
        <f>'SO 02 - Práce na žel. svr...'!F37</f>
        <v>0</v>
      </c>
      <c r="BE142" s="7"/>
      <c r="BT142" s="128" t="s">
        <v>80</v>
      </c>
      <c r="BV142" s="128" t="s">
        <v>75</v>
      </c>
      <c r="BW142" s="128" t="s">
        <v>175</v>
      </c>
      <c r="BX142" s="128" t="s">
        <v>5</v>
      </c>
      <c r="CL142" s="128" t="s">
        <v>1</v>
      </c>
      <c r="CM142" s="128" t="s">
        <v>85</v>
      </c>
    </row>
    <row r="143" s="7" customFormat="1" ht="24.75" customHeight="1">
      <c r="A143" s="139" t="s">
        <v>87</v>
      </c>
      <c r="B143" s="116"/>
      <c r="C143" s="117"/>
      <c r="D143" s="118" t="s">
        <v>176</v>
      </c>
      <c r="E143" s="118"/>
      <c r="F143" s="118"/>
      <c r="G143" s="118"/>
      <c r="H143" s="118"/>
      <c r="I143" s="119"/>
      <c r="J143" s="118" t="s">
        <v>177</v>
      </c>
      <c r="K143" s="118"/>
      <c r="L143" s="118"/>
      <c r="M143" s="118"/>
      <c r="N143" s="118"/>
      <c r="O143" s="118"/>
      <c r="P143" s="118"/>
      <c r="Q143" s="118"/>
      <c r="R143" s="118"/>
      <c r="S143" s="118"/>
      <c r="T143" s="118"/>
      <c r="U143" s="118"/>
      <c r="V143" s="118"/>
      <c r="W143" s="118"/>
      <c r="X143" s="118"/>
      <c r="Y143" s="118"/>
      <c r="Z143" s="118"/>
      <c r="AA143" s="118"/>
      <c r="AB143" s="118"/>
      <c r="AC143" s="118"/>
      <c r="AD143" s="118"/>
      <c r="AE143" s="118"/>
      <c r="AF143" s="118"/>
      <c r="AG143" s="121">
        <f>'SO 03 - Práce na žel. svr...'!J30</f>
        <v>0</v>
      </c>
      <c r="AH143" s="119"/>
      <c r="AI143" s="119"/>
      <c r="AJ143" s="119"/>
      <c r="AK143" s="119"/>
      <c r="AL143" s="119"/>
      <c r="AM143" s="119"/>
      <c r="AN143" s="121">
        <f>SUM(AG143,AT143)</f>
        <v>0</v>
      </c>
      <c r="AO143" s="119"/>
      <c r="AP143" s="119"/>
      <c r="AQ143" s="122" t="s">
        <v>159</v>
      </c>
      <c r="AR143" s="123"/>
      <c r="AS143" s="124">
        <v>0</v>
      </c>
      <c r="AT143" s="125">
        <f>ROUND(SUM(AV143:AW143),2)</f>
        <v>0</v>
      </c>
      <c r="AU143" s="126">
        <f>'SO 03 - Práce na žel. svr...'!P116</f>
        <v>0</v>
      </c>
      <c r="AV143" s="125">
        <f>'SO 03 - Práce na žel. svr...'!J33</f>
        <v>0</v>
      </c>
      <c r="AW143" s="125">
        <f>'SO 03 - Práce na žel. svr...'!J34</f>
        <v>0</v>
      </c>
      <c r="AX143" s="125">
        <f>'SO 03 - Práce na žel. svr...'!J35</f>
        <v>0</v>
      </c>
      <c r="AY143" s="125">
        <f>'SO 03 - Práce na žel. svr...'!J36</f>
        <v>0</v>
      </c>
      <c r="AZ143" s="125">
        <f>'SO 03 - Práce na žel. svr...'!F33</f>
        <v>0</v>
      </c>
      <c r="BA143" s="125">
        <f>'SO 03 - Práce na žel. svr...'!F34</f>
        <v>0</v>
      </c>
      <c r="BB143" s="125">
        <f>'SO 03 - Práce na žel. svr...'!F35</f>
        <v>0</v>
      </c>
      <c r="BC143" s="125">
        <f>'SO 03 - Práce na žel. svr...'!F36</f>
        <v>0</v>
      </c>
      <c r="BD143" s="127">
        <f>'SO 03 - Práce na žel. svr...'!F37</f>
        <v>0</v>
      </c>
      <c r="BE143" s="7"/>
      <c r="BT143" s="128" t="s">
        <v>80</v>
      </c>
      <c r="BV143" s="128" t="s">
        <v>75</v>
      </c>
      <c r="BW143" s="128" t="s">
        <v>178</v>
      </c>
      <c r="BX143" s="128" t="s">
        <v>5</v>
      </c>
      <c r="CL143" s="128" t="s">
        <v>1</v>
      </c>
      <c r="CM143" s="128" t="s">
        <v>85</v>
      </c>
    </row>
    <row r="144" s="7" customFormat="1" ht="24.75" customHeight="1">
      <c r="A144" s="139" t="s">
        <v>87</v>
      </c>
      <c r="B144" s="116"/>
      <c r="C144" s="117"/>
      <c r="D144" s="118" t="s">
        <v>179</v>
      </c>
      <c r="E144" s="118"/>
      <c r="F144" s="118"/>
      <c r="G144" s="118"/>
      <c r="H144" s="118"/>
      <c r="I144" s="119"/>
      <c r="J144" s="118" t="s">
        <v>180</v>
      </c>
      <c r="K144" s="118"/>
      <c r="L144" s="118"/>
      <c r="M144" s="118"/>
      <c r="N144" s="118"/>
      <c r="O144" s="118"/>
      <c r="P144" s="118"/>
      <c r="Q144" s="118"/>
      <c r="R144" s="118"/>
      <c r="S144" s="118"/>
      <c r="T144" s="118"/>
      <c r="U144" s="118"/>
      <c r="V144" s="118"/>
      <c r="W144" s="118"/>
      <c r="X144" s="118"/>
      <c r="Y144" s="118"/>
      <c r="Z144" s="118"/>
      <c r="AA144" s="118"/>
      <c r="AB144" s="118"/>
      <c r="AC144" s="118"/>
      <c r="AD144" s="118"/>
      <c r="AE144" s="118"/>
      <c r="AF144" s="118"/>
      <c r="AG144" s="121">
        <f>'SO 04 - Práce na žel. svr...'!J30</f>
        <v>0</v>
      </c>
      <c r="AH144" s="119"/>
      <c r="AI144" s="119"/>
      <c r="AJ144" s="119"/>
      <c r="AK144" s="119"/>
      <c r="AL144" s="119"/>
      <c r="AM144" s="119"/>
      <c r="AN144" s="121">
        <f>SUM(AG144,AT144)</f>
        <v>0</v>
      </c>
      <c r="AO144" s="119"/>
      <c r="AP144" s="119"/>
      <c r="AQ144" s="122" t="s">
        <v>159</v>
      </c>
      <c r="AR144" s="123"/>
      <c r="AS144" s="124">
        <v>0</v>
      </c>
      <c r="AT144" s="125">
        <f>ROUND(SUM(AV144:AW144),2)</f>
        <v>0</v>
      </c>
      <c r="AU144" s="126">
        <f>'SO 04 - Práce na žel. svr...'!P116</f>
        <v>0</v>
      </c>
      <c r="AV144" s="125">
        <f>'SO 04 - Práce na žel. svr...'!J33</f>
        <v>0</v>
      </c>
      <c r="AW144" s="125">
        <f>'SO 04 - Práce na žel. svr...'!J34</f>
        <v>0</v>
      </c>
      <c r="AX144" s="125">
        <f>'SO 04 - Práce na žel. svr...'!J35</f>
        <v>0</v>
      </c>
      <c r="AY144" s="125">
        <f>'SO 04 - Práce na žel. svr...'!J36</f>
        <v>0</v>
      </c>
      <c r="AZ144" s="125">
        <f>'SO 04 - Práce na žel. svr...'!F33</f>
        <v>0</v>
      </c>
      <c r="BA144" s="125">
        <f>'SO 04 - Práce na žel. svr...'!F34</f>
        <v>0</v>
      </c>
      <c r="BB144" s="125">
        <f>'SO 04 - Práce na žel. svr...'!F35</f>
        <v>0</v>
      </c>
      <c r="BC144" s="125">
        <f>'SO 04 - Práce na žel. svr...'!F36</f>
        <v>0</v>
      </c>
      <c r="BD144" s="127">
        <f>'SO 04 - Práce na žel. svr...'!F37</f>
        <v>0</v>
      </c>
      <c r="BE144" s="7"/>
      <c r="BT144" s="128" t="s">
        <v>80</v>
      </c>
      <c r="BV144" s="128" t="s">
        <v>75</v>
      </c>
      <c r="BW144" s="128" t="s">
        <v>181</v>
      </c>
      <c r="BX144" s="128" t="s">
        <v>5</v>
      </c>
      <c r="CL144" s="128" t="s">
        <v>1</v>
      </c>
      <c r="CM144" s="128" t="s">
        <v>85</v>
      </c>
    </row>
    <row r="145" s="7" customFormat="1" ht="24.75" customHeight="1">
      <c r="A145" s="139" t="s">
        <v>87</v>
      </c>
      <c r="B145" s="116"/>
      <c r="C145" s="117"/>
      <c r="D145" s="118" t="s">
        <v>182</v>
      </c>
      <c r="E145" s="118"/>
      <c r="F145" s="118"/>
      <c r="G145" s="118"/>
      <c r="H145" s="118"/>
      <c r="I145" s="119"/>
      <c r="J145" s="118" t="s">
        <v>183</v>
      </c>
      <c r="K145" s="118"/>
      <c r="L145" s="118"/>
      <c r="M145" s="118"/>
      <c r="N145" s="118"/>
      <c r="O145" s="118"/>
      <c r="P145" s="118"/>
      <c r="Q145" s="118"/>
      <c r="R145" s="118"/>
      <c r="S145" s="118"/>
      <c r="T145" s="118"/>
      <c r="U145" s="118"/>
      <c r="V145" s="118"/>
      <c r="W145" s="118"/>
      <c r="X145" s="118"/>
      <c r="Y145" s="118"/>
      <c r="Z145" s="118"/>
      <c r="AA145" s="118"/>
      <c r="AB145" s="118"/>
      <c r="AC145" s="118"/>
      <c r="AD145" s="118"/>
      <c r="AE145" s="118"/>
      <c r="AF145" s="118"/>
      <c r="AG145" s="121">
        <f>'SO 05 - Práce na žel. svr...'!J30</f>
        <v>0</v>
      </c>
      <c r="AH145" s="119"/>
      <c r="AI145" s="119"/>
      <c r="AJ145" s="119"/>
      <c r="AK145" s="119"/>
      <c r="AL145" s="119"/>
      <c r="AM145" s="119"/>
      <c r="AN145" s="121">
        <f>SUM(AG145,AT145)</f>
        <v>0</v>
      </c>
      <c r="AO145" s="119"/>
      <c r="AP145" s="119"/>
      <c r="AQ145" s="122" t="s">
        <v>159</v>
      </c>
      <c r="AR145" s="123"/>
      <c r="AS145" s="124">
        <v>0</v>
      </c>
      <c r="AT145" s="125">
        <f>ROUND(SUM(AV145:AW145),2)</f>
        <v>0</v>
      </c>
      <c r="AU145" s="126">
        <f>'SO 05 - Práce na žel. svr...'!P116</f>
        <v>0</v>
      </c>
      <c r="AV145" s="125">
        <f>'SO 05 - Práce na žel. svr...'!J33</f>
        <v>0</v>
      </c>
      <c r="AW145" s="125">
        <f>'SO 05 - Práce na žel. svr...'!J34</f>
        <v>0</v>
      </c>
      <c r="AX145" s="125">
        <f>'SO 05 - Práce na žel. svr...'!J35</f>
        <v>0</v>
      </c>
      <c r="AY145" s="125">
        <f>'SO 05 - Práce na žel. svr...'!J36</f>
        <v>0</v>
      </c>
      <c r="AZ145" s="125">
        <f>'SO 05 - Práce na žel. svr...'!F33</f>
        <v>0</v>
      </c>
      <c r="BA145" s="125">
        <f>'SO 05 - Práce na žel. svr...'!F34</f>
        <v>0</v>
      </c>
      <c r="BB145" s="125">
        <f>'SO 05 - Práce na žel. svr...'!F35</f>
        <v>0</v>
      </c>
      <c r="BC145" s="125">
        <f>'SO 05 - Práce na žel. svr...'!F36</f>
        <v>0</v>
      </c>
      <c r="BD145" s="127">
        <f>'SO 05 - Práce na žel. svr...'!F37</f>
        <v>0</v>
      </c>
      <c r="BE145" s="7"/>
      <c r="BT145" s="128" t="s">
        <v>80</v>
      </c>
      <c r="BV145" s="128" t="s">
        <v>75</v>
      </c>
      <c r="BW145" s="128" t="s">
        <v>184</v>
      </c>
      <c r="BX145" s="128" t="s">
        <v>5</v>
      </c>
      <c r="CL145" s="128" t="s">
        <v>1</v>
      </c>
      <c r="CM145" s="128" t="s">
        <v>85</v>
      </c>
    </row>
    <row r="146" s="7" customFormat="1" ht="24.75" customHeight="1">
      <c r="A146" s="139" t="s">
        <v>87</v>
      </c>
      <c r="B146" s="116"/>
      <c r="C146" s="117"/>
      <c r="D146" s="118" t="s">
        <v>185</v>
      </c>
      <c r="E146" s="118"/>
      <c r="F146" s="118"/>
      <c r="G146" s="118"/>
      <c r="H146" s="118"/>
      <c r="I146" s="119"/>
      <c r="J146" s="118" t="s">
        <v>186</v>
      </c>
      <c r="K146" s="118"/>
      <c r="L146" s="118"/>
      <c r="M146" s="118"/>
      <c r="N146" s="118"/>
      <c r="O146" s="118"/>
      <c r="P146" s="118"/>
      <c r="Q146" s="118"/>
      <c r="R146" s="118"/>
      <c r="S146" s="118"/>
      <c r="T146" s="118"/>
      <c r="U146" s="118"/>
      <c r="V146" s="118"/>
      <c r="W146" s="118"/>
      <c r="X146" s="118"/>
      <c r="Y146" s="118"/>
      <c r="Z146" s="118"/>
      <c r="AA146" s="118"/>
      <c r="AB146" s="118"/>
      <c r="AC146" s="118"/>
      <c r="AD146" s="118"/>
      <c r="AE146" s="118"/>
      <c r="AF146" s="118"/>
      <c r="AG146" s="121">
        <f>'SO 06 - Práce na žel. svr...'!J30</f>
        <v>0</v>
      </c>
      <c r="AH146" s="119"/>
      <c r="AI146" s="119"/>
      <c r="AJ146" s="119"/>
      <c r="AK146" s="119"/>
      <c r="AL146" s="119"/>
      <c r="AM146" s="119"/>
      <c r="AN146" s="121">
        <f>SUM(AG146,AT146)</f>
        <v>0</v>
      </c>
      <c r="AO146" s="119"/>
      <c r="AP146" s="119"/>
      <c r="AQ146" s="122" t="s">
        <v>159</v>
      </c>
      <c r="AR146" s="123"/>
      <c r="AS146" s="124">
        <v>0</v>
      </c>
      <c r="AT146" s="125">
        <f>ROUND(SUM(AV146:AW146),2)</f>
        <v>0</v>
      </c>
      <c r="AU146" s="126">
        <f>'SO 06 - Práce na žel. svr...'!P116</f>
        <v>0</v>
      </c>
      <c r="AV146" s="125">
        <f>'SO 06 - Práce na žel. svr...'!J33</f>
        <v>0</v>
      </c>
      <c r="AW146" s="125">
        <f>'SO 06 - Práce na žel. svr...'!J34</f>
        <v>0</v>
      </c>
      <c r="AX146" s="125">
        <f>'SO 06 - Práce na žel. svr...'!J35</f>
        <v>0</v>
      </c>
      <c r="AY146" s="125">
        <f>'SO 06 - Práce na žel. svr...'!J36</f>
        <v>0</v>
      </c>
      <c r="AZ146" s="125">
        <f>'SO 06 - Práce na žel. svr...'!F33</f>
        <v>0</v>
      </c>
      <c r="BA146" s="125">
        <f>'SO 06 - Práce na žel. svr...'!F34</f>
        <v>0</v>
      </c>
      <c r="BB146" s="125">
        <f>'SO 06 - Práce na žel. svr...'!F35</f>
        <v>0</v>
      </c>
      <c r="BC146" s="125">
        <f>'SO 06 - Práce na žel. svr...'!F36</f>
        <v>0</v>
      </c>
      <c r="BD146" s="127">
        <f>'SO 06 - Práce na žel. svr...'!F37</f>
        <v>0</v>
      </c>
      <c r="BE146" s="7"/>
      <c r="BT146" s="128" t="s">
        <v>80</v>
      </c>
      <c r="BV146" s="128" t="s">
        <v>75</v>
      </c>
      <c r="BW146" s="128" t="s">
        <v>187</v>
      </c>
      <c r="BX146" s="128" t="s">
        <v>5</v>
      </c>
      <c r="CL146" s="128" t="s">
        <v>1</v>
      </c>
      <c r="CM146" s="128" t="s">
        <v>85</v>
      </c>
    </row>
    <row r="147" s="7" customFormat="1" ht="24.75" customHeight="1">
      <c r="A147" s="139" t="s">
        <v>87</v>
      </c>
      <c r="B147" s="116"/>
      <c r="C147" s="117"/>
      <c r="D147" s="118" t="s">
        <v>188</v>
      </c>
      <c r="E147" s="118"/>
      <c r="F147" s="118"/>
      <c r="G147" s="118"/>
      <c r="H147" s="118"/>
      <c r="I147" s="119"/>
      <c r="J147" s="118" t="s">
        <v>189</v>
      </c>
      <c r="K147" s="118"/>
      <c r="L147" s="118"/>
      <c r="M147" s="118"/>
      <c r="N147" s="118"/>
      <c r="O147" s="118"/>
      <c r="P147" s="118"/>
      <c r="Q147" s="118"/>
      <c r="R147" s="118"/>
      <c r="S147" s="118"/>
      <c r="T147" s="118"/>
      <c r="U147" s="118"/>
      <c r="V147" s="118"/>
      <c r="W147" s="118"/>
      <c r="X147" s="118"/>
      <c r="Y147" s="118"/>
      <c r="Z147" s="118"/>
      <c r="AA147" s="118"/>
      <c r="AB147" s="118"/>
      <c r="AC147" s="118"/>
      <c r="AD147" s="118"/>
      <c r="AE147" s="118"/>
      <c r="AF147" s="118"/>
      <c r="AG147" s="121">
        <f>'SO 07 - Práce na žel. svr...'!J30</f>
        <v>0</v>
      </c>
      <c r="AH147" s="119"/>
      <c r="AI147" s="119"/>
      <c r="AJ147" s="119"/>
      <c r="AK147" s="119"/>
      <c r="AL147" s="119"/>
      <c r="AM147" s="119"/>
      <c r="AN147" s="121">
        <f>SUM(AG147,AT147)</f>
        <v>0</v>
      </c>
      <c r="AO147" s="119"/>
      <c r="AP147" s="119"/>
      <c r="AQ147" s="122" t="s">
        <v>159</v>
      </c>
      <c r="AR147" s="123"/>
      <c r="AS147" s="124">
        <v>0</v>
      </c>
      <c r="AT147" s="125">
        <f>ROUND(SUM(AV147:AW147),2)</f>
        <v>0</v>
      </c>
      <c r="AU147" s="126">
        <f>'SO 07 - Práce na žel. svr...'!P116</f>
        <v>0</v>
      </c>
      <c r="AV147" s="125">
        <f>'SO 07 - Práce na žel. svr...'!J33</f>
        <v>0</v>
      </c>
      <c r="AW147" s="125">
        <f>'SO 07 - Práce na žel. svr...'!J34</f>
        <v>0</v>
      </c>
      <c r="AX147" s="125">
        <f>'SO 07 - Práce na žel. svr...'!J35</f>
        <v>0</v>
      </c>
      <c r="AY147" s="125">
        <f>'SO 07 - Práce na žel. svr...'!J36</f>
        <v>0</v>
      </c>
      <c r="AZ147" s="125">
        <f>'SO 07 - Práce na žel. svr...'!F33</f>
        <v>0</v>
      </c>
      <c r="BA147" s="125">
        <f>'SO 07 - Práce na žel. svr...'!F34</f>
        <v>0</v>
      </c>
      <c r="BB147" s="125">
        <f>'SO 07 - Práce na žel. svr...'!F35</f>
        <v>0</v>
      </c>
      <c r="BC147" s="125">
        <f>'SO 07 - Práce na žel. svr...'!F36</f>
        <v>0</v>
      </c>
      <c r="BD147" s="127">
        <f>'SO 07 - Práce na žel. svr...'!F37</f>
        <v>0</v>
      </c>
      <c r="BE147" s="7"/>
      <c r="BT147" s="128" t="s">
        <v>80</v>
      </c>
      <c r="BV147" s="128" t="s">
        <v>75</v>
      </c>
      <c r="BW147" s="128" t="s">
        <v>190</v>
      </c>
      <c r="BX147" s="128" t="s">
        <v>5</v>
      </c>
      <c r="CL147" s="128" t="s">
        <v>1</v>
      </c>
      <c r="CM147" s="128" t="s">
        <v>85</v>
      </c>
    </row>
    <row r="148" s="7" customFormat="1" ht="24.75" customHeight="1">
      <c r="A148" s="139" t="s">
        <v>87</v>
      </c>
      <c r="B148" s="116"/>
      <c r="C148" s="117"/>
      <c r="D148" s="118" t="s">
        <v>191</v>
      </c>
      <c r="E148" s="118"/>
      <c r="F148" s="118"/>
      <c r="G148" s="118"/>
      <c r="H148" s="118"/>
      <c r="I148" s="119"/>
      <c r="J148" s="118" t="s">
        <v>192</v>
      </c>
      <c r="K148" s="118"/>
      <c r="L148" s="118"/>
      <c r="M148" s="118"/>
      <c r="N148" s="118"/>
      <c r="O148" s="118"/>
      <c r="P148" s="118"/>
      <c r="Q148" s="118"/>
      <c r="R148" s="118"/>
      <c r="S148" s="118"/>
      <c r="T148" s="118"/>
      <c r="U148" s="118"/>
      <c r="V148" s="118"/>
      <c r="W148" s="118"/>
      <c r="X148" s="118"/>
      <c r="Y148" s="118"/>
      <c r="Z148" s="118"/>
      <c r="AA148" s="118"/>
      <c r="AB148" s="118"/>
      <c r="AC148" s="118"/>
      <c r="AD148" s="118"/>
      <c r="AE148" s="118"/>
      <c r="AF148" s="118"/>
      <c r="AG148" s="121">
        <f>'SO 08 - Rekonstrukce žel....'!J30</f>
        <v>0</v>
      </c>
      <c r="AH148" s="119"/>
      <c r="AI148" s="119"/>
      <c r="AJ148" s="119"/>
      <c r="AK148" s="119"/>
      <c r="AL148" s="119"/>
      <c r="AM148" s="119"/>
      <c r="AN148" s="121">
        <f>SUM(AG148,AT148)</f>
        <v>0</v>
      </c>
      <c r="AO148" s="119"/>
      <c r="AP148" s="119"/>
      <c r="AQ148" s="122" t="s">
        <v>159</v>
      </c>
      <c r="AR148" s="123"/>
      <c r="AS148" s="124">
        <v>0</v>
      </c>
      <c r="AT148" s="125">
        <f>ROUND(SUM(AV148:AW148),2)</f>
        <v>0</v>
      </c>
      <c r="AU148" s="126">
        <f>'SO 08 - Rekonstrukce žel....'!P116</f>
        <v>0</v>
      </c>
      <c r="AV148" s="125">
        <f>'SO 08 - Rekonstrukce žel....'!J33</f>
        <v>0</v>
      </c>
      <c r="AW148" s="125">
        <f>'SO 08 - Rekonstrukce žel....'!J34</f>
        <v>0</v>
      </c>
      <c r="AX148" s="125">
        <f>'SO 08 - Rekonstrukce žel....'!J35</f>
        <v>0</v>
      </c>
      <c r="AY148" s="125">
        <f>'SO 08 - Rekonstrukce žel....'!J36</f>
        <v>0</v>
      </c>
      <c r="AZ148" s="125">
        <f>'SO 08 - Rekonstrukce žel....'!F33</f>
        <v>0</v>
      </c>
      <c r="BA148" s="125">
        <f>'SO 08 - Rekonstrukce žel....'!F34</f>
        <v>0</v>
      </c>
      <c r="BB148" s="125">
        <f>'SO 08 - Rekonstrukce žel....'!F35</f>
        <v>0</v>
      </c>
      <c r="BC148" s="125">
        <f>'SO 08 - Rekonstrukce žel....'!F36</f>
        <v>0</v>
      </c>
      <c r="BD148" s="127">
        <f>'SO 08 - Rekonstrukce žel....'!F37</f>
        <v>0</v>
      </c>
      <c r="BE148" s="7"/>
      <c r="BT148" s="128" t="s">
        <v>80</v>
      </c>
      <c r="BV148" s="128" t="s">
        <v>75</v>
      </c>
      <c r="BW148" s="128" t="s">
        <v>193</v>
      </c>
      <c r="BX148" s="128" t="s">
        <v>5</v>
      </c>
      <c r="CL148" s="128" t="s">
        <v>1</v>
      </c>
      <c r="CM148" s="128" t="s">
        <v>85</v>
      </c>
    </row>
    <row r="149" s="7" customFormat="1" ht="24.75" customHeight="1">
      <c r="A149" s="139" t="s">
        <v>87</v>
      </c>
      <c r="B149" s="116"/>
      <c r="C149" s="117"/>
      <c r="D149" s="118" t="s">
        <v>194</v>
      </c>
      <c r="E149" s="118"/>
      <c r="F149" s="118"/>
      <c r="G149" s="118"/>
      <c r="H149" s="118"/>
      <c r="I149" s="119"/>
      <c r="J149" s="118" t="s">
        <v>195</v>
      </c>
      <c r="K149" s="118"/>
      <c r="L149" s="118"/>
      <c r="M149" s="118"/>
      <c r="N149" s="118"/>
      <c r="O149" s="118"/>
      <c r="P149" s="118"/>
      <c r="Q149" s="118"/>
      <c r="R149" s="118"/>
      <c r="S149" s="118"/>
      <c r="T149" s="118"/>
      <c r="U149" s="118"/>
      <c r="V149" s="118"/>
      <c r="W149" s="118"/>
      <c r="X149" s="118"/>
      <c r="Y149" s="118"/>
      <c r="Z149" s="118"/>
      <c r="AA149" s="118"/>
      <c r="AB149" s="118"/>
      <c r="AC149" s="118"/>
      <c r="AD149" s="118"/>
      <c r="AE149" s="118"/>
      <c r="AF149" s="118"/>
      <c r="AG149" s="121">
        <f>'SO 09 - Rekonstrukce žel....'!J30</f>
        <v>0</v>
      </c>
      <c r="AH149" s="119"/>
      <c r="AI149" s="119"/>
      <c r="AJ149" s="119"/>
      <c r="AK149" s="119"/>
      <c r="AL149" s="119"/>
      <c r="AM149" s="119"/>
      <c r="AN149" s="121">
        <f>SUM(AG149,AT149)</f>
        <v>0</v>
      </c>
      <c r="AO149" s="119"/>
      <c r="AP149" s="119"/>
      <c r="AQ149" s="122" t="s">
        <v>159</v>
      </c>
      <c r="AR149" s="123"/>
      <c r="AS149" s="124">
        <v>0</v>
      </c>
      <c r="AT149" s="125">
        <f>ROUND(SUM(AV149:AW149),2)</f>
        <v>0</v>
      </c>
      <c r="AU149" s="126">
        <f>'SO 09 - Rekonstrukce žel....'!P116</f>
        <v>0</v>
      </c>
      <c r="AV149" s="125">
        <f>'SO 09 - Rekonstrukce žel....'!J33</f>
        <v>0</v>
      </c>
      <c r="AW149" s="125">
        <f>'SO 09 - Rekonstrukce žel....'!J34</f>
        <v>0</v>
      </c>
      <c r="AX149" s="125">
        <f>'SO 09 - Rekonstrukce žel....'!J35</f>
        <v>0</v>
      </c>
      <c r="AY149" s="125">
        <f>'SO 09 - Rekonstrukce žel....'!J36</f>
        <v>0</v>
      </c>
      <c r="AZ149" s="125">
        <f>'SO 09 - Rekonstrukce žel....'!F33</f>
        <v>0</v>
      </c>
      <c r="BA149" s="125">
        <f>'SO 09 - Rekonstrukce žel....'!F34</f>
        <v>0</v>
      </c>
      <c r="BB149" s="125">
        <f>'SO 09 - Rekonstrukce žel....'!F35</f>
        <v>0</v>
      </c>
      <c r="BC149" s="125">
        <f>'SO 09 - Rekonstrukce žel....'!F36</f>
        <v>0</v>
      </c>
      <c r="BD149" s="127">
        <f>'SO 09 - Rekonstrukce žel....'!F37</f>
        <v>0</v>
      </c>
      <c r="BE149" s="7"/>
      <c r="BT149" s="128" t="s">
        <v>80</v>
      </c>
      <c r="BV149" s="128" t="s">
        <v>75</v>
      </c>
      <c r="BW149" s="128" t="s">
        <v>196</v>
      </c>
      <c r="BX149" s="128" t="s">
        <v>5</v>
      </c>
      <c r="CL149" s="128" t="s">
        <v>1</v>
      </c>
      <c r="CM149" s="128" t="s">
        <v>85</v>
      </c>
    </row>
    <row r="150" s="7" customFormat="1" ht="24.75" customHeight="1">
      <c r="A150" s="139" t="s">
        <v>87</v>
      </c>
      <c r="B150" s="116"/>
      <c r="C150" s="117"/>
      <c r="D150" s="118" t="s">
        <v>197</v>
      </c>
      <c r="E150" s="118"/>
      <c r="F150" s="118"/>
      <c r="G150" s="118"/>
      <c r="H150" s="118"/>
      <c r="I150" s="119"/>
      <c r="J150" s="118" t="s">
        <v>198</v>
      </c>
      <c r="K150" s="118"/>
      <c r="L150" s="118"/>
      <c r="M150" s="118"/>
      <c r="N150" s="118"/>
      <c r="O150" s="118"/>
      <c r="P150" s="118"/>
      <c r="Q150" s="118"/>
      <c r="R150" s="118"/>
      <c r="S150" s="118"/>
      <c r="T150" s="118"/>
      <c r="U150" s="118"/>
      <c r="V150" s="118"/>
      <c r="W150" s="118"/>
      <c r="X150" s="118"/>
      <c r="Y150" s="118"/>
      <c r="Z150" s="118"/>
      <c r="AA150" s="118"/>
      <c r="AB150" s="118"/>
      <c r="AC150" s="118"/>
      <c r="AD150" s="118"/>
      <c r="AE150" s="118"/>
      <c r="AF150" s="118"/>
      <c r="AG150" s="121">
        <f>'SO 10 - Rekonstrukce žel....'!J30</f>
        <v>0</v>
      </c>
      <c r="AH150" s="119"/>
      <c r="AI150" s="119"/>
      <c r="AJ150" s="119"/>
      <c r="AK150" s="119"/>
      <c r="AL150" s="119"/>
      <c r="AM150" s="119"/>
      <c r="AN150" s="121">
        <f>SUM(AG150,AT150)</f>
        <v>0</v>
      </c>
      <c r="AO150" s="119"/>
      <c r="AP150" s="119"/>
      <c r="AQ150" s="122" t="s">
        <v>159</v>
      </c>
      <c r="AR150" s="123"/>
      <c r="AS150" s="124">
        <v>0</v>
      </c>
      <c r="AT150" s="125">
        <f>ROUND(SUM(AV150:AW150),2)</f>
        <v>0</v>
      </c>
      <c r="AU150" s="126">
        <f>'SO 10 - Rekonstrukce žel....'!P116</f>
        <v>0</v>
      </c>
      <c r="AV150" s="125">
        <f>'SO 10 - Rekonstrukce žel....'!J33</f>
        <v>0</v>
      </c>
      <c r="AW150" s="125">
        <f>'SO 10 - Rekonstrukce žel....'!J34</f>
        <v>0</v>
      </c>
      <c r="AX150" s="125">
        <f>'SO 10 - Rekonstrukce žel....'!J35</f>
        <v>0</v>
      </c>
      <c r="AY150" s="125">
        <f>'SO 10 - Rekonstrukce žel....'!J36</f>
        <v>0</v>
      </c>
      <c r="AZ150" s="125">
        <f>'SO 10 - Rekonstrukce žel....'!F33</f>
        <v>0</v>
      </c>
      <c r="BA150" s="125">
        <f>'SO 10 - Rekonstrukce žel....'!F34</f>
        <v>0</v>
      </c>
      <c r="BB150" s="125">
        <f>'SO 10 - Rekonstrukce žel....'!F35</f>
        <v>0</v>
      </c>
      <c r="BC150" s="125">
        <f>'SO 10 - Rekonstrukce žel....'!F36</f>
        <v>0</v>
      </c>
      <c r="BD150" s="127">
        <f>'SO 10 - Rekonstrukce žel....'!F37</f>
        <v>0</v>
      </c>
      <c r="BE150" s="7"/>
      <c r="BT150" s="128" t="s">
        <v>80</v>
      </c>
      <c r="BV150" s="128" t="s">
        <v>75</v>
      </c>
      <c r="BW150" s="128" t="s">
        <v>199</v>
      </c>
      <c r="BX150" s="128" t="s">
        <v>5</v>
      </c>
      <c r="CL150" s="128" t="s">
        <v>1</v>
      </c>
      <c r="CM150" s="128" t="s">
        <v>85</v>
      </c>
    </row>
    <row r="151" s="7" customFormat="1" ht="16.5" customHeight="1">
      <c r="A151" s="139" t="s">
        <v>87</v>
      </c>
      <c r="B151" s="116"/>
      <c r="C151" s="117"/>
      <c r="D151" s="118" t="s">
        <v>200</v>
      </c>
      <c r="E151" s="118"/>
      <c r="F151" s="118"/>
      <c r="G151" s="118"/>
      <c r="H151" s="118"/>
      <c r="I151" s="119"/>
      <c r="J151" s="118" t="s">
        <v>201</v>
      </c>
      <c r="K151" s="118"/>
      <c r="L151" s="118"/>
      <c r="M151" s="118"/>
      <c r="N151" s="118"/>
      <c r="O151" s="118"/>
      <c r="P151" s="118"/>
      <c r="Q151" s="118"/>
      <c r="R151" s="118"/>
      <c r="S151" s="118"/>
      <c r="T151" s="118"/>
      <c r="U151" s="118"/>
      <c r="V151" s="118"/>
      <c r="W151" s="118"/>
      <c r="X151" s="118"/>
      <c r="Y151" s="118"/>
      <c r="Z151" s="118"/>
      <c r="AA151" s="118"/>
      <c r="AB151" s="118"/>
      <c r="AC151" s="118"/>
      <c r="AD151" s="118"/>
      <c r="AE151" s="118"/>
      <c r="AF151" s="118"/>
      <c r="AG151" s="121">
        <f>'SO 11 - Materiál objednatele'!J30</f>
        <v>0</v>
      </c>
      <c r="AH151" s="119"/>
      <c r="AI151" s="119"/>
      <c r="AJ151" s="119"/>
      <c r="AK151" s="119"/>
      <c r="AL151" s="119"/>
      <c r="AM151" s="119"/>
      <c r="AN151" s="121">
        <f>SUM(AG151,AT151)</f>
        <v>0</v>
      </c>
      <c r="AO151" s="119"/>
      <c r="AP151" s="119"/>
      <c r="AQ151" s="122" t="s">
        <v>159</v>
      </c>
      <c r="AR151" s="123"/>
      <c r="AS151" s="124">
        <v>0</v>
      </c>
      <c r="AT151" s="125">
        <f>ROUND(SUM(AV151:AW151),2)</f>
        <v>0</v>
      </c>
      <c r="AU151" s="126">
        <f>'SO 11 - Materiál objednatele'!P125</f>
        <v>0</v>
      </c>
      <c r="AV151" s="125">
        <f>'SO 11 - Materiál objednatele'!J33</f>
        <v>0</v>
      </c>
      <c r="AW151" s="125">
        <f>'SO 11 - Materiál objednatele'!J34</f>
        <v>0</v>
      </c>
      <c r="AX151" s="125">
        <f>'SO 11 - Materiál objednatele'!J35</f>
        <v>0</v>
      </c>
      <c r="AY151" s="125">
        <f>'SO 11 - Materiál objednatele'!J36</f>
        <v>0</v>
      </c>
      <c r="AZ151" s="125">
        <f>'SO 11 - Materiál objednatele'!F33</f>
        <v>0</v>
      </c>
      <c r="BA151" s="125">
        <f>'SO 11 - Materiál objednatele'!F34</f>
        <v>0</v>
      </c>
      <c r="BB151" s="125">
        <f>'SO 11 - Materiál objednatele'!F35</f>
        <v>0</v>
      </c>
      <c r="BC151" s="125">
        <f>'SO 11 - Materiál objednatele'!F36</f>
        <v>0</v>
      </c>
      <c r="BD151" s="127">
        <f>'SO 11 - Materiál objednatele'!F37</f>
        <v>0</v>
      </c>
      <c r="BE151" s="7"/>
      <c r="BT151" s="128" t="s">
        <v>80</v>
      </c>
      <c r="BV151" s="128" t="s">
        <v>75</v>
      </c>
      <c r="BW151" s="128" t="s">
        <v>202</v>
      </c>
      <c r="BX151" s="128" t="s">
        <v>5</v>
      </c>
      <c r="CL151" s="128" t="s">
        <v>1</v>
      </c>
      <c r="CM151" s="128" t="s">
        <v>85</v>
      </c>
    </row>
    <row r="152" s="7" customFormat="1" ht="16.5" customHeight="1">
      <c r="A152" s="139" t="s">
        <v>87</v>
      </c>
      <c r="B152" s="116"/>
      <c r="C152" s="117"/>
      <c r="D152" s="118" t="s">
        <v>203</v>
      </c>
      <c r="E152" s="118"/>
      <c r="F152" s="118"/>
      <c r="G152" s="118"/>
      <c r="H152" s="118"/>
      <c r="I152" s="119"/>
      <c r="J152" s="118" t="s">
        <v>204</v>
      </c>
      <c r="K152" s="118"/>
      <c r="L152" s="118"/>
      <c r="M152" s="118"/>
      <c r="N152" s="118"/>
      <c r="O152" s="118"/>
      <c r="P152" s="118"/>
      <c r="Q152" s="118"/>
      <c r="R152" s="118"/>
      <c r="S152" s="118"/>
      <c r="T152" s="118"/>
      <c r="U152" s="118"/>
      <c r="V152" s="118"/>
      <c r="W152" s="118"/>
      <c r="X152" s="118"/>
      <c r="Y152" s="118"/>
      <c r="Z152" s="118"/>
      <c r="AA152" s="118"/>
      <c r="AB152" s="118"/>
      <c r="AC152" s="118"/>
      <c r="AD152" s="118"/>
      <c r="AE152" s="118"/>
      <c r="AF152" s="118"/>
      <c r="AG152" s="121">
        <f>'VON - PS5,  SO 01 - SO 11'!J30</f>
        <v>0</v>
      </c>
      <c r="AH152" s="119"/>
      <c r="AI152" s="119"/>
      <c r="AJ152" s="119"/>
      <c r="AK152" s="119"/>
      <c r="AL152" s="119"/>
      <c r="AM152" s="119"/>
      <c r="AN152" s="121">
        <f>SUM(AG152,AT152)</f>
        <v>0</v>
      </c>
      <c r="AO152" s="119"/>
      <c r="AP152" s="119"/>
      <c r="AQ152" s="122" t="s">
        <v>159</v>
      </c>
      <c r="AR152" s="123"/>
      <c r="AS152" s="140">
        <v>0</v>
      </c>
      <c r="AT152" s="141">
        <f>ROUND(SUM(AV152:AW152),2)</f>
        <v>0</v>
      </c>
      <c r="AU152" s="142">
        <f>'VON - PS5,  SO 01 - SO 11'!P116</f>
        <v>0</v>
      </c>
      <c r="AV152" s="141">
        <f>'VON - PS5,  SO 01 - SO 11'!J33</f>
        <v>0</v>
      </c>
      <c r="AW152" s="141">
        <f>'VON - PS5,  SO 01 - SO 11'!J34</f>
        <v>0</v>
      </c>
      <c r="AX152" s="141">
        <f>'VON - PS5,  SO 01 - SO 11'!J35</f>
        <v>0</v>
      </c>
      <c r="AY152" s="141">
        <f>'VON - PS5,  SO 01 - SO 11'!J36</f>
        <v>0</v>
      </c>
      <c r="AZ152" s="141">
        <f>'VON - PS5,  SO 01 - SO 11'!F33</f>
        <v>0</v>
      </c>
      <c r="BA152" s="141">
        <f>'VON - PS5,  SO 01 - SO 11'!F34</f>
        <v>0</v>
      </c>
      <c r="BB152" s="141">
        <f>'VON - PS5,  SO 01 - SO 11'!F35</f>
        <v>0</v>
      </c>
      <c r="BC152" s="141">
        <f>'VON - PS5,  SO 01 - SO 11'!F36</f>
        <v>0</v>
      </c>
      <c r="BD152" s="143">
        <f>'VON - PS5,  SO 01 - SO 11'!F37</f>
        <v>0</v>
      </c>
      <c r="BE152" s="7"/>
      <c r="BT152" s="128" t="s">
        <v>80</v>
      </c>
      <c r="BV152" s="128" t="s">
        <v>75</v>
      </c>
      <c r="BW152" s="128" t="s">
        <v>205</v>
      </c>
      <c r="BX152" s="128" t="s">
        <v>5</v>
      </c>
      <c r="CL152" s="128" t="s">
        <v>1</v>
      </c>
      <c r="CM152" s="128" t="s">
        <v>85</v>
      </c>
    </row>
    <row r="153" s="2" customFormat="1" ht="30" customHeight="1">
      <c r="A153" s="35"/>
      <c r="B153" s="36"/>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41"/>
      <c r="AS153" s="35"/>
      <c r="AT153" s="35"/>
      <c r="AU153" s="35"/>
      <c r="AV153" s="35"/>
      <c r="AW153" s="35"/>
      <c r="AX153" s="35"/>
      <c r="AY153" s="35"/>
      <c r="AZ153" s="35"/>
      <c r="BA153" s="35"/>
      <c r="BB153" s="35"/>
      <c r="BC153" s="35"/>
      <c r="BD153" s="35"/>
      <c r="BE153" s="35"/>
    </row>
    <row r="154" s="2" customFormat="1" ht="6.96" customHeight="1">
      <c r="A154" s="35"/>
      <c r="B154" s="63"/>
      <c r="C154" s="64"/>
      <c r="D154" s="64"/>
      <c r="E154" s="64"/>
      <c r="F154" s="64"/>
      <c r="G154" s="64"/>
      <c r="H154" s="64"/>
      <c r="I154" s="64"/>
      <c r="J154" s="64"/>
      <c r="K154" s="64"/>
      <c r="L154" s="64"/>
      <c r="M154" s="64"/>
      <c r="N154" s="64"/>
      <c r="O154" s="64"/>
      <c r="P154" s="64"/>
      <c r="Q154" s="64"/>
      <c r="R154" s="64"/>
      <c r="S154" s="64"/>
      <c r="T154" s="64"/>
      <c r="U154" s="64"/>
      <c r="V154" s="64"/>
      <c r="W154" s="64"/>
      <c r="X154" s="64"/>
      <c r="Y154" s="64"/>
      <c r="Z154" s="64"/>
      <c r="AA154" s="64"/>
      <c r="AB154" s="64"/>
      <c r="AC154" s="64"/>
      <c r="AD154" s="64"/>
      <c r="AE154" s="64"/>
      <c r="AF154" s="64"/>
      <c r="AG154" s="64"/>
      <c r="AH154" s="64"/>
      <c r="AI154" s="64"/>
      <c r="AJ154" s="64"/>
      <c r="AK154" s="64"/>
      <c r="AL154" s="64"/>
      <c r="AM154" s="64"/>
      <c r="AN154" s="64"/>
      <c r="AO154" s="64"/>
      <c r="AP154" s="64"/>
      <c r="AQ154" s="64"/>
      <c r="AR154" s="41"/>
      <c r="AS154" s="35"/>
      <c r="AT154" s="35"/>
      <c r="AU154" s="35"/>
      <c r="AV154" s="35"/>
      <c r="AW154" s="35"/>
      <c r="AX154" s="35"/>
      <c r="AY154" s="35"/>
      <c r="AZ154" s="35"/>
      <c r="BA154" s="35"/>
      <c r="BB154" s="35"/>
      <c r="BC154" s="35"/>
      <c r="BD154" s="35"/>
      <c r="BE154" s="35"/>
    </row>
  </sheetData>
  <sheetProtection sheet="1" formatColumns="0" formatRows="0" objects="1" scenarios="1" spinCount="100000" saltValue="9cBVGWOkDe9QvfqFxhvBnyADxg5ELhJO/z8BAkOxUxnR2jD97Ov1SCLWrePqGMi8DKdp1UrsS8S6Vaqo+dF3kQ==" hashValue="nW+NUVImXdP9kW3Q6UL76Mvx4+0HwrdBpAAdyfwWmWttOA7mPsRlUCt0dYkwHiiqwVRGvgV++uFSUitggaypLA==" algorithmName="SHA-512" password="CC35"/>
  <mergeCells count="270">
    <mergeCell ref="BE5:BE34"/>
    <mergeCell ref="K5:AO5"/>
    <mergeCell ref="K6:AO6"/>
    <mergeCell ref="E14:AJ14"/>
    <mergeCell ref="E23:AN23"/>
    <mergeCell ref="AK26:AO26"/>
    <mergeCell ref="L28:P28"/>
    <mergeCell ref="W28:AE28"/>
    <mergeCell ref="AK28:AO28"/>
    <mergeCell ref="AK29:AO29"/>
    <mergeCell ref="L29:P29"/>
    <mergeCell ref="W29:AE29"/>
    <mergeCell ref="AK30:AO30"/>
    <mergeCell ref="W30:AE30"/>
    <mergeCell ref="L30:P30"/>
    <mergeCell ref="AK31:AO31"/>
    <mergeCell ref="L31:P31"/>
    <mergeCell ref="W31:AE31"/>
    <mergeCell ref="L32:P32"/>
    <mergeCell ref="W32:AE32"/>
    <mergeCell ref="AK32:AO32"/>
    <mergeCell ref="L33:P33"/>
    <mergeCell ref="W33:AE33"/>
    <mergeCell ref="AK33:AO33"/>
    <mergeCell ref="AK35:AO35"/>
    <mergeCell ref="X35:AB35"/>
    <mergeCell ref="AR2:BE2"/>
    <mergeCell ref="AG101:AM101"/>
    <mergeCell ref="AN101:AP101"/>
    <mergeCell ref="AN102:AP102"/>
    <mergeCell ref="AG102:AM102"/>
    <mergeCell ref="AN103:AP103"/>
    <mergeCell ref="AG103:AM103"/>
    <mergeCell ref="AN104:AP104"/>
    <mergeCell ref="AG104:AM104"/>
    <mergeCell ref="AN105:AP105"/>
    <mergeCell ref="AG105:AM105"/>
    <mergeCell ref="AN106:AP106"/>
    <mergeCell ref="AG106:AM106"/>
    <mergeCell ref="AN107:AP107"/>
    <mergeCell ref="AG107:AM107"/>
    <mergeCell ref="AG108:AM108"/>
    <mergeCell ref="AN108:AP108"/>
    <mergeCell ref="AG109:AM109"/>
    <mergeCell ref="AN109:AP109"/>
    <mergeCell ref="AN110:AP110"/>
    <mergeCell ref="AG110:AM110"/>
    <mergeCell ref="AN111:AP111"/>
    <mergeCell ref="AG111:AM111"/>
    <mergeCell ref="AN112:AP112"/>
    <mergeCell ref="AG112:AM112"/>
    <mergeCell ref="AN113:AP113"/>
    <mergeCell ref="AG113:AM113"/>
    <mergeCell ref="AN114:AP114"/>
    <mergeCell ref="AG114:AM114"/>
    <mergeCell ref="AN115:AP115"/>
    <mergeCell ref="AG115:AM115"/>
    <mergeCell ref="AN116:AP116"/>
    <mergeCell ref="AG116:AM116"/>
    <mergeCell ref="AG117:AM117"/>
    <mergeCell ref="AN117:AP117"/>
    <mergeCell ref="AN118:AP118"/>
    <mergeCell ref="AG118:AM118"/>
    <mergeCell ref="AG119:AM119"/>
    <mergeCell ref="AN119:AP119"/>
    <mergeCell ref="AG120:AM120"/>
    <mergeCell ref="AN120:AP120"/>
    <mergeCell ref="AG121:AM121"/>
    <mergeCell ref="AN121:AP121"/>
    <mergeCell ref="AN122:AP122"/>
    <mergeCell ref="AG122:AM122"/>
    <mergeCell ref="AN123:AP123"/>
    <mergeCell ref="AG123:AM123"/>
    <mergeCell ref="AN124:AP124"/>
    <mergeCell ref="AG124:AM124"/>
    <mergeCell ref="AN125:AP125"/>
    <mergeCell ref="AG125:AM125"/>
    <mergeCell ref="AN126:AP126"/>
    <mergeCell ref="AG126:AM126"/>
    <mergeCell ref="AN127:AP127"/>
    <mergeCell ref="AG127:AM127"/>
    <mergeCell ref="AN128:AP128"/>
    <mergeCell ref="AG128:AM128"/>
    <mergeCell ref="AN129:AP129"/>
    <mergeCell ref="AG129:AM129"/>
    <mergeCell ref="AN130:AP130"/>
    <mergeCell ref="AG130:AM130"/>
    <mergeCell ref="AG131:AM131"/>
    <mergeCell ref="AN131:AP131"/>
    <mergeCell ref="AG132:AM132"/>
    <mergeCell ref="AN132:AP132"/>
    <mergeCell ref="AG133:AM133"/>
    <mergeCell ref="AN133:AP133"/>
    <mergeCell ref="AG134:AM134"/>
    <mergeCell ref="AN134:AP134"/>
    <mergeCell ref="AN135:AP135"/>
    <mergeCell ref="AG135:AM135"/>
    <mergeCell ref="AG136:AM136"/>
    <mergeCell ref="AN136:AP136"/>
    <mergeCell ref="AN137:AP137"/>
    <mergeCell ref="AG137:AM137"/>
    <mergeCell ref="AN138:AP138"/>
    <mergeCell ref="AG138:AM138"/>
    <mergeCell ref="AG139:AM139"/>
    <mergeCell ref="AN139:AP139"/>
    <mergeCell ref="AN140:AP140"/>
    <mergeCell ref="AG140:AM140"/>
    <mergeCell ref="AN141:AP141"/>
    <mergeCell ref="AG141:AM141"/>
    <mergeCell ref="AG142:AM142"/>
    <mergeCell ref="AN142:AP142"/>
    <mergeCell ref="AN143:AP143"/>
    <mergeCell ref="AG143:AM143"/>
    <mergeCell ref="AN144:AP144"/>
    <mergeCell ref="AG144:AM144"/>
    <mergeCell ref="AN145:AP145"/>
    <mergeCell ref="AG145:AM145"/>
    <mergeCell ref="AN146:AP146"/>
    <mergeCell ref="AG146:AM146"/>
    <mergeCell ref="AN147:AP147"/>
    <mergeCell ref="AG147:AM147"/>
    <mergeCell ref="AN148:AP148"/>
    <mergeCell ref="AG148:AM148"/>
    <mergeCell ref="AN149:AP149"/>
    <mergeCell ref="AG149:AM149"/>
    <mergeCell ref="AN150:AP150"/>
    <mergeCell ref="AG150:AM150"/>
    <mergeCell ref="AN151:AP151"/>
    <mergeCell ref="AG151:AM151"/>
    <mergeCell ref="AN152:AP152"/>
    <mergeCell ref="AG152:AM152"/>
    <mergeCell ref="L85:AO85"/>
    <mergeCell ref="C92:G92"/>
    <mergeCell ref="I92:AF92"/>
    <mergeCell ref="D95:H95"/>
    <mergeCell ref="J95:AF95"/>
    <mergeCell ref="E96:I96"/>
    <mergeCell ref="K96:AF96"/>
    <mergeCell ref="F97:J97"/>
    <mergeCell ref="L97:AF97"/>
    <mergeCell ref="L98:AF98"/>
    <mergeCell ref="F98:J98"/>
    <mergeCell ref="E99:I99"/>
    <mergeCell ref="K99:AF99"/>
    <mergeCell ref="L100:AF100"/>
    <mergeCell ref="F100:J100"/>
    <mergeCell ref="K101:AF101"/>
    <mergeCell ref="E101:I101"/>
    <mergeCell ref="L102:AF102"/>
    <mergeCell ref="F102:J102"/>
    <mergeCell ref="K103:AF103"/>
    <mergeCell ref="E103:I103"/>
    <mergeCell ref="AM87:AN87"/>
    <mergeCell ref="AM89:AP89"/>
    <mergeCell ref="AS89:AT91"/>
    <mergeCell ref="AM90:AP90"/>
    <mergeCell ref="AN92:AP92"/>
    <mergeCell ref="AG92:AM92"/>
    <mergeCell ref="AN95:AP95"/>
    <mergeCell ref="AG95:AM95"/>
    <mergeCell ref="AG96:AM96"/>
    <mergeCell ref="AN96:AP96"/>
    <mergeCell ref="AG97:AM97"/>
    <mergeCell ref="AN97:AP97"/>
    <mergeCell ref="AG98:AM98"/>
    <mergeCell ref="AN98:AP98"/>
    <mergeCell ref="AG99:AM99"/>
    <mergeCell ref="AN99:AP99"/>
    <mergeCell ref="AN100:AP100"/>
    <mergeCell ref="AG100:AM100"/>
    <mergeCell ref="AG94:AM94"/>
    <mergeCell ref="AN94:AP94"/>
    <mergeCell ref="F104:J104"/>
    <mergeCell ref="L104:AF104"/>
    <mergeCell ref="J105:AF105"/>
    <mergeCell ref="D105:H105"/>
    <mergeCell ref="K106:AF106"/>
    <mergeCell ref="E106:I106"/>
    <mergeCell ref="L107:AF107"/>
    <mergeCell ref="F107:J107"/>
    <mergeCell ref="L108:AF108"/>
    <mergeCell ref="F108:J108"/>
    <mergeCell ref="K109:AF109"/>
    <mergeCell ref="E109:I109"/>
    <mergeCell ref="L110:AF110"/>
    <mergeCell ref="F110:J110"/>
    <mergeCell ref="E111:I111"/>
    <mergeCell ref="K111:AF111"/>
    <mergeCell ref="L112:AF112"/>
    <mergeCell ref="F112:J112"/>
    <mergeCell ref="D113:H113"/>
    <mergeCell ref="J113:AF113"/>
    <mergeCell ref="K114:AF114"/>
    <mergeCell ref="E114:I114"/>
    <mergeCell ref="L115:AF115"/>
    <mergeCell ref="F115:J115"/>
    <mergeCell ref="F116:J116"/>
    <mergeCell ref="L116:AF116"/>
    <mergeCell ref="K117:AF117"/>
    <mergeCell ref="E117:I117"/>
    <mergeCell ref="F118:J118"/>
    <mergeCell ref="L118:AF118"/>
    <mergeCell ref="K119:AF119"/>
    <mergeCell ref="E119:I119"/>
    <mergeCell ref="L120:AF120"/>
    <mergeCell ref="F120:J120"/>
    <mergeCell ref="E121:I121"/>
    <mergeCell ref="K121:AF121"/>
    <mergeCell ref="F122:J122"/>
    <mergeCell ref="L122:AF122"/>
    <mergeCell ref="J123:AF123"/>
    <mergeCell ref="D123:H123"/>
    <mergeCell ref="K124:AF124"/>
    <mergeCell ref="E124:I124"/>
    <mergeCell ref="L125:AF125"/>
    <mergeCell ref="F125:J125"/>
    <mergeCell ref="F126:J126"/>
    <mergeCell ref="L126:AF126"/>
    <mergeCell ref="K127:AF127"/>
    <mergeCell ref="E127:I127"/>
    <mergeCell ref="L128:AF128"/>
    <mergeCell ref="F128:J128"/>
    <mergeCell ref="E129:I129"/>
    <mergeCell ref="K129:AF129"/>
    <mergeCell ref="F130:J130"/>
    <mergeCell ref="L130:AF130"/>
    <mergeCell ref="E131:I131"/>
    <mergeCell ref="K131:AF131"/>
    <mergeCell ref="F132:J132"/>
    <mergeCell ref="L132:AF132"/>
    <mergeCell ref="E133:I133"/>
    <mergeCell ref="K133:AF133"/>
    <mergeCell ref="L134:AF134"/>
    <mergeCell ref="F134:J134"/>
    <mergeCell ref="E135:I135"/>
    <mergeCell ref="K135:AF135"/>
    <mergeCell ref="L136:AF136"/>
    <mergeCell ref="F136:J136"/>
    <mergeCell ref="D137:H137"/>
    <mergeCell ref="J137:AF137"/>
    <mergeCell ref="D138:H138"/>
    <mergeCell ref="J138:AF138"/>
    <mergeCell ref="K139:AF139"/>
    <mergeCell ref="E139:I139"/>
    <mergeCell ref="E140:I140"/>
    <mergeCell ref="K140:AF140"/>
    <mergeCell ref="J141:AF141"/>
    <mergeCell ref="D141:H141"/>
    <mergeCell ref="J142:AF142"/>
    <mergeCell ref="D142:H142"/>
    <mergeCell ref="J143:AF143"/>
    <mergeCell ref="D143:H143"/>
    <mergeCell ref="J144:AF144"/>
    <mergeCell ref="D144:H144"/>
    <mergeCell ref="D145:H145"/>
    <mergeCell ref="J145:AF145"/>
    <mergeCell ref="D146:H146"/>
    <mergeCell ref="J146:AF146"/>
    <mergeCell ref="J147:AF147"/>
    <mergeCell ref="D147:H147"/>
    <mergeCell ref="J148:AF148"/>
    <mergeCell ref="D148:H148"/>
    <mergeCell ref="D149:H149"/>
    <mergeCell ref="J149:AF149"/>
    <mergeCell ref="D150:H150"/>
    <mergeCell ref="J150:AF150"/>
    <mergeCell ref="D151:H151"/>
    <mergeCell ref="J151:AF151"/>
    <mergeCell ref="D152:H152"/>
    <mergeCell ref="J152:AF152"/>
  </mergeCells>
  <hyperlinks>
    <hyperlink ref="A97" location="'01 - Dle sborníku ÚOŽI'!C2" display="/"/>
    <hyperlink ref="A98" location="'02 - Dle sborníku URS'!C2" display="/"/>
    <hyperlink ref="A100" location="'01 - Dle sborníku ÚOŽI_01'!C2" display="/"/>
    <hyperlink ref="A102" location="'01 - Dle sborníku ÚOŽI_02'!C2" display="/"/>
    <hyperlink ref="A104" location="'01 - Dle sborníku ÚOŽI_03'!C2" display="/"/>
    <hyperlink ref="A107" location="'01 - Dle sborníku ÚOŽI_04'!C2" display="/"/>
    <hyperlink ref="A108" location="'02 - Dle sborníku URS_01'!C2" display="/"/>
    <hyperlink ref="A110" location="'01 - Dle sborníku ÚOŽI_05'!C2" display="/"/>
    <hyperlink ref="A112" location="'01 - Dle sborníku ÚOŽI_06'!C2" display="/"/>
    <hyperlink ref="A115" location="'01 - Dle sborníku ÚOŽI_07'!C2" display="/"/>
    <hyperlink ref="A116" location="'02 - Dle sborníku URS_02'!C2" display="/"/>
    <hyperlink ref="A118" location="'01 - Dle sborníku ÚOŽI_08'!C2" display="/"/>
    <hyperlink ref="A120" location="'01 - Dle sborníku ÚOŽI_09'!C2" display="/"/>
    <hyperlink ref="A122" location="'01 - Dle sborníku ÚOŽI_10'!C2" display="/"/>
    <hyperlink ref="A125" location="'01 - Dle sborníku ÚOŽI_11'!C2" display="/"/>
    <hyperlink ref="A126" location="'02 - Dle sborníku URS_03'!C2" display="/"/>
    <hyperlink ref="A128" location="'01 - Dle sborníku ÚOŽI_12'!C2" display="/"/>
    <hyperlink ref="A130" location="'01 - Dle sborníku ÚOŽI_13'!C2" display="/"/>
    <hyperlink ref="A132" location="'01 - Dle sborníku ÚOŽI_14'!C2" display="/"/>
    <hyperlink ref="A134" location="'01 - Dle sborníku ÚOŽI_15'!C2" display="/"/>
    <hyperlink ref="A136" location="'01 - Dle sborníku ÚOŽI_16'!C2" display="/"/>
    <hyperlink ref="A137" location="'VON_ - PS 01-04'!C2" display="/"/>
    <hyperlink ref="A139" location="'R01 - Infrastruktura'!C2" display="/"/>
    <hyperlink ref="A140" location="'R02 - Stavební část'!C2" display="/"/>
    <hyperlink ref="A141" location="'SO 01 - Práce na žel. svr...'!C2" display="/"/>
    <hyperlink ref="A142" location="'SO 02 - Práce na žel. svr...'!C2" display="/"/>
    <hyperlink ref="A143" location="'SO 03 - Práce na žel. svr...'!C2" display="/"/>
    <hyperlink ref="A144" location="'SO 04 - Práce na žel. svr...'!C2" display="/"/>
    <hyperlink ref="A145" location="'SO 05 - Práce na žel. svr...'!C2" display="/"/>
    <hyperlink ref="A146" location="'SO 06 - Práce na žel. svr...'!C2" display="/"/>
    <hyperlink ref="A147" location="'SO 07 - Práce na žel. svr...'!C2" display="/"/>
    <hyperlink ref="A148" location="'SO 08 - Rekonstrukce žel....'!C2" display="/"/>
    <hyperlink ref="A149" location="'SO 09 - Rekonstrukce žel....'!C2" display="/"/>
    <hyperlink ref="A150" location="'SO 10 - Rekonstrukce žel....'!C2" display="/"/>
    <hyperlink ref="A151" location="'SO 11 - Materiál objednatele'!C2" display="/"/>
    <hyperlink ref="A152" location="'VON - PS5,  SO 01 - SO 11'!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117</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572</v>
      </c>
      <c r="F9" s="1"/>
      <c r="G9" s="1"/>
      <c r="H9" s="1"/>
      <c r="L9" s="17"/>
    </row>
    <row r="10" s="1" customFormat="1" ht="12" customHeight="1">
      <c r="B10" s="17"/>
      <c r="D10" s="148" t="s">
        <v>209</v>
      </c>
      <c r="L10" s="17"/>
    </row>
    <row r="11" s="2" customFormat="1" ht="16.5" customHeight="1">
      <c r="A11" s="35"/>
      <c r="B11" s="41"/>
      <c r="C11" s="35"/>
      <c r="D11" s="35"/>
      <c r="E11" s="150" t="s">
        <v>644</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ROUND((SUM(BE126:BE190)),  2)</f>
        <v>0</v>
      </c>
      <c r="G37" s="35"/>
      <c r="H37" s="35"/>
      <c r="I37" s="162">
        <v>0.20999999999999999</v>
      </c>
      <c r="J37" s="161">
        <f>ROUND(((SUM(BE126:BE190))*I37),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ROUND((SUM(BF126:BF190)),  2)</f>
        <v>0</v>
      </c>
      <c r="G38" s="35"/>
      <c r="H38" s="35"/>
      <c r="I38" s="162">
        <v>0.12</v>
      </c>
      <c r="J38" s="161">
        <f>ROUND(((SUM(BF126:BF190))*I38),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ROUND((SUM(BG126:BG190)),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ROUND((SUM(BH126:BH190)),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ROUND((SUM(BI126:BI190)),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572</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644</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645</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222</v>
      </c>
      <c r="E102" s="190"/>
      <c r="F102" s="190"/>
      <c r="G102" s="190"/>
      <c r="H102" s="190"/>
      <c r="I102" s="190"/>
      <c r="J102" s="191">
        <f>J184</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572</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644</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P127+P184</f>
        <v>0</v>
      </c>
      <c r="Q126" s="101"/>
      <c r="R126" s="207">
        <f>R127+R184</f>
        <v>0</v>
      </c>
      <c r="S126" s="101"/>
      <c r="T126" s="208">
        <f>T127+T184</f>
        <v>0</v>
      </c>
      <c r="U126" s="35"/>
      <c r="V126" s="35"/>
      <c r="W126" s="35"/>
      <c r="X126" s="35"/>
      <c r="Y126" s="35"/>
      <c r="Z126" s="35"/>
      <c r="AA126" s="35"/>
      <c r="AB126" s="35"/>
      <c r="AC126" s="35"/>
      <c r="AD126" s="35"/>
      <c r="AE126" s="35"/>
      <c r="AT126" s="14" t="s">
        <v>72</v>
      </c>
      <c r="AU126" s="14" t="s">
        <v>219</v>
      </c>
      <c r="BK126" s="209">
        <f>BK127+BK184</f>
        <v>0</v>
      </c>
    </row>
    <row r="127" s="12" customFormat="1" ht="25.92" customHeight="1">
      <c r="A127" s="12"/>
      <c r="B127" s="210"/>
      <c r="C127" s="211"/>
      <c r="D127" s="212" t="s">
        <v>72</v>
      </c>
      <c r="E127" s="213" t="s">
        <v>91</v>
      </c>
      <c r="F127" s="213" t="s">
        <v>115</v>
      </c>
      <c r="G127" s="211"/>
      <c r="H127" s="211"/>
      <c r="I127" s="214"/>
      <c r="J127" s="215">
        <f>BK127</f>
        <v>0</v>
      </c>
      <c r="K127" s="211"/>
      <c r="L127" s="216"/>
      <c r="M127" s="217"/>
      <c r="N127" s="218"/>
      <c r="O127" s="218"/>
      <c r="P127" s="219">
        <f>SUM(P128:P183)</f>
        <v>0</v>
      </c>
      <c r="Q127" s="218"/>
      <c r="R127" s="219">
        <f>SUM(R128:R183)</f>
        <v>0</v>
      </c>
      <c r="S127" s="218"/>
      <c r="T127" s="220">
        <f>SUM(T128:T183)</f>
        <v>0</v>
      </c>
      <c r="U127" s="12"/>
      <c r="V127" s="12"/>
      <c r="W127" s="12"/>
      <c r="X127" s="12"/>
      <c r="Y127" s="12"/>
      <c r="Z127" s="12"/>
      <c r="AA127" s="12"/>
      <c r="AB127" s="12"/>
      <c r="AC127" s="12"/>
      <c r="AD127" s="12"/>
      <c r="AE127" s="12"/>
      <c r="AR127" s="221" t="s">
        <v>80</v>
      </c>
      <c r="AT127" s="222" t="s">
        <v>72</v>
      </c>
      <c r="AU127" s="222" t="s">
        <v>73</v>
      </c>
      <c r="AY127" s="221" t="s">
        <v>238</v>
      </c>
      <c r="BK127" s="223">
        <f>SUM(BK128:BK183)</f>
        <v>0</v>
      </c>
    </row>
    <row r="128" s="2" customFormat="1" ht="21.75" customHeight="1">
      <c r="A128" s="35"/>
      <c r="B128" s="36"/>
      <c r="C128" s="224" t="s">
        <v>263</v>
      </c>
      <c r="D128" s="224" t="s">
        <v>239</v>
      </c>
      <c r="E128" s="225" t="s">
        <v>498</v>
      </c>
      <c r="F128" s="226" t="s">
        <v>499</v>
      </c>
      <c r="G128" s="227" t="s">
        <v>242</v>
      </c>
      <c r="H128" s="228">
        <v>14</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80</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646</v>
      </c>
    </row>
    <row r="129" s="2" customFormat="1">
      <c r="A129" s="35"/>
      <c r="B129" s="36"/>
      <c r="C129" s="37"/>
      <c r="D129" s="238" t="s">
        <v>244</v>
      </c>
      <c r="E129" s="37"/>
      <c r="F129" s="239" t="s">
        <v>499</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80</v>
      </c>
    </row>
    <row r="130" s="2" customFormat="1" ht="24.15" customHeight="1">
      <c r="A130" s="35"/>
      <c r="B130" s="36"/>
      <c r="C130" s="224" t="s">
        <v>277</v>
      </c>
      <c r="D130" s="224" t="s">
        <v>239</v>
      </c>
      <c r="E130" s="225" t="s">
        <v>384</v>
      </c>
      <c r="F130" s="226" t="s">
        <v>385</v>
      </c>
      <c r="G130" s="227" t="s">
        <v>242</v>
      </c>
      <c r="H130" s="228">
        <v>245</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647</v>
      </c>
    </row>
    <row r="131" s="2" customFormat="1">
      <c r="A131" s="35"/>
      <c r="B131" s="36"/>
      <c r="C131" s="37"/>
      <c r="D131" s="238" t="s">
        <v>244</v>
      </c>
      <c r="E131" s="37"/>
      <c r="F131" s="239" t="s">
        <v>385</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21.75" customHeight="1">
      <c r="A132" s="35"/>
      <c r="B132" s="36"/>
      <c r="C132" s="243" t="s">
        <v>281</v>
      </c>
      <c r="D132" s="243" t="s">
        <v>246</v>
      </c>
      <c r="E132" s="244" t="s">
        <v>387</v>
      </c>
      <c r="F132" s="245" t="s">
        <v>388</v>
      </c>
      <c r="G132" s="246" t="s">
        <v>242</v>
      </c>
      <c r="H132" s="247">
        <v>4</v>
      </c>
      <c r="I132" s="248"/>
      <c r="J132" s="249">
        <f>ROUND(I132*H132,2)</f>
        <v>0</v>
      </c>
      <c r="K132" s="250"/>
      <c r="L132" s="251"/>
      <c r="M132" s="252" t="s">
        <v>1</v>
      </c>
      <c r="N132" s="25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85</v>
      </c>
      <c r="AT132" s="236" t="s">
        <v>246</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648</v>
      </c>
    </row>
    <row r="133" s="2" customFormat="1">
      <c r="A133" s="35"/>
      <c r="B133" s="36"/>
      <c r="C133" s="37"/>
      <c r="D133" s="238" t="s">
        <v>244</v>
      </c>
      <c r="E133" s="37"/>
      <c r="F133" s="239" t="s">
        <v>388</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24.15" customHeight="1">
      <c r="A134" s="35"/>
      <c r="B134" s="36"/>
      <c r="C134" s="224" t="s">
        <v>273</v>
      </c>
      <c r="D134" s="224" t="s">
        <v>239</v>
      </c>
      <c r="E134" s="225" t="s">
        <v>381</v>
      </c>
      <c r="F134" s="226" t="s">
        <v>382</v>
      </c>
      <c r="G134" s="227" t="s">
        <v>242</v>
      </c>
      <c r="H134" s="228">
        <v>330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649</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16.5" customHeight="1">
      <c r="A136" s="35"/>
      <c r="B136" s="36"/>
      <c r="C136" s="224" t="s">
        <v>89</v>
      </c>
      <c r="D136" s="224" t="s">
        <v>239</v>
      </c>
      <c r="E136" s="225" t="s">
        <v>378</v>
      </c>
      <c r="F136" s="226" t="s">
        <v>379</v>
      </c>
      <c r="G136" s="227" t="s">
        <v>242</v>
      </c>
      <c r="H136" s="228">
        <v>36</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650</v>
      </c>
    </row>
    <row r="137" s="2" customFormat="1">
      <c r="A137" s="35"/>
      <c r="B137" s="36"/>
      <c r="C137" s="37"/>
      <c r="D137" s="238" t="s">
        <v>244</v>
      </c>
      <c r="E137" s="37"/>
      <c r="F137" s="239" t="s">
        <v>379</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16.5" customHeight="1">
      <c r="A138" s="35"/>
      <c r="B138" s="36"/>
      <c r="C138" s="224" t="s">
        <v>285</v>
      </c>
      <c r="D138" s="224" t="s">
        <v>239</v>
      </c>
      <c r="E138" s="225" t="s">
        <v>390</v>
      </c>
      <c r="F138" s="226" t="s">
        <v>391</v>
      </c>
      <c r="G138" s="227" t="s">
        <v>242</v>
      </c>
      <c r="H138" s="228">
        <v>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239</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651</v>
      </c>
    </row>
    <row r="139" s="2" customFormat="1">
      <c r="A139" s="35"/>
      <c r="B139" s="36"/>
      <c r="C139" s="37"/>
      <c r="D139" s="238" t="s">
        <v>244</v>
      </c>
      <c r="E139" s="37"/>
      <c r="F139" s="239" t="s">
        <v>391</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24.15" customHeight="1">
      <c r="A140" s="35"/>
      <c r="B140" s="36"/>
      <c r="C140" s="224" t="s">
        <v>289</v>
      </c>
      <c r="D140" s="224" t="s">
        <v>239</v>
      </c>
      <c r="E140" s="225" t="s">
        <v>393</v>
      </c>
      <c r="F140" s="226" t="s">
        <v>394</v>
      </c>
      <c r="G140" s="227" t="s">
        <v>242</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652</v>
      </c>
    </row>
    <row r="141" s="2" customFormat="1">
      <c r="A141" s="35"/>
      <c r="B141" s="36"/>
      <c r="C141" s="37"/>
      <c r="D141" s="238" t="s">
        <v>244</v>
      </c>
      <c r="E141" s="37"/>
      <c r="F141" s="239" t="s">
        <v>394</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24.15" customHeight="1">
      <c r="A142" s="35"/>
      <c r="B142" s="36"/>
      <c r="C142" s="243" t="s">
        <v>8</v>
      </c>
      <c r="D142" s="243" t="s">
        <v>246</v>
      </c>
      <c r="E142" s="244" t="s">
        <v>396</v>
      </c>
      <c r="F142" s="245" t="s">
        <v>397</v>
      </c>
      <c r="G142" s="246" t="s">
        <v>242</v>
      </c>
      <c r="H142" s="247">
        <v>4</v>
      </c>
      <c r="I142" s="248"/>
      <c r="J142" s="249">
        <f>ROUND(I142*H142,2)</f>
        <v>0</v>
      </c>
      <c r="K142" s="250"/>
      <c r="L142" s="251"/>
      <c r="M142" s="252" t="s">
        <v>1</v>
      </c>
      <c r="N142" s="25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85</v>
      </c>
      <c r="AT142" s="236" t="s">
        <v>246</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653</v>
      </c>
    </row>
    <row r="143" s="2" customFormat="1">
      <c r="A143" s="35"/>
      <c r="B143" s="36"/>
      <c r="C143" s="37"/>
      <c r="D143" s="238" t="s">
        <v>244</v>
      </c>
      <c r="E143" s="37"/>
      <c r="F143" s="239" t="s">
        <v>397</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4.15" customHeight="1">
      <c r="A144" s="35"/>
      <c r="B144" s="36"/>
      <c r="C144" s="243" t="s">
        <v>296</v>
      </c>
      <c r="D144" s="243" t="s">
        <v>246</v>
      </c>
      <c r="E144" s="244" t="s">
        <v>399</v>
      </c>
      <c r="F144" s="245" t="s">
        <v>400</v>
      </c>
      <c r="G144" s="246" t="s">
        <v>242</v>
      </c>
      <c r="H144" s="247">
        <v>2</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654</v>
      </c>
    </row>
    <row r="145" s="2" customFormat="1">
      <c r="A145" s="35"/>
      <c r="B145" s="36"/>
      <c r="C145" s="37"/>
      <c r="D145" s="238" t="s">
        <v>244</v>
      </c>
      <c r="E145" s="37"/>
      <c r="F145" s="239" t="s">
        <v>400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24.15" customHeight="1">
      <c r="A146" s="35"/>
      <c r="B146" s="36"/>
      <c r="C146" s="243" t="s">
        <v>300</v>
      </c>
      <c r="D146" s="243" t="s">
        <v>246</v>
      </c>
      <c r="E146" s="244" t="s">
        <v>402</v>
      </c>
      <c r="F146" s="245" t="s">
        <v>403</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655</v>
      </c>
    </row>
    <row r="147" s="2" customFormat="1">
      <c r="A147" s="35"/>
      <c r="B147" s="36"/>
      <c r="C147" s="37"/>
      <c r="D147" s="238" t="s">
        <v>244</v>
      </c>
      <c r="E147" s="37"/>
      <c r="F147" s="239" t="s">
        <v>403</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24.15" customHeight="1">
      <c r="A148" s="35"/>
      <c r="B148" s="36"/>
      <c r="C148" s="243" t="s">
        <v>304</v>
      </c>
      <c r="D148" s="243" t="s">
        <v>246</v>
      </c>
      <c r="E148" s="244" t="s">
        <v>405</v>
      </c>
      <c r="F148" s="245" t="s">
        <v>406</v>
      </c>
      <c r="G148" s="246" t="s">
        <v>242</v>
      </c>
      <c r="H148" s="247">
        <v>4</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656</v>
      </c>
    </row>
    <row r="149" s="2" customFormat="1">
      <c r="A149" s="35"/>
      <c r="B149" s="36"/>
      <c r="C149" s="37"/>
      <c r="D149" s="238" t="s">
        <v>244</v>
      </c>
      <c r="E149" s="37"/>
      <c r="F149" s="239" t="s">
        <v>406</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43" t="s">
        <v>308</v>
      </c>
      <c r="D150" s="243" t="s">
        <v>246</v>
      </c>
      <c r="E150" s="244" t="s">
        <v>408</v>
      </c>
      <c r="F150" s="245" t="s">
        <v>409</v>
      </c>
      <c r="G150" s="246" t="s">
        <v>242</v>
      </c>
      <c r="H150" s="247">
        <v>4</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657</v>
      </c>
    </row>
    <row r="151" s="2" customFormat="1">
      <c r="A151" s="35"/>
      <c r="B151" s="36"/>
      <c r="C151" s="37"/>
      <c r="D151" s="238" t="s">
        <v>244</v>
      </c>
      <c r="E151" s="37"/>
      <c r="F151" s="239" t="s">
        <v>409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43" t="s">
        <v>312</v>
      </c>
      <c r="D152" s="243" t="s">
        <v>246</v>
      </c>
      <c r="E152" s="244" t="s">
        <v>411</v>
      </c>
      <c r="F152" s="245" t="s">
        <v>412</v>
      </c>
      <c r="G152" s="246" t="s">
        <v>242</v>
      </c>
      <c r="H152" s="247">
        <v>7</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658</v>
      </c>
    </row>
    <row r="153" s="2" customFormat="1">
      <c r="A153" s="35"/>
      <c r="B153" s="36"/>
      <c r="C153" s="37"/>
      <c r="D153" s="238" t="s">
        <v>244</v>
      </c>
      <c r="E153" s="37"/>
      <c r="F153" s="239" t="s">
        <v>412</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316</v>
      </c>
      <c r="D154" s="243" t="s">
        <v>246</v>
      </c>
      <c r="E154" s="244" t="s">
        <v>414</v>
      </c>
      <c r="F154" s="245" t="s">
        <v>415</v>
      </c>
      <c r="G154" s="246" t="s">
        <v>242</v>
      </c>
      <c r="H154" s="247">
        <v>4</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659</v>
      </c>
    </row>
    <row r="155" s="2" customFormat="1">
      <c r="A155" s="35"/>
      <c r="B155" s="36"/>
      <c r="C155" s="37"/>
      <c r="D155" s="238" t="s">
        <v>244</v>
      </c>
      <c r="E155" s="37"/>
      <c r="F155" s="239" t="s">
        <v>415</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320</v>
      </c>
      <c r="D156" s="243" t="s">
        <v>246</v>
      </c>
      <c r="E156" s="244" t="s">
        <v>417</v>
      </c>
      <c r="F156" s="245" t="s">
        <v>418</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660</v>
      </c>
    </row>
    <row r="157" s="2" customFormat="1">
      <c r="A157" s="35"/>
      <c r="B157" s="36"/>
      <c r="C157" s="37"/>
      <c r="D157" s="238" t="s">
        <v>244</v>
      </c>
      <c r="E157" s="37"/>
      <c r="F157" s="239" t="s">
        <v>418</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324</v>
      </c>
      <c r="D158" s="243" t="s">
        <v>246</v>
      </c>
      <c r="E158" s="244" t="s">
        <v>420</v>
      </c>
      <c r="F158" s="245" t="s">
        <v>421</v>
      </c>
      <c r="G158" s="246" t="s">
        <v>242</v>
      </c>
      <c r="H158" s="247">
        <v>7</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661</v>
      </c>
    </row>
    <row r="159" s="2" customFormat="1">
      <c r="A159" s="35"/>
      <c r="B159" s="36"/>
      <c r="C159" s="37"/>
      <c r="D159" s="238" t="s">
        <v>244</v>
      </c>
      <c r="E159" s="37"/>
      <c r="F159" s="239" t="s">
        <v>421</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7</v>
      </c>
      <c r="D160" s="243" t="s">
        <v>246</v>
      </c>
      <c r="E160" s="244" t="s">
        <v>423</v>
      </c>
      <c r="F160" s="245" t="s">
        <v>424</v>
      </c>
      <c r="G160" s="246" t="s">
        <v>242</v>
      </c>
      <c r="H160" s="247">
        <v>9</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662</v>
      </c>
    </row>
    <row r="161" s="2" customFormat="1">
      <c r="A161" s="35"/>
      <c r="B161" s="36"/>
      <c r="C161" s="37"/>
      <c r="D161" s="238" t="s">
        <v>244</v>
      </c>
      <c r="E161" s="37"/>
      <c r="F161" s="239" t="s">
        <v>424</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332</v>
      </c>
      <c r="D162" s="243" t="s">
        <v>246</v>
      </c>
      <c r="E162" s="244" t="s">
        <v>426</v>
      </c>
      <c r="F162" s="245" t="s">
        <v>427</v>
      </c>
      <c r="G162" s="246" t="s">
        <v>242</v>
      </c>
      <c r="H162" s="247">
        <v>1</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663</v>
      </c>
    </row>
    <row r="163" s="2" customFormat="1">
      <c r="A163" s="35"/>
      <c r="B163" s="36"/>
      <c r="C163" s="37"/>
      <c r="D163" s="238" t="s">
        <v>244</v>
      </c>
      <c r="E163" s="37"/>
      <c r="F163" s="239" t="s">
        <v>427</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336</v>
      </c>
      <c r="D164" s="243" t="s">
        <v>246</v>
      </c>
      <c r="E164" s="244" t="s">
        <v>433</v>
      </c>
      <c r="F164" s="245" t="s">
        <v>434</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664</v>
      </c>
    </row>
    <row r="165" s="2" customFormat="1">
      <c r="A165" s="35"/>
      <c r="B165" s="36"/>
      <c r="C165" s="37"/>
      <c r="D165" s="238" t="s">
        <v>244</v>
      </c>
      <c r="E165" s="37"/>
      <c r="F165" s="239" t="s">
        <v>434</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341</v>
      </c>
      <c r="D166" s="243" t="s">
        <v>246</v>
      </c>
      <c r="E166" s="244" t="s">
        <v>436</v>
      </c>
      <c r="F166" s="245" t="s">
        <v>437</v>
      </c>
      <c r="G166" s="246" t="s">
        <v>242</v>
      </c>
      <c r="H166" s="247">
        <v>2</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665</v>
      </c>
    </row>
    <row r="167" s="2" customFormat="1">
      <c r="A167" s="35"/>
      <c r="B167" s="36"/>
      <c r="C167" s="37"/>
      <c r="D167" s="238" t="s">
        <v>244</v>
      </c>
      <c r="E167" s="37"/>
      <c r="F167" s="239" t="s">
        <v>437</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345</v>
      </c>
      <c r="D168" s="243" t="s">
        <v>246</v>
      </c>
      <c r="E168" s="244" t="s">
        <v>532</v>
      </c>
      <c r="F168" s="245" t="s">
        <v>533</v>
      </c>
      <c r="G168" s="246" t="s">
        <v>242</v>
      </c>
      <c r="H168" s="247">
        <v>18</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666</v>
      </c>
    </row>
    <row r="169" s="2" customFormat="1">
      <c r="A169" s="35"/>
      <c r="B169" s="36"/>
      <c r="C169" s="37"/>
      <c r="D169" s="238" t="s">
        <v>244</v>
      </c>
      <c r="E169" s="37"/>
      <c r="F169" s="239" t="s">
        <v>533</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33" customHeight="1">
      <c r="A170" s="35"/>
      <c r="B170" s="36"/>
      <c r="C170" s="243" t="s">
        <v>445</v>
      </c>
      <c r="D170" s="243" t="s">
        <v>246</v>
      </c>
      <c r="E170" s="244" t="s">
        <v>439</v>
      </c>
      <c r="F170" s="245" t="s">
        <v>440</v>
      </c>
      <c r="G170" s="246" t="s">
        <v>242</v>
      </c>
      <c r="H170" s="247">
        <v>9</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667</v>
      </c>
    </row>
    <row r="171" s="2" customFormat="1">
      <c r="A171" s="35"/>
      <c r="B171" s="36"/>
      <c r="C171" s="37"/>
      <c r="D171" s="238" t="s">
        <v>244</v>
      </c>
      <c r="E171" s="37"/>
      <c r="F171" s="239" t="s">
        <v>440</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16.5" customHeight="1">
      <c r="A172" s="35"/>
      <c r="B172" s="36"/>
      <c r="C172" s="224" t="s">
        <v>80</v>
      </c>
      <c r="D172" s="224" t="s">
        <v>239</v>
      </c>
      <c r="E172" s="225" t="s">
        <v>375</v>
      </c>
      <c r="F172" s="226" t="s">
        <v>376</v>
      </c>
      <c r="G172" s="227" t="s">
        <v>242</v>
      </c>
      <c r="H172" s="228">
        <v>7</v>
      </c>
      <c r="I172" s="229"/>
      <c r="J172" s="230">
        <f>ROUND(I172*H172,2)</f>
        <v>0</v>
      </c>
      <c r="K172" s="231"/>
      <c r="L172" s="41"/>
      <c r="M172" s="232" t="s">
        <v>1</v>
      </c>
      <c r="N172" s="23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80</v>
      </c>
      <c r="AT172" s="236" t="s">
        <v>239</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668</v>
      </c>
    </row>
    <row r="173" s="2" customFormat="1">
      <c r="A173" s="35"/>
      <c r="B173" s="36"/>
      <c r="C173" s="37"/>
      <c r="D173" s="238" t="s">
        <v>244</v>
      </c>
      <c r="E173" s="37"/>
      <c r="F173" s="239" t="s">
        <v>376</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16.5" customHeight="1">
      <c r="A174" s="35"/>
      <c r="B174" s="36"/>
      <c r="C174" s="224" t="s">
        <v>85</v>
      </c>
      <c r="D174" s="224" t="s">
        <v>239</v>
      </c>
      <c r="E174" s="225" t="s">
        <v>372</v>
      </c>
      <c r="F174" s="226" t="s">
        <v>373</v>
      </c>
      <c r="G174" s="227" t="s">
        <v>242</v>
      </c>
      <c r="H174" s="228">
        <v>7</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239</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669</v>
      </c>
    </row>
    <row r="175" s="2" customFormat="1">
      <c r="A175" s="35"/>
      <c r="B175" s="36"/>
      <c r="C175" s="37"/>
      <c r="D175" s="238" t="s">
        <v>244</v>
      </c>
      <c r="E175" s="37"/>
      <c r="F175" s="239" t="s">
        <v>373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24.15" customHeight="1">
      <c r="A176" s="35"/>
      <c r="B176" s="36"/>
      <c r="C176" s="224" t="s">
        <v>449</v>
      </c>
      <c r="D176" s="224" t="s">
        <v>239</v>
      </c>
      <c r="E176" s="225" t="s">
        <v>442</v>
      </c>
      <c r="F176" s="226" t="s">
        <v>443</v>
      </c>
      <c r="G176" s="227" t="s">
        <v>242</v>
      </c>
      <c r="H176" s="228">
        <v>9</v>
      </c>
      <c r="I176" s="229"/>
      <c r="J176" s="230">
        <f>ROUND(I176*H176,2)</f>
        <v>0</v>
      </c>
      <c r="K176" s="231"/>
      <c r="L176" s="41"/>
      <c r="M176" s="232" t="s">
        <v>1</v>
      </c>
      <c r="N176" s="23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80</v>
      </c>
      <c r="AT176" s="236" t="s">
        <v>239</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670</v>
      </c>
    </row>
    <row r="177" s="2" customFormat="1">
      <c r="A177" s="35"/>
      <c r="B177" s="36"/>
      <c r="C177" s="37"/>
      <c r="D177" s="238" t="s">
        <v>244</v>
      </c>
      <c r="E177" s="37"/>
      <c r="F177" s="239" t="s">
        <v>443</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4.15" customHeight="1">
      <c r="A178" s="35"/>
      <c r="B178" s="36"/>
      <c r="C178" s="243" t="s">
        <v>453</v>
      </c>
      <c r="D178" s="243" t="s">
        <v>246</v>
      </c>
      <c r="E178" s="244" t="s">
        <v>446</v>
      </c>
      <c r="F178" s="245" t="s">
        <v>447</v>
      </c>
      <c r="G178" s="246" t="s">
        <v>242</v>
      </c>
      <c r="H178" s="247">
        <v>20</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671</v>
      </c>
    </row>
    <row r="179" s="2" customFormat="1">
      <c r="A179" s="35"/>
      <c r="B179" s="36"/>
      <c r="C179" s="37"/>
      <c r="D179" s="238" t="s">
        <v>244</v>
      </c>
      <c r="E179" s="37"/>
      <c r="F179" s="239" t="s">
        <v>447</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4.15" customHeight="1">
      <c r="A180" s="35"/>
      <c r="B180" s="36"/>
      <c r="C180" s="243" t="s">
        <v>457</v>
      </c>
      <c r="D180" s="243" t="s">
        <v>246</v>
      </c>
      <c r="E180" s="244" t="s">
        <v>450</v>
      </c>
      <c r="F180" s="245" t="s">
        <v>451</v>
      </c>
      <c r="G180" s="246" t="s">
        <v>242</v>
      </c>
      <c r="H180" s="247">
        <v>36</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672</v>
      </c>
    </row>
    <row r="181" s="2" customFormat="1">
      <c r="A181" s="35"/>
      <c r="B181" s="36"/>
      <c r="C181" s="37"/>
      <c r="D181" s="238" t="s">
        <v>244</v>
      </c>
      <c r="E181" s="37"/>
      <c r="F181" s="239" t="s">
        <v>451</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21.75" customHeight="1">
      <c r="A182" s="35"/>
      <c r="B182" s="36"/>
      <c r="C182" s="224" t="s">
        <v>461</v>
      </c>
      <c r="D182" s="224" t="s">
        <v>239</v>
      </c>
      <c r="E182" s="225" t="s">
        <v>454</v>
      </c>
      <c r="F182" s="226" t="s">
        <v>455</v>
      </c>
      <c r="G182" s="227" t="s">
        <v>242</v>
      </c>
      <c r="H182" s="228">
        <v>2</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239</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673</v>
      </c>
    </row>
    <row r="183" s="2" customFormat="1">
      <c r="A183" s="35"/>
      <c r="B183" s="36"/>
      <c r="C183" s="37"/>
      <c r="D183" s="238" t="s">
        <v>244</v>
      </c>
      <c r="E183" s="37"/>
      <c r="F183" s="239" t="s">
        <v>455</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12" customFormat="1" ht="25.92" customHeight="1">
      <c r="A184" s="12"/>
      <c r="B184" s="210"/>
      <c r="C184" s="211"/>
      <c r="D184" s="212" t="s">
        <v>72</v>
      </c>
      <c r="E184" s="213" t="s">
        <v>267</v>
      </c>
      <c r="F184" s="213" t="s">
        <v>268</v>
      </c>
      <c r="G184" s="211"/>
      <c r="H184" s="211"/>
      <c r="I184" s="214"/>
      <c r="J184" s="215">
        <f>BK184</f>
        <v>0</v>
      </c>
      <c r="K184" s="211"/>
      <c r="L184" s="216"/>
      <c r="M184" s="217"/>
      <c r="N184" s="218"/>
      <c r="O184" s="218"/>
      <c r="P184" s="219">
        <f>SUM(P185:P190)</f>
        <v>0</v>
      </c>
      <c r="Q184" s="218"/>
      <c r="R184" s="219">
        <f>SUM(R185:R190)</f>
        <v>0</v>
      </c>
      <c r="S184" s="218"/>
      <c r="T184" s="220">
        <f>SUM(T185:T190)</f>
        <v>0</v>
      </c>
      <c r="U184" s="12"/>
      <c r="V184" s="12"/>
      <c r="W184" s="12"/>
      <c r="X184" s="12"/>
      <c r="Y184" s="12"/>
      <c r="Z184" s="12"/>
      <c r="AA184" s="12"/>
      <c r="AB184" s="12"/>
      <c r="AC184" s="12"/>
      <c r="AD184" s="12"/>
      <c r="AE184" s="12"/>
      <c r="AR184" s="221" t="s">
        <v>258</v>
      </c>
      <c r="AT184" s="222" t="s">
        <v>72</v>
      </c>
      <c r="AU184" s="222" t="s">
        <v>73</v>
      </c>
      <c r="AY184" s="221" t="s">
        <v>238</v>
      </c>
      <c r="BK184" s="223">
        <f>SUM(BK185:BK190)</f>
        <v>0</v>
      </c>
    </row>
    <row r="185" s="2" customFormat="1" ht="16.5" customHeight="1">
      <c r="A185" s="35"/>
      <c r="B185" s="36"/>
      <c r="C185" s="224" t="s">
        <v>479</v>
      </c>
      <c r="D185" s="224" t="s">
        <v>239</v>
      </c>
      <c r="E185" s="225" t="s">
        <v>490</v>
      </c>
      <c r="F185" s="226" t="s">
        <v>491</v>
      </c>
      <c r="G185" s="227" t="s">
        <v>487</v>
      </c>
      <c r="H185" s="228">
        <v>245</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239</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674</v>
      </c>
    </row>
    <row r="186" s="2" customFormat="1">
      <c r="A186" s="35"/>
      <c r="B186" s="36"/>
      <c r="C186" s="37"/>
      <c r="D186" s="238" t="s">
        <v>244</v>
      </c>
      <c r="E186" s="37"/>
      <c r="F186" s="239" t="s">
        <v>491</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16.5" customHeight="1">
      <c r="A187" s="35"/>
      <c r="B187" s="36"/>
      <c r="C187" s="224" t="s">
        <v>639</v>
      </c>
      <c r="D187" s="224" t="s">
        <v>239</v>
      </c>
      <c r="E187" s="225" t="s">
        <v>494</v>
      </c>
      <c r="F187" s="226" t="s">
        <v>495</v>
      </c>
      <c r="G187" s="227" t="s">
        <v>487</v>
      </c>
      <c r="H187" s="228">
        <v>220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675</v>
      </c>
    </row>
    <row r="188" s="2" customFormat="1">
      <c r="A188" s="35"/>
      <c r="B188" s="36"/>
      <c r="C188" s="37"/>
      <c r="D188" s="238" t="s">
        <v>244</v>
      </c>
      <c r="E188" s="37"/>
      <c r="F188" s="239" t="s">
        <v>495</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244</v>
      </c>
      <c r="AU188" s="14" t="s">
        <v>80</v>
      </c>
    </row>
    <row r="189" s="2" customFormat="1" ht="66.75" customHeight="1">
      <c r="A189" s="35"/>
      <c r="B189" s="36"/>
      <c r="C189" s="224" t="s">
        <v>475</v>
      </c>
      <c r="D189" s="224" t="s">
        <v>239</v>
      </c>
      <c r="E189" s="225" t="s">
        <v>536</v>
      </c>
      <c r="F189" s="226" t="s">
        <v>537</v>
      </c>
      <c r="G189" s="227" t="s">
        <v>242</v>
      </c>
      <c r="H189" s="228">
        <v>2</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80</v>
      </c>
      <c r="AT189" s="236" t="s">
        <v>239</v>
      </c>
      <c r="AU189" s="236" t="s">
        <v>80</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80</v>
      </c>
      <c r="BM189" s="236" t="s">
        <v>676</v>
      </c>
    </row>
    <row r="190" s="2" customFormat="1">
      <c r="A190" s="35"/>
      <c r="B190" s="36"/>
      <c r="C190" s="37"/>
      <c r="D190" s="238" t="s">
        <v>244</v>
      </c>
      <c r="E190" s="37"/>
      <c r="F190" s="239" t="s">
        <v>539</v>
      </c>
      <c r="G190" s="37"/>
      <c r="H190" s="37"/>
      <c r="I190" s="240"/>
      <c r="J190" s="37"/>
      <c r="K190" s="37"/>
      <c r="L190" s="41"/>
      <c r="M190" s="256"/>
      <c r="N190" s="257"/>
      <c r="O190" s="258"/>
      <c r="P190" s="258"/>
      <c r="Q190" s="258"/>
      <c r="R190" s="258"/>
      <c r="S190" s="258"/>
      <c r="T190" s="259"/>
      <c r="U190" s="35"/>
      <c r="V190" s="35"/>
      <c r="W190" s="35"/>
      <c r="X190" s="35"/>
      <c r="Y190" s="35"/>
      <c r="Z190" s="35"/>
      <c r="AA190" s="35"/>
      <c r="AB190" s="35"/>
      <c r="AC190" s="35"/>
      <c r="AD190" s="35"/>
      <c r="AE190" s="35"/>
      <c r="AT190" s="14" t="s">
        <v>244</v>
      </c>
      <c r="AU190" s="14" t="s">
        <v>80</v>
      </c>
    </row>
    <row r="191" s="2" customFormat="1" ht="6.96" customHeight="1">
      <c r="A191" s="35"/>
      <c r="B191" s="63"/>
      <c r="C191" s="64"/>
      <c r="D191" s="64"/>
      <c r="E191" s="64"/>
      <c r="F191" s="64"/>
      <c r="G191" s="64"/>
      <c r="H191" s="64"/>
      <c r="I191" s="64"/>
      <c r="J191" s="64"/>
      <c r="K191" s="64"/>
      <c r="L191" s="41"/>
      <c r="M191" s="35"/>
      <c r="O191" s="35"/>
      <c r="P191" s="35"/>
      <c r="Q191" s="35"/>
      <c r="R191" s="35"/>
      <c r="S191" s="35"/>
      <c r="T191" s="35"/>
      <c r="U191" s="35"/>
      <c r="V191" s="35"/>
      <c r="W191" s="35"/>
      <c r="X191" s="35"/>
      <c r="Y191" s="35"/>
      <c r="Z191" s="35"/>
      <c r="AA191" s="35"/>
      <c r="AB191" s="35"/>
      <c r="AC191" s="35"/>
      <c r="AD191" s="35"/>
      <c r="AE191" s="35"/>
    </row>
  </sheetData>
  <sheetProtection sheet="1" autoFilter="0" formatColumns="0" formatRows="0" objects="1" scenarios="1" spinCount="100000" saltValue="+4uWZed4PuP1KR0rgL3DKEK9r9z3peGliBXTxmcbZrRCgyLicJvjFtSFyrUsDX8C1zO0r+KL41ydoSjxdc+WaA==" hashValue="Y9g6w6/gXEjmfmLyLXZA1OpPau5o9id+O/hf9m+qYNwZUP3DqJlkFrtroSjnRznlhdAcgIiEaFS6moHFTv13sw==" algorithmName="SHA-512" password="CC35"/>
  <autoFilter ref="C125:K190"/>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123</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678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ROUND((SUM(BE124:BE176)),  2)</f>
        <v>0</v>
      </c>
      <c r="G37" s="35"/>
      <c r="H37" s="35"/>
      <c r="I37" s="162">
        <v>0.20999999999999999</v>
      </c>
      <c r="J37" s="161">
        <f>ROUND(((SUM(BE124:BE176))*I37),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ROUND((SUM(BF124:BF176)),  2)</f>
        <v>0</v>
      </c>
      <c r="G38" s="35"/>
      <c r="H38" s="35"/>
      <c r="I38" s="162">
        <v>0.12</v>
      </c>
      <c r="J38" s="161">
        <f>ROUND(((SUM(BF124:BF176))*I38),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ROUND((SUM(BG124:BG176)),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ROUND((SUM(BH124:BH176)),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ROUND((SUM(BI124:BI176)),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678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219</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223</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207</v>
      </c>
      <c r="D111" s="19"/>
      <c r="E111" s="19"/>
      <c r="F111" s="19"/>
      <c r="G111" s="19"/>
      <c r="H111" s="19"/>
      <c r="I111" s="19"/>
      <c r="J111" s="19"/>
      <c r="K111" s="19"/>
      <c r="L111" s="17"/>
    </row>
    <row r="112" s="1" customFormat="1" ht="23.25" customHeight="1">
      <c r="B112" s="18"/>
      <c r="C112" s="19"/>
      <c r="D112" s="19"/>
      <c r="E112" s="181" t="s">
        <v>677</v>
      </c>
      <c r="F112" s="19"/>
      <c r="G112" s="19"/>
      <c r="H112" s="19"/>
      <c r="I112" s="19"/>
      <c r="J112" s="19"/>
      <c r="K112" s="19"/>
      <c r="L112" s="17"/>
    </row>
    <row r="113" s="1" customFormat="1" ht="12" customHeight="1">
      <c r="B113" s="18"/>
      <c r="C113" s="29" t="s">
        <v>209</v>
      </c>
      <c r="D113" s="19"/>
      <c r="E113" s="19"/>
      <c r="F113" s="19"/>
      <c r="G113" s="19"/>
      <c r="H113" s="19"/>
      <c r="I113" s="19"/>
      <c r="J113" s="19"/>
      <c r="K113" s="19"/>
      <c r="L113" s="17"/>
    </row>
    <row r="114" s="2" customFormat="1" ht="16.5" customHeight="1">
      <c r="A114" s="35"/>
      <c r="B114" s="36"/>
      <c r="C114" s="37"/>
      <c r="D114" s="37"/>
      <c r="E114" s="182" t="s">
        <v>678</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211</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ÚOŽI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SUM(P125:P176)</f>
        <v>0</v>
      </c>
      <c r="Q124" s="101"/>
      <c r="R124" s="207">
        <f>SUM(R125:R176)</f>
        <v>0</v>
      </c>
      <c r="S124" s="101"/>
      <c r="T124" s="208">
        <f>SUM(T125:T176)</f>
        <v>0</v>
      </c>
      <c r="U124" s="35"/>
      <c r="V124" s="35"/>
      <c r="W124" s="35"/>
      <c r="X124" s="35"/>
      <c r="Y124" s="35"/>
      <c r="Z124" s="35"/>
      <c r="AA124" s="35"/>
      <c r="AB124" s="35"/>
      <c r="AC124" s="35"/>
      <c r="AD124" s="35"/>
      <c r="AE124" s="35"/>
      <c r="AT124" s="14" t="s">
        <v>72</v>
      </c>
      <c r="AU124" s="14" t="s">
        <v>219</v>
      </c>
      <c r="BK124" s="209">
        <f>SUM(BK125:BK176)</f>
        <v>0</v>
      </c>
    </row>
    <row r="125" s="2" customFormat="1" ht="76.35" customHeight="1">
      <c r="A125" s="35"/>
      <c r="B125" s="36"/>
      <c r="C125" s="224" t="s">
        <v>80</v>
      </c>
      <c r="D125" s="224" t="s">
        <v>239</v>
      </c>
      <c r="E125" s="225" t="s">
        <v>251</v>
      </c>
      <c r="F125" s="226" t="s">
        <v>252</v>
      </c>
      <c r="G125" s="227" t="s">
        <v>249</v>
      </c>
      <c r="H125" s="228">
        <v>90</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253</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253</v>
      </c>
      <c r="BM125" s="236" t="s">
        <v>679</v>
      </c>
    </row>
    <row r="126" s="2" customFormat="1">
      <c r="A126" s="35"/>
      <c r="B126" s="36"/>
      <c r="C126" s="37"/>
      <c r="D126" s="238" t="s">
        <v>244</v>
      </c>
      <c r="E126" s="37"/>
      <c r="F126" s="239" t="s">
        <v>255</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76.35" customHeight="1">
      <c r="A127" s="35"/>
      <c r="B127" s="36"/>
      <c r="C127" s="224" t="s">
        <v>85</v>
      </c>
      <c r="D127" s="224" t="s">
        <v>239</v>
      </c>
      <c r="E127" s="225" t="s">
        <v>240</v>
      </c>
      <c r="F127" s="226" t="s">
        <v>241</v>
      </c>
      <c r="G127" s="227" t="s">
        <v>242</v>
      </c>
      <c r="H127" s="228">
        <v>31</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680</v>
      </c>
    </row>
    <row r="128" s="2" customFormat="1">
      <c r="A128" s="35"/>
      <c r="B128" s="36"/>
      <c r="C128" s="37"/>
      <c r="D128" s="238" t="s">
        <v>244</v>
      </c>
      <c r="E128" s="37"/>
      <c r="F128" s="239" t="s">
        <v>245</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33" customHeight="1">
      <c r="A129" s="35"/>
      <c r="B129" s="36"/>
      <c r="C129" s="243" t="s">
        <v>89</v>
      </c>
      <c r="D129" s="243" t="s">
        <v>246</v>
      </c>
      <c r="E129" s="244" t="s">
        <v>576</v>
      </c>
      <c r="F129" s="245" t="s">
        <v>577</v>
      </c>
      <c r="G129" s="246" t="s">
        <v>249</v>
      </c>
      <c r="H129" s="247">
        <v>60</v>
      </c>
      <c r="I129" s="248"/>
      <c r="J129" s="249">
        <f>ROUND(I129*H129,2)</f>
        <v>0</v>
      </c>
      <c r="K129" s="250"/>
      <c r="L129" s="251"/>
      <c r="M129" s="252" t="s">
        <v>1</v>
      </c>
      <c r="N129" s="25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85</v>
      </c>
      <c r="AT129" s="236" t="s">
        <v>246</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681</v>
      </c>
    </row>
    <row r="130" s="2" customFormat="1">
      <c r="A130" s="35"/>
      <c r="B130" s="36"/>
      <c r="C130" s="37"/>
      <c r="D130" s="238" t="s">
        <v>244</v>
      </c>
      <c r="E130" s="37"/>
      <c r="F130" s="239" t="s">
        <v>577</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33" customHeight="1">
      <c r="A131" s="35"/>
      <c r="B131" s="36"/>
      <c r="C131" s="243" t="s">
        <v>258</v>
      </c>
      <c r="D131" s="243" t="s">
        <v>246</v>
      </c>
      <c r="E131" s="244" t="s">
        <v>682</v>
      </c>
      <c r="F131" s="245" t="s">
        <v>683</v>
      </c>
      <c r="G131" s="246" t="s">
        <v>249</v>
      </c>
      <c r="H131" s="247">
        <v>30</v>
      </c>
      <c r="I131" s="248"/>
      <c r="J131" s="249">
        <f>ROUND(I131*H131,2)</f>
        <v>0</v>
      </c>
      <c r="K131" s="250"/>
      <c r="L131" s="251"/>
      <c r="M131" s="252" t="s">
        <v>1</v>
      </c>
      <c r="N131" s="25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85</v>
      </c>
      <c r="AT131" s="236" t="s">
        <v>246</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684</v>
      </c>
    </row>
    <row r="132" s="2" customFormat="1">
      <c r="A132" s="35"/>
      <c r="B132" s="36"/>
      <c r="C132" s="37"/>
      <c r="D132" s="238" t="s">
        <v>244</v>
      </c>
      <c r="E132" s="37"/>
      <c r="F132" s="239" t="s">
        <v>683</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66.75" customHeight="1">
      <c r="A133" s="35"/>
      <c r="B133" s="36"/>
      <c r="C133" s="224" t="s">
        <v>263</v>
      </c>
      <c r="D133" s="224" t="s">
        <v>239</v>
      </c>
      <c r="E133" s="225" t="s">
        <v>579</v>
      </c>
      <c r="F133" s="226" t="s">
        <v>580</v>
      </c>
      <c r="G133" s="227" t="s">
        <v>242</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685</v>
      </c>
    </row>
    <row r="134" s="2" customFormat="1">
      <c r="A134" s="35"/>
      <c r="B134" s="36"/>
      <c r="C134" s="37"/>
      <c r="D134" s="238" t="s">
        <v>244</v>
      </c>
      <c r="E134" s="37"/>
      <c r="F134" s="239" t="s">
        <v>582</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73</v>
      </c>
    </row>
    <row r="135" s="2" customFormat="1" ht="33" customHeight="1">
      <c r="A135" s="35"/>
      <c r="B135" s="36"/>
      <c r="C135" s="243" t="s">
        <v>269</v>
      </c>
      <c r="D135" s="243" t="s">
        <v>246</v>
      </c>
      <c r="E135" s="244" t="s">
        <v>259</v>
      </c>
      <c r="F135" s="245" t="s">
        <v>260</v>
      </c>
      <c r="G135" s="246" t="s">
        <v>249</v>
      </c>
      <c r="H135" s="247">
        <v>60</v>
      </c>
      <c r="I135" s="248"/>
      <c r="J135" s="249">
        <f>ROUND(I135*H135,2)</f>
        <v>0</v>
      </c>
      <c r="K135" s="250"/>
      <c r="L135" s="251"/>
      <c r="M135" s="252" t="s">
        <v>1</v>
      </c>
      <c r="N135" s="25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261</v>
      </c>
      <c r="AT135" s="236" t="s">
        <v>246</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261</v>
      </c>
      <c r="BM135" s="236" t="s">
        <v>686</v>
      </c>
    </row>
    <row r="136" s="2" customFormat="1">
      <c r="A136" s="35"/>
      <c r="B136" s="36"/>
      <c r="C136" s="37"/>
      <c r="D136" s="238" t="s">
        <v>244</v>
      </c>
      <c r="E136" s="37"/>
      <c r="F136" s="239" t="s">
        <v>260</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ht="33" customHeight="1">
      <c r="A137" s="35"/>
      <c r="B137" s="36"/>
      <c r="C137" s="243" t="s">
        <v>273</v>
      </c>
      <c r="D137" s="243" t="s">
        <v>246</v>
      </c>
      <c r="E137" s="244" t="s">
        <v>264</v>
      </c>
      <c r="F137" s="245" t="s">
        <v>265</v>
      </c>
      <c r="G137" s="246" t="s">
        <v>249</v>
      </c>
      <c r="H137" s="247">
        <v>20</v>
      </c>
      <c r="I137" s="248"/>
      <c r="J137" s="249">
        <f>ROUND(I137*H137,2)</f>
        <v>0</v>
      </c>
      <c r="K137" s="250"/>
      <c r="L137" s="251"/>
      <c r="M137" s="252" t="s">
        <v>1</v>
      </c>
      <c r="N137" s="25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85</v>
      </c>
      <c r="AT137" s="236" t="s">
        <v>246</v>
      </c>
      <c r="AU137" s="236" t="s">
        <v>73</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687</v>
      </c>
    </row>
    <row r="138" s="2" customFormat="1">
      <c r="A138" s="35"/>
      <c r="B138" s="36"/>
      <c r="C138" s="37"/>
      <c r="D138" s="238" t="s">
        <v>244</v>
      </c>
      <c r="E138" s="37"/>
      <c r="F138" s="239" t="s">
        <v>265</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73</v>
      </c>
    </row>
    <row r="139" s="2" customFormat="1" ht="16.5" customHeight="1">
      <c r="A139" s="35"/>
      <c r="B139" s="36"/>
      <c r="C139" s="224" t="s">
        <v>277</v>
      </c>
      <c r="D139" s="224" t="s">
        <v>239</v>
      </c>
      <c r="E139" s="225" t="s">
        <v>270</v>
      </c>
      <c r="F139" s="226" t="s">
        <v>271</v>
      </c>
      <c r="G139" s="227" t="s">
        <v>242</v>
      </c>
      <c r="H139" s="228">
        <v>44</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239</v>
      </c>
      <c r="AU139" s="236" t="s">
        <v>73</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688</v>
      </c>
    </row>
    <row r="140" s="2" customFormat="1">
      <c r="A140" s="35"/>
      <c r="B140" s="36"/>
      <c r="C140" s="37"/>
      <c r="D140" s="238" t="s">
        <v>244</v>
      </c>
      <c r="E140" s="37"/>
      <c r="F140" s="239" t="s">
        <v>271</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73</v>
      </c>
    </row>
    <row r="141" s="2" customFormat="1" ht="24.15" customHeight="1">
      <c r="A141" s="35"/>
      <c r="B141" s="36"/>
      <c r="C141" s="224" t="s">
        <v>281</v>
      </c>
      <c r="D141" s="224" t="s">
        <v>239</v>
      </c>
      <c r="E141" s="225" t="s">
        <v>278</v>
      </c>
      <c r="F141" s="226" t="s">
        <v>279</v>
      </c>
      <c r="G141" s="227" t="s">
        <v>242</v>
      </c>
      <c r="H141" s="228">
        <v>44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689</v>
      </c>
    </row>
    <row r="142" s="2" customFormat="1">
      <c r="A142" s="35"/>
      <c r="B142" s="36"/>
      <c r="C142" s="37"/>
      <c r="D142" s="238" t="s">
        <v>244</v>
      </c>
      <c r="E142" s="37"/>
      <c r="F142" s="239" t="s">
        <v>279</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ht="24.15" customHeight="1">
      <c r="A143" s="35"/>
      <c r="B143" s="36"/>
      <c r="C143" s="224" t="s">
        <v>285</v>
      </c>
      <c r="D143" s="224" t="s">
        <v>239</v>
      </c>
      <c r="E143" s="225" t="s">
        <v>282</v>
      </c>
      <c r="F143" s="226" t="s">
        <v>283</v>
      </c>
      <c r="G143" s="227" t="s">
        <v>242</v>
      </c>
      <c r="H143" s="228">
        <v>44</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73</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690</v>
      </c>
    </row>
    <row r="144" s="2" customFormat="1">
      <c r="A144" s="35"/>
      <c r="B144" s="36"/>
      <c r="C144" s="37"/>
      <c r="D144" s="238" t="s">
        <v>244</v>
      </c>
      <c r="E144" s="37"/>
      <c r="F144" s="239" t="s">
        <v>283</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73</v>
      </c>
    </row>
    <row r="145" s="2" customFormat="1" ht="16.5" customHeight="1">
      <c r="A145" s="35"/>
      <c r="B145" s="36"/>
      <c r="C145" s="224" t="s">
        <v>289</v>
      </c>
      <c r="D145" s="224" t="s">
        <v>239</v>
      </c>
      <c r="E145" s="225" t="s">
        <v>286</v>
      </c>
      <c r="F145" s="226" t="s">
        <v>287</v>
      </c>
      <c r="G145" s="227" t="s">
        <v>242</v>
      </c>
      <c r="H145" s="228">
        <v>44</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73</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691</v>
      </c>
    </row>
    <row r="146" s="2" customFormat="1">
      <c r="A146" s="35"/>
      <c r="B146" s="36"/>
      <c r="C146" s="37"/>
      <c r="D146" s="238" t="s">
        <v>244</v>
      </c>
      <c r="E146" s="37"/>
      <c r="F146" s="239" t="s">
        <v>287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73</v>
      </c>
    </row>
    <row r="147" s="2" customFormat="1" ht="33" customHeight="1">
      <c r="A147" s="35"/>
      <c r="B147" s="36"/>
      <c r="C147" s="243" t="s">
        <v>8</v>
      </c>
      <c r="D147" s="243" t="s">
        <v>246</v>
      </c>
      <c r="E147" s="244" t="s">
        <v>297</v>
      </c>
      <c r="F147" s="245" t="s">
        <v>298</v>
      </c>
      <c r="G147" s="246" t="s">
        <v>242</v>
      </c>
      <c r="H147" s="247">
        <v>20</v>
      </c>
      <c r="I147" s="248"/>
      <c r="J147" s="249">
        <f>ROUND(I147*H147,2)</f>
        <v>0</v>
      </c>
      <c r="K147" s="250"/>
      <c r="L147" s="251"/>
      <c r="M147" s="252" t="s">
        <v>1</v>
      </c>
      <c r="N147" s="25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85</v>
      </c>
      <c r="AT147" s="236" t="s">
        <v>246</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692</v>
      </c>
    </row>
    <row r="148" s="2" customFormat="1">
      <c r="A148" s="35"/>
      <c r="B148" s="36"/>
      <c r="C148" s="37"/>
      <c r="D148" s="238" t="s">
        <v>244</v>
      </c>
      <c r="E148" s="37"/>
      <c r="F148" s="239" t="s">
        <v>298</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ht="62.7" customHeight="1">
      <c r="A149" s="35"/>
      <c r="B149" s="36"/>
      <c r="C149" s="224" t="s">
        <v>296</v>
      </c>
      <c r="D149" s="224" t="s">
        <v>239</v>
      </c>
      <c r="E149" s="225" t="s">
        <v>301</v>
      </c>
      <c r="F149" s="226" t="s">
        <v>302</v>
      </c>
      <c r="G149" s="227" t="s">
        <v>242</v>
      </c>
      <c r="H149" s="228">
        <v>20</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239</v>
      </c>
      <c r="AU149" s="236" t="s">
        <v>73</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693</v>
      </c>
    </row>
    <row r="150" s="2" customFormat="1">
      <c r="A150" s="35"/>
      <c r="B150" s="36"/>
      <c r="C150" s="37"/>
      <c r="D150" s="238" t="s">
        <v>244</v>
      </c>
      <c r="E150" s="37"/>
      <c r="F150" s="239" t="s">
        <v>302</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73</v>
      </c>
    </row>
    <row r="151" s="2" customFormat="1" ht="24.15" customHeight="1">
      <c r="A151" s="35"/>
      <c r="B151" s="36"/>
      <c r="C151" s="243" t="s">
        <v>300</v>
      </c>
      <c r="D151" s="243" t="s">
        <v>246</v>
      </c>
      <c r="E151" s="244" t="s">
        <v>290</v>
      </c>
      <c r="F151" s="245" t="s">
        <v>291</v>
      </c>
      <c r="G151" s="246" t="s">
        <v>242</v>
      </c>
      <c r="H151" s="247">
        <v>24</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73</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694</v>
      </c>
    </row>
    <row r="152" s="2" customFormat="1">
      <c r="A152" s="35"/>
      <c r="B152" s="36"/>
      <c r="C152" s="37"/>
      <c r="D152" s="238" t="s">
        <v>244</v>
      </c>
      <c r="E152" s="37"/>
      <c r="F152" s="239" t="s">
        <v>291</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73</v>
      </c>
    </row>
    <row r="153" s="2" customFormat="1" ht="37.8" customHeight="1">
      <c r="A153" s="35"/>
      <c r="B153" s="36"/>
      <c r="C153" s="224" t="s">
        <v>304</v>
      </c>
      <c r="D153" s="224" t="s">
        <v>239</v>
      </c>
      <c r="E153" s="225" t="s">
        <v>293</v>
      </c>
      <c r="F153" s="226" t="s">
        <v>294</v>
      </c>
      <c r="G153" s="227" t="s">
        <v>242</v>
      </c>
      <c r="H153" s="228">
        <v>24</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695</v>
      </c>
    </row>
    <row r="154" s="2" customFormat="1">
      <c r="A154" s="35"/>
      <c r="B154" s="36"/>
      <c r="C154" s="37"/>
      <c r="D154" s="238" t="s">
        <v>244</v>
      </c>
      <c r="E154" s="37"/>
      <c r="F154" s="239" t="s">
        <v>294</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ht="24.15" customHeight="1">
      <c r="A155" s="35"/>
      <c r="B155" s="36"/>
      <c r="C155" s="243" t="s">
        <v>308</v>
      </c>
      <c r="D155" s="243" t="s">
        <v>246</v>
      </c>
      <c r="E155" s="244" t="s">
        <v>305</v>
      </c>
      <c r="F155" s="245" t="s">
        <v>306</v>
      </c>
      <c r="G155" s="246" t="s">
        <v>242</v>
      </c>
      <c r="H155" s="247">
        <v>24</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73</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696</v>
      </c>
    </row>
    <row r="156" s="2" customFormat="1">
      <c r="A156" s="35"/>
      <c r="B156" s="36"/>
      <c r="C156" s="37"/>
      <c r="D156" s="238" t="s">
        <v>244</v>
      </c>
      <c r="E156" s="37"/>
      <c r="F156" s="239" t="s">
        <v>306</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73</v>
      </c>
    </row>
    <row r="157" s="2" customFormat="1" ht="33" customHeight="1">
      <c r="A157" s="35"/>
      <c r="B157" s="36"/>
      <c r="C157" s="224" t="s">
        <v>312</v>
      </c>
      <c r="D157" s="224" t="s">
        <v>239</v>
      </c>
      <c r="E157" s="225" t="s">
        <v>309</v>
      </c>
      <c r="F157" s="226" t="s">
        <v>310</v>
      </c>
      <c r="G157" s="227" t="s">
        <v>242</v>
      </c>
      <c r="H157" s="228">
        <v>24</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239</v>
      </c>
      <c r="AU157" s="236" t="s">
        <v>73</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697</v>
      </c>
    </row>
    <row r="158" s="2" customFormat="1">
      <c r="A158" s="35"/>
      <c r="B158" s="36"/>
      <c r="C158" s="37"/>
      <c r="D158" s="238" t="s">
        <v>244</v>
      </c>
      <c r="E158" s="37"/>
      <c r="F158" s="239" t="s">
        <v>310</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73</v>
      </c>
    </row>
    <row r="159" s="2" customFormat="1" ht="33" customHeight="1">
      <c r="A159" s="35"/>
      <c r="B159" s="36"/>
      <c r="C159" s="224" t="s">
        <v>316</v>
      </c>
      <c r="D159" s="224" t="s">
        <v>239</v>
      </c>
      <c r="E159" s="225" t="s">
        <v>342</v>
      </c>
      <c r="F159" s="226" t="s">
        <v>343</v>
      </c>
      <c r="G159" s="227" t="s">
        <v>242</v>
      </c>
      <c r="H159" s="228">
        <v>32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80</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698</v>
      </c>
    </row>
    <row r="160" s="2" customFormat="1">
      <c r="A160" s="35"/>
      <c r="B160" s="36"/>
      <c r="C160" s="37"/>
      <c r="D160" s="238" t="s">
        <v>244</v>
      </c>
      <c r="E160" s="37"/>
      <c r="F160" s="239" t="s">
        <v>343</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ht="37.8" customHeight="1">
      <c r="A161" s="35"/>
      <c r="B161" s="36"/>
      <c r="C161" s="243" t="s">
        <v>320</v>
      </c>
      <c r="D161" s="243" t="s">
        <v>246</v>
      </c>
      <c r="E161" s="244" t="s">
        <v>346</v>
      </c>
      <c r="F161" s="245" t="s">
        <v>347</v>
      </c>
      <c r="G161" s="246" t="s">
        <v>242</v>
      </c>
      <c r="H161" s="247">
        <v>8</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73</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699</v>
      </c>
    </row>
    <row r="162" s="2" customFormat="1">
      <c r="A162" s="35"/>
      <c r="B162" s="36"/>
      <c r="C162" s="37"/>
      <c r="D162" s="238" t="s">
        <v>244</v>
      </c>
      <c r="E162" s="37"/>
      <c r="F162" s="239" t="s">
        <v>347</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73</v>
      </c>
    </row>
    <row r="163" s="2" customFormat="1" ht="66.75" customHeight="1">
      <c r="A163" s="35"/>
      <c r="B163" s="36"/>
      <c r="C163" s="224" t="s">
        <v>324</v>
      </c>
      <c r="D163" s="224" t="s">
        <v>239</v>
      </c>
      <c r="E163" s="225" t="s">
        <v>337</v>
      </c>
      <c r="F163" s="226" t="s">
        <v>338</v>
      </c>
      <c r="G163" s="227" t="s">
        <v>242</v>
      </c>
      <c r="H163" s="228">
        <v>8</v>
      </c>
      <c r="I163" s="229"/>
      <c r="J163" s="230">
        <f>ROUND(I163*H163,2)</f>
        <v>0</v>
      </c>
      <c r="K163" s="231"/>
      <c r="L163" s="41"/>
      <c r="M163" s="232" t="s">
        <v>1</v>
      </c>
      <c r="N163" s="23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80</v>
      </c>
      <c r="AT163" s="236" t="s">
        <v>239</v>
      </c>
      <c r="AU163" s="236" t="s">
        <v>73</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700</v>
      </c>
    </row>
    <row r="164" s="2" customFormat="1">
      <c r="A164" s="35"/>
      <c r="B164" s="36"/>
      <c r="C164" s="37"/>
      <c r="D164" s="238" t="s">
        <v>244</v>
      </c>
      <c r="E164" s="37"/>
      <c r="F164" s="239" t="s">
        <v>340</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73</v>
      </c>
    </row>
    <row r="165" s="2" customFormat="1" ht="24.15" customHeight="1">
      <c r="A165" s="35"/>
      <c r="B165" s="36"/>
      <c r="C165" s="243" t="s">
        <v>7</v>
      </c>
      <c r="D165" s="243" t="s">
        <v>246</v>
      </c>
      <c r="E165" s="244" t="s">
        <v>313</v>
      </c>
      <c r="F165" s="245" t="s">
        <v>314</v>
      </c>
      <c r="G165" s="246" t="s">
        <v>242</v>
      </c>
      <c r="H165" s="247">
        <v>24</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701</v>
      </c>
    </row>
    <row r="166" s="2" customFormat="1">
      <c r="A166" s="35"/>
      <c r="B166" s="36"/>
      <c r="C166" s="37"/>
      <c r="D166" s="238" t="s">
        <v>244</v>
      </c>
      <c r="E166" s="37"/>
      <c r="F166" s="239" t="s">
        <v>314</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ht="24.15" customHeight="1">
      <c r="A167" s="35"/>
      <c r="B167" s="36"/>
      <c r="C167" s="243" t="s">
        <v>332</v>
      </c>
      <c r="D167" s="243" t="s">
        <v>246</v>
      </c>
      <c r="E167" s="244" t="s">
        <v>317</v>
      </c>
      <c r="F167" s="245" t="s">
        <v>318</v>
      </c>
      <c r="G167" s="246" t="s">
        <v>242</v>
      </c>
      <c r="H167" s="247">
        <v>24</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73</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702</v>
      </c>
    </row>
    <row r="168" s="2" customFormat="1">
      <c r="A168" s="35"/>
      <c r="B168" s="36"/>
      <c r="C168" s="37"/>
      <c r="D168" s="238" t="s">
        <v>244</v>
      </c>
      <c r="E168" s="37"/>
      <c r="F168" s="239" t="s">
        <v>318</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73</v>
      </c>
    </row>
    <row r="169" s="2" customFormat="1" ht="24.15" customHeight="1">
      <c r="A169" s="35"/>
      <c r="B169" s="36"/>
      <c r="C169" s="243" t="s">
        <v>432</v>
      </c>
      <c r="D169" s="243" t="s">
        <v>246</v>
      </c>
      <c r="E169" s="244" t="s">
        <v>321</v>
      </c>
      <c r="F169" s="245" t="s">
        <v>322</v>
      </c>
      <c r="G169" s="246" t="s">
        <v>242</v>
      </c>
      <c r="H169" s="247">
        <v>24</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73</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703</v>
      </c>
    </row>
    <row r="170" s="2" customFormat="1">
      <c r="A170" s="35"/>
      <c r="B170" s="36"/>
      <c r="C170" s="37"/>
      <c r="D170" s="238" t="s">
        <v>244</v>
      </c>
      <c r="E170" s="37"/>
      <c r="F170" s="239" t="s">
        <v>322</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73</v>
      </c>
    </row>
    <row r="171" s="2" customFormat="1" ht="33" customHeight="1">
      <c r="A171" s="35"/>
      <c r="B171" s="36"/>
      <c r="C171" s="243" t="s">
        <v>336</v>
      </c>
      <c r="D171" s="243" t="s">
        <v>246</v>
      </c>
      <c r="E171" s="244" t="s">
        <v>325</v>
      </c>
      <c r="F171" s="245" t="s">
        <v>326</v>
      </c>
      <c r="G171" s="246" t="s">
        <v>327</v>
      </c>
      <c r="H171" s="247">
        <v>24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704</v>
      </c>
    </row>
    <row r="172" s="2" customFormat="1">
      <c r="A172" s="35"/>
      <c r="B172" s="36"/>
      <c r="C172" s="37"/>
      <c r="D172" s="238" t="s">
        <v>244</v>
      </c>
      <c r="E172" s="37"/>
      <c r="F172" s="239" t="s">
        <v>326</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ht="24.15" customHeight="1">
      <c r="A173" s="35"/>
      <c r="B173" s="36"/>
      <c r="C173" s="243" t="s">
        <v>341</v>
      </c>
      <c r="D173" s="243" t="s">
        <v>246</v>
      </c>
      <c r="E173" s="244" t="s">
        <v>329</v>
      </c>
      <c r="F173" s="245" t="s">
        <v>330</v>
      </c>
      <c r="G173" s="246" t="s">
        <v>242</v>
      </c>
      <c r="H173" s="247">
        <v>24</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73</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705</v>
      </c>
    </row>
    <row r="174" s="2" customFormat="1">
      <c r="A174" s="35"/>
      <c r="B174" s="36"/>
      <c r="C174" s="37"/>
      <c r="D174" s="238" t="s">
        <v>244</v>
      </c>
      <c r="E174" s="37"/>
      <c r="F174" s="239" t="s">
        <v>330</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73</v>
      </c>
    </row>
    <row r="175" s="2" customFormat="1" ht="24.15" customHeight="1">
      <c r="A175" s="35"/>
      <c r="B175" s="36"/>
      <c r="C175" s="243" t="s">
        <v>345</v>
      </c>
      <c r="D175" s="243" t="s">
        <v>246</v>
      </c>
      <c r="E175" s="244" t="s">
        <v>333</v>
      </c>
      <c r="F175" s="245" t="s">
        <v>334</v>
      </c>
      <c r="G175" s="246" t="s">
        <v>242</v>
      </c>
      <c r="H175" s="247">
        <v>24</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246</v>
      </c>
      <c r="AU175" s="236" t="s">
        <v>73</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706</v>
      </c>
    </row>
    <row r="176" s="2" customFormat="1">
      <c r="A176" s="35"/>
      <c r="B176" s="36"/>
      <c r="C176" s="37"/>
      <c r="D176" s="238" t="s">
        <v>244</v>
      </c>
      <c r="E176" s="37"/>
      <c r="F176" s="239" t="s">
        <v>334</v>
      </c>
      <c r="G176" s="37"/>
      <c r="H176" s="37"/>
      <c r="I176" s="240"/>
      <c r="J176" s="37"/>
      <c r="K176" s="37"/>
      <c r="L176" s="41"/>
      <c r="M176" s="256"/>
      <c r="N176" s="257"/>
      <c r="O176" s="258"/>
      <c r="P176" s="258"/>
      <c r="Q176" s="258"/>
      <c r="R176" s="258"/>
      <c r="S176" s="258"/>
      <c r="T176" s="259"/>
      <c r="U176" s="35"/>
      <c r="V176" s="35"/>
      <c r="W176" s="35"/>
      <c r="X176" s="35"/>
      <c r="Y176" s="35"/>
      <c r="Z176" s="35"/>
      <c r="AA176" s="35"/>
      <c r="AB176" s="35"/>
      <c r="AC176" s="35"/>
      <c r="AD176" s="35"/>
      <c r="AE176" s="35"/>
      <c r="AT176" s="14" t="s">
        <v>244</v>
      </c>
      <c r="AU176" s="14" t="s">
        <v>73</v>
      </c>
    </row>
    <row r="177" s="2" customFormat="1" ht="6.96" customHeight="1">
      <c r="A177" s="35"/>
      <c r="B177" s="63"/>
      <c r="C177" s="64"/>
      <c r="D177" s="64"/>
      <c r="E177" s="64"/>
      <c r="F177" s="64"/>
      <c r="G177" s="64"/>
      <c r="H177" s="64"/>
      <c r="I177" s="64"/>
      <c r="J177" s="64"/>
      <c r="K177" s="64"/>
      <c r="L177" s="41"/>
      <c r="M177" s="35"/>
      <c r="O177" s="35"/>
      <c r="P177" s="35"/>
      <c r="Q177" s="35"/>
      <c r="R177" s="35"/>
      <c r="S177" s="35"/>
      <c r="T177" s="35"/>
      <c r="U177" s="35"/>
      <c r="V177" s="35"/>
      <c r="W177" s="35"/>
      <c r="X177" s="35"/>
      <c r="Y177" s="35"/>
      <c r="Z177" s="35"/>
      <c r="AA177" s="35"/>
      <c r="AB177" s="35"/>
      <c r="AC177" s="35"/>
      <c r="AD177" s="35"/>
      <c r="AE177" s="35"/>
    </row>
  </sheetData>
  <sheetProtection sheet="1" autoFilter="0" formatColumns="0" formatRows="0" objects="1" scenarios="1" spinCount="100000" saltValue="BcVJH0A+snhsMXNOkJO3SSlb2jKaLaPa4C8KLw5yHdxb+0o2hwuB4fNnJbx9ptE2/LmpblOatVrFlyydxZZG3Q==" hashValue="zVghkK+LFjH+/gIN7IX0CWKiIXIOZI+LTKsUaqzYO/gYdp6CrYjHrcsb2DDo/uZqvdztLomGo20ksaHoZkXtdQ==" algorithmName="SHA-512" password="CC35"/>
  <autoFilter ref="C123:K176"/>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124</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678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ROUND((SUM(BE124:BE134)),  2)</f>
        <v>0</v>
      </c>
      <c r="G37" s="35"/>
      <c r="H37" s="35"/>
      <c r="I37" s="162">
        <v>0.20999999999999999</v>
      </c>
      <c r="J37" s="161">
        <f>ROUND(((SUM(BE124:BE134))*I37),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ROUND((SUM(BF124:BF134)),  2)</f>
        <v>0</v>
      </c>
      <c r="G38" s="35"/>
      <c r="H38" s="35"/>
      <c r="I38" s="162">
        <v>0.12</v>
      </c>
      <c r="J38" s="161">
        <f>ROUND(((SUM(BF124:BF134))*I38),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ROUND((SUM(BG124:BG134)),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ROUND((SUM(BH124:BH134)),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ROUND((SUM(BI124:BI134)),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678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219</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223</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207</v>
      </c>
      <c r="D111" s="19"/>
      <c r="E111" s="19"/>
      <c r="F111" s="19"/>
      <c r="G111" s="19"/>
      <c r="H111" s="19"/>
      <c r="I111" s="19"/>
      <c r="J111" s="19"/>
      <c r="K111" s="19"/>
      <c r="L111" s="17"/>
    </row>
    <row r="112" s="1" customFormat="1" ht="23.25" customHeight="1">
      <c r="B112" s="18"/>
      <c r="C112" s="19"/>
      <c r="D112" s="19"/>
      <c r="E112" s="181" t="s">
        <v>677</v>
      </c>
      <c r="F112" s="19"/>
      <c r="G112" s="19"/>
      <c r="H112" s="19"/>
      <c r="I112" s="19"/>
      <c r="J112" s="19"/>
      <c r="K112" s="19"/>
      <c r="L112" s="17"/>
    </row>
    <row r="113" s="1" customFormat="1" ht="12" customHeight="1">
      <c r="B113" s="18"/>
      <c r="C113" s="29" t="s">
        <v>209</v>
      </c>
      <c r="D113" s="19"/>
      <c r="E113" s="19"/>
      <c r="F113" s="19"/>
      <c r="G113" s="19"/>
      <c r="H113" s="19"/>
      <c r="I113" s="19"/>
      <c r="J113" s="19"/>
      <c r="K113" s="19"/>
      <c r="L113" s="17"/>
    </row>
    <row r="114" s="2" customFormat="1" ht="16.5" customHeight="1">
      <c r="A114" s="35"/>
      <c r="B114" s="36"/>
      <c r="C114" s="37"/>
      <c r="D114" s="37"/>
      <c r="E114" s="182" t="s">
        <v>678</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211</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02 - Dle sborníku URS</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SUM(P125:P134)</f>
        <v>0</v>
      </c>
      <c r="Q124" s="101"/>
      <c r="R124" s="207">
        <f>SUM(R125:R134)</f>
        <v>0.058560000000000001</v>
      </c>
      <c r="S124" s="101"/>
      <c r="T124" s="208">
        <f>SUM(T125:T134)</f>
        <v>0</v>
      </c>
      <c r="U124" s="35"/>
      <c r="V124" s="35"/>
      <c r="W124" s="35"/>
      <c r="X124" s="35"/>
      <c r="Y124" s="35"/>
      <c r="Z124" s="35"/>
      <c r="AA124" s="35"/>
      <c r="AB124" s="35"/>
      <c r="AC124" s="35"/>
      <c r="AD124" s="35"/>
      <c r="AE124" s="35"/>
      <c r="AT124" s="14" t="s">
        <v>72</v>
      </c>
      <c r="AU124" s="14" t="s">
        <v>219</v>
      </c>
      <c r="BK124" s="209">
        <f>SUM(BK125:BK134)</f>
        <v>0</v>
      </c>
    </row>
    <row r="125" s="2" customFormat="1" ht="62.7" customHeight="1">
      <c r="A125" s="35"/>
      <c r="B125" s="36"/>
      <c r="C125" s="224" t="s">
        <v>80</v>
      </c>
      <c r="D125" s="224" t="s">
        <v>239</v>
      </c>
      <c r="E125" s="225" t="s">
        <v>355</v>
      </c>
      <c r="F125" s="226" t="s">
        <v>356</v>
      </c>
      <c r="G125" s="227" t="s">
        <v>249</v>
      </c>
      <c r="H125" s="228">
        <v>60</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357</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357</v>
      </c>
      <c r="BM125" s="236" t="s">
        <v>707</v>
      </c>
    </row>
    <row r="126" s="2" customFormat="1">
      <c r="A126" s="35"/>
      <c r="B126" s="36"/>
      <c r="C126" s="37"/>
      <c r="D126" s="238" t="s">
        <v>244</v>
      </c>
      <c r="E126" s="37"/>
      <c r="F126" s="239" t="s">
        <v>356</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55.5" customHeight="1">
      <c r="A127" s="35"/>
      <c r="B127" s="36"/>
      <c r="C127" s="224" t="s">
        <v>85</v>
      </c>
      <c r="D127" s="224" t="s">
        <v>239</v>
      </c>
      <c r="E127" s="225" t="s">
        <v>359</v>
      </c>
      <c r="F127" s="226" t="s">
        <v>360</v>
      </c>
      <c r="G127" s="227" t="s">
        <v>249</v>
      </c>
      <c r="H127" s="228">
        <v>60</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357</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357</v>
      </c>
      <c r="BM127" s="236" t="s">
        <v>708</v>
      </c>
    </row>
    <row r="128" s="2" customFormat="1">
      <c r="A128" s="35"/>
      <c r="B128" s="36"/>
      <c r="C128" s="37"/>
      <c r="D128" s="238" t="s">
        <v>244</v>
      </c>
      <c r="E128" s="37"/>
      <c r="F128" s="239" t="s">
        <v>360</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49.05" customHeight="1">
      <c r="A129" s="35"/>
      <c r="B129" s="36"/>
      <c r="C129" s="224" t="s">
        <v>89</v>
      </c>
      <c r="D129" s="224" t="s">
        <v>239</v>
      </c>
      <c r="E129" s="225" t="s">
        <v>362</v>
      </c>
      <c r="F129" s="226" t="s">
        <v>363</v>
      </c>
      <c r="G129" s="227" t="s">
        <v>249</v>
      </c>
      <c r="H129" s="228">
        <v>16</v>
      </c>
      <c r="I129" s="229"/>
      <c r="J129" s="230">
        <f>ROUND(I129*H129,2)</f>
        <v>0</v>
      </c>
      <c r="K129" s="231"/>
      <c r="L129" s="41"/>
      <c r="M129" s="232" t="s">
        <v>1</v>
      </c>
      <c r="N129" s="233" t="s">
        <v>38</v>
      </c>
      <c r="O129" s="88"/>
      <c r="P129" s="234">
        <f>O129*H129</f>
        <v>0</v>
      </c>
      <c r="Q129" s="234">
        <v>0.0036600000000000001</v>
      </c>
      <c r="R129" s="234">
        <f>Q129*H129</f>
        <v>0.058560000000000001</v>
      </c>
      <c r="S129" s="234">
        <v>0</v>
      </c>
      <c r="T129" s="235">
        <f>S129*H129</f>
        <v>0</v>
      </c>
      <c r="U129" s="35"/>
      <c r="V129" s="35"/>
      <c r="W129" s="35"/>
      <c r="X129" s="35"/>
      <c r="Y129" s="35"/>
      <c r="Z129" s="35"/>
      <c r="AA129" s="35"/>
      <c r="AB129" s="35"/>
      <c r="AC129" s="35"/>
      <c r="AD129" s="35"/>
      <c r="AE129" s="35"/>
      <c r="AR129" s="236" t="s">
        <v>357</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709</v>
      </c>
    </row>
    <row r="130" s="2" customFormat="1">
      <c r="A130" s="35"/>
      <c r="B130" s="36"/>
      <c r="C130" s="37"/>
      <c r="D130" s="238" t="s">
        <v>244</v>
      </c>
      <c r="E130" s="37"/>
      <c r="F130" s="239" t="s">
        <v>363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37.8" customHeight="1">
      <c r="A131" s="35"/>
      <c r="B131" s="36"/>
      <c r="C131" s="224" t="s">
        <v>258</v>
      </c>
      <c r="D131" s="224" t="s">
        <v>239</v>
      </c>
      <c r="E131" s="225" t="s">
        <v>365</v>
      </c>
      <c r="F131" s="226" t="s">
        <v>366</v>
      </c>
      <c r="G131" s="227" t="s">
        <v>242</v>
      </c>
      <c r="H131" s="228">
        <v>7</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357</v>
      </c>
      <c r="AT131" s="236" t="s">
        <v>239</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357</v>
      </c>
      <c r="BM131" s="236" t="s">
        <v>710</v>
      </c>
    </row>
    <row r="132" s="2" customFormat="1">
      <c r="A132" s="35"/>
      <c r="B132" s="36"/>
      <c r="C132" s="37"/>
      <c r="D132" s="238" t="s">
        <v>244</v>
      </c>
      <c r="E132" s="37"/>
      <c r="F132" s="239" t="s">
        <v>366</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37.8" customHeight="1">
      <c r="A133" s="35"/>
      <c r="B133" s="36"/>
      <c r="C133" s="224" t="s">
        <v>263</v>
      </c>
      <c r="D133" s="224" t="s">
        <v>239</v>
      </c>
      <c r="E133" s="225" t="s">
        <v>368</v>
      </c>
      <c r="F133" s="226" t="s">
        <v>369</v>
      </c>
      <c r="G133" s="227" t="s">
        <v>242</v>
      </c>
      <c r="H133" s="228">
        <v>7</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357</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357</v>
      </c>
      <c r="BM133" s="236" t="s">
        <v>711</v>
      </c>
    </row>
    <row r="134" s="2" customFormat="1">
      <c r="A134" s="35"/>
      <c r="B134" s="36"/>
      <c r="C134" s="37"/>
      <c r="D134" s="238" t="s">
        <v>244</v>
      </c>
      <c r="E134" s="37"/>
      <c r="F134" s="239" t="s">
        <v>369</v>
      </c>
      <c r="G134" s="37"/>
      <c r="H134" s="37"/>
      <c r="I134" s="240"/>
      <c r="J134" s="37"/>
      <c r="K134" s="37"/>
      <c r="L134" s="41"/>
      <c r="M134" s="256"/>
      <c r="N134" s="257"/>
      <c r="O134" s="258"/>
      <c r="P134" s="258"/>
      <c r="Q134" s="258"/>
      <c r="R134" s="258"/>
      <c r="S134" s="258"/>
      <c r="T134" s="259"/>
      <c r="U134" s="35"/>
      <c r="V134" s="35"/>
      <c r="W134" s="35"/>
      <c r="X134" s="35"/>
      <c r="Y134" s="35"/>
      <c r="Z134" s="35"/>
      <c r="AA134" s="35"/>
      <c r="AB134" s="35"/>
      <c r="AC134" s="35"/>
      <c r="AD134" s="35"/>
      <c r="AE134" s="35"/>
      <c r="AT134" s="14" t="s">
        <v>244</v>
      </c>
      <c r="AU134" s="14" t="s">
        <v>73</v>
      </c>
    </row>
    <row r="135" s="2" customFormat="1" ht="6.96" customHeight="1">
      <c r="A135" s="35"/>
      <c r="B135" s="63"/>
      <c r="C135" s="64"/>
      <c r="D135" s="64"/>
      <c r="E135" s="64"/>
      <c r="F135" s="64"/>
      <c r="G135" s="64"/>
      <c r="H135" s="64"/>
      <c r="I135" s="64"/>
      <c r="J135" s="64"/>
      <c r="K135" s="64"/>
      <c r="L135" s="41"/>
      <c r="M135" s="35"/>
      <c r="O135" s="35"/>
      <c r="P135" s="35"/>
      <c r="Q135" s="35"/>
      <c r="R135" s="35"/>
      <c r="S135" s="35"/>
      <c r="T135" s="35"/>
      <c r="U135" s="35"/>
      <c r="V135" s="35"/>
      <c r="W135" s="35"/>
      <c r="X135" s="35"/>
      <c r="Y135" s="35"/>
      <c r="Z135" s="35"/>
      <c r="AA135" s="35"/>
      <c r="AB135" s="35"/>
      <c r="AC135" s="35"/>
      <c r="AD135" s="35"/>
      <c r="AE135" s="35"/>
    </row>
  </sheetData>
  <sheetProtection sheet="1" autoFilter="0" formatColumns="0" formatRows="0" objects="1" scenarios="1" spinCount="100000" saltValue="TD+PgwEpFxkoIm2wfYz6/Y5u8Q9qSyZtqitvzXkMJh8hJ4Dp9OpfkD6ITvYTaL8xx+Y1dkU4iwg5ii0ZRDUqxQ==" hashValue="qTKTbMB6w985f51hb/F+jp4gB6RjOZ5sifpWJhrZc/pH4IL62roa1z8t1kiB/BJrydY0HR52edPJyosGyF/5vQ==" algorithmName="SHA-512" password="CC35"/>
  <autoFilter ref="C123:K13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127</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712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ROUND((SUM(BE125:BE192)),  2)</f>
        <v>0</v>
      </c>
      <c r="G37" s="35"/>
      <c r="H37" s="35"/>
      <c r="I37" s="162">
        <v>0.20999999999999999</v>
      </c>
      <c r="J37" s="161">
        <f>ROUND(((SUM(BE125:BE192))*I37),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ROUND((SUM(BF125:BF192)),  2)</f>
        <v>0</v>
      </c>
      <c r="G38" s="35"/>
      <c r="H38" s="35"/>
      <c r="I38" s="162">
        <v>0.12</v>
      </c>
      <c r="J38" s="161">
        <f>ROUND(((SUM(BF125:BF192))*I38),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ROUND((SUM(BG125:BG192)),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ROUND((SUM(BH125:BH192)),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ROUND((SUM(BI125:BI192)),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712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J184</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677</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712</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P126+SUM(P127:P184)</f>
        <v>0</v>
      </c>
      <c r="Q125" s="101"/>
      <c r="R125" s="207">
        <f>R126+SUM(R127:R184)</f>
        <v>0</v>
      </c>
      <c r="S125" s="101"/>
      <c r="T125" s="208">
        <f>T126+SUM(T127:T184)</f>
        <v>0</v>
      </c>
      <c r="U125" s="35"/>
      <c r="V125" s="35"/>
      <c r="W125" s="35"/>
      <c r="X125" s="35"/>
      <c r="Y125" s="35"/>
      <c r="Z125" s="35"/>
      <c r="AA125" s="35"/>
      <c r="AB125" s="35"/>
      <c r="AC125" s="35"/>
      <c r="AD125" s="35"/>
      <c r="AE125" s="35"/>
      <c r="AT125" s="14" t="s">
        <v>72</v>
      </c>
      <c r="AU125" s="14" t="s">
        <v>219</v>
      </c>
      <c r="BK125" s="209">
        <f>BK126+SUM(BK127:BK184)</f>
        <v>0</v>
      </c>
    </row>
    <row r="126" s="2" customFormat="1" ht="16.5" customHeight="1">
      <c r="A126" s="35"/>
      <c r="B126" s="36"/>
      <c r="C126" s="224" t="s">
        <v>80</v>
      </c>
      <c r="D126" s="224" t="s">
        <v>239</v>
      </c>
      <c r="E126" s="225" t="s">
        <v>375</v>
      </c>
      <c r="F126" s="226" t="s">
        <v>376</v>
      </c>
      <c r="G126" s="227" t="s">
        <v>242</v>
      </c>
      <c r="H126" s="228">
        <v>5</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80</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80</v>
      </c>
      <c r="BM126" s="236" t="s">
        <v>713</v>
      </c>
    </row>
    <row r="127" s="2" customFormat="1">
      <c r="A127" s="35"/>
      <c r="B127" s="36"/>
      <c r="C127" s="37"/>
      <c r="D127" s="238" t="s">
        <v>244</v>
      </c>
      <c r="E127" s="37"/>
      <c r="F127" s="239" t="s">
        <v>376</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ht="16.5" customHeight="1">
      <c r="A128" s="35"/>
      <c r="B128" s="36"/>
      <c r="C128" s="224" t="s">
        <v>85</v>
      </c>
      <c r="D128" s="224" t="s">
        <v>239</v>
      </c>
      <c r="E128" s="225" t="s">
        <v>372</v>
      </c>
      <c r="F128" s="226" t="s">
        <v>373</v>
      </c>
      <c r="G128" s="227" t="s">
        <v>242</v>
      </c>
      <c r="H128" s="228">
        <v>5</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73</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714</v>
      </c>
    </row>
    <row r="129" s="2" customFormat="1">
      <c r="A129" s="35"/>
      <c r="B129" s="36"/>
      <c r="C129" s="37"/>
      <c r="D129" s="238" t="s">
        <v>244</v>
      </c>
      <c r="E129" s="37"/>
      <c r="F129" s="239" t="s">
        <v>373</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73</v>
      </c>
    </row>
    <row r="130" s="2" customFormat="1" ht="16.5" customHeight="1">
      <c r="A130" s="35"/>
      <c r="B130" s="36"/>
      <c r="C130" s="224" t="s">
        <v>89</v>
      </c>
      <c r="D130" s="224" t="s">
        <v>239</v>
      </c>
      <c r="E130" s="225" t="s">
        <v>378</v>
      </c>
      <c r="F130" s="226" t="s">
        <v>379</v>
      </c>
      <c r="G130" s="227" t="s">
        <v>242</v>
      </c>
      <c r="H130" s="228">
        <v>30</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73</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715</v>
      </c>
    </row>
    <row r="131" s="2" customFormat="1">
      <c r="A131" s="35"/>
      <c r="B131" s="36"/>
      <c r="C131" s="37"/>
      <c r="D131" s="238" t="s">
        <v>244</v>
      </c>
      <c r="E131" s="37"/>
      <c r="F131" s="239" t="s">
        <v>379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73</v>
      </c>
    </row>
    <row r="132" s="2" customFormat="1" ht="21.75" customHeight="1">
      <c r="A132" s="35"/>
      <c r="B132" s="36"/>
      <c r="C132" s="224" t="s">
        <v>263</v>
      </c>
      <c r="D132" s="224" t="s">
        <v>239</v>
      </c>
      <c r="E132" s="225" t="s">
        <v>498</v>
      </c>
      <c r="F132" s="226" t="s">
        <v>499</v>
      </c>
      <c r="G132" s="227" t="s">
        <v>242</v>
      </c>
      <c r="H132" s="228">
        <v>10</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716</v>
      </c>
    </row>
    <row r="133" s="2" customFormat="1">
      <c r="A133" s="35"/>
      <c r="B133" s="36"/>
      <c r="C133" s="37"/>
      <c r="D133" s="238" t="s">
        <v>244</v>
      </c>
      <c r="E133" s="37"/>
      <c r="F133" s="239" t="s">
        <v>499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ht="24.15" customHeight="1">
      <c r="A134" s="35"/>
      <c r="B134" s="36"/>
      <c r="C134" s="224" t="s">
        <v>273</v>
      </c>
      <c r="D134" s="224" t="s">
        <v>239</v>
      </c>
      <c r="E134" s="225" t="s">
        <v>381</v>
      </c>
      <c r="F134" s="226" t="s">
        <v>382</v>
      </c>
      <c r="G134" s="227" t="s">
        <v>242</v>
      </c>
      <c r="H134" s="228">
        <v>290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73</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717</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73</v>
      </c>
    </row>
    <row r="136" s="2" customFormat="1" ht="24.15" customHeight="1">
      <c r="A136" s="35"/>
      <c r="B136" s="36"/>
      <c r="C136" s="224" t="s">
        <v>277</v>
      </c>
      <c r="D136" s="224" t="s">
        <v>239</v>
      </c>
      <c r="E136" s="225" t="s">
        <v>384</v>
      </c>
      <c r="F136" s="226" t="s">
        <v>385</v>
      </c>
      <c r="G136" s="227" t="s">
        <v>242</v>
      </c>
      <c r="H136" s="228">
        <v>200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73</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718</v>
      </c>
    </row>
    <row r="137" s="2" customFormat="1">
      <c r="A137" s="35"/>
      <c r="B137" s="36"/>
      <c r="C137" s="37"/>
      <c r="D137" s="238" t="s">
        <v>244</v>
      </c>
      <c r="E137" s="37"/>
      <c r="F137" s="239" t="s">
        <v>385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73</v>
      </c>
    </row>
    <row r="138" s="2" customFormat="1" ht="21.75" customHeight="1">
      <c r="A138" s="35"/>
      <c r="B138" s="36"/>
      <c r="C138" s="243" t="s">
        <v>281</v>
      </c>
      <c r="D138" s="243" t="s">
        <v>246</v>
      </c>
      <c r="E138" s="244" t="s">
        <v>387</v>
      </c>
      <c r="F138" s="245" t="s">
        <v>388</v>
      </c>
      <c r="G138" s="246" t="s">
        <v>242</v>
      </c>
      <c r="H138" s="247">
        <v>4</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719</v>
      </c>
    </row>
    <row r="139" s="2" customFormat="1">
      <c r="A139" s="35"/>
      <c r="B139" s="36"/>
      <c r="C139" s="37"/>
      <c r="D139" s="238" t="s">
        <v>244</v>
      </c>
      <c r="E139" s="37"/>
      <c r="F139" s="239" t="s">
        <v>388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ht="16.5" customHeight="1">
      <c r="A140" s="35"/>
      <c r="B140" s="36"/>
      <c r="C140" s="224" t="s">
        <v>285</v>
      </c>
      <c r="D140" s="224" t="s">
        <v>239</v>
      </c>
      <c r="E140" s="225" t="s">
        <v>390</v>
      </c>
      <c r="F140" s="226" t="s">
        <v>391</v>
      </c>
      <c r="G140" s="227" t="s">
        <v>242</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73</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720</v>
      </c>
    </row>
    <row r="141" s="2" customFormat="1">
      <c r="A141" s="35"/>
      <c r="B141" s="36"/>
      <c r="C141" s="37"/>
      <c r="D141" s="238" t="s">
        <v>244</v>
      </c>
      <c r="E141" s="37"/>
      <c r="F141" s="239" t="s">
        <v>391</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73</v>
      </c>
    </row>
    <row r="142" s="2" customFormat="1" ht="24.15" customHeight="1">
      <c r="A142" s="35"/>
      <c r="B142" s="36"/>
      <c r="C142" s="224" t="s">
        <v>289</v>
      </c>
      <c r="D142" s="224" t="s">
        <v>239</v>
      </c>
      <c r="E142" s="225" t="s">
        <v>393</v>
      </c>
      <c r="F142" s="226" t="s">
        <v>394</v>
      </c>
      <c r="G142" s="227" t="s">
        <v>242</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73</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721</v>
      </c>
    </row>
    <row r="143" s="2" customFormat="1">
      <c r="A143" s="35"/>
      <c r="B143" s="36"/>
      <c r="C143" s="37"/>
      <c r="D143" s="238" t="s">
        <v>244</v>
      </c>
      <c r="E143" s="37"/>
      <c r="F143" s="239" t="s">
        <v>394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73</v>
      </c>
    </row>
    <row r="144" s="2" customFormat="1" ht="24.15" customHeight="1">
      <c r="A144" s="35"/>
      <c r="B144" s="36"/>
      <c r="C144" s="243" t="s">
        <v>8</v>
      </c>
      <c r="D144" s="243" t="s">
        <v>246</v>
      </c>
      <c r="E144" s="244" t="s">
        <v>396</v>
      </c>
      <c r="F144" s="245" t="s">
        <v>397</v>
      </c>
      <c r="G144" s="246" t="s">
        <v>242</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722</v>
      </c>
    </row>
    <row r="145" s="2" customFormat="1">
      <c r="A145" s="35"/>
      <c r="B145" s="36"/>
      <c r="C145" s="37"/>
      <c r="D145" s="238" t="s">
        <v>244</v>
      </c>
      <c r="E145" s="37"/>
      <c r="F145" s="239" t="s">
        <v>397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ht="24.15" customHeight="1">
      <c r="A146" s="35"/>
      <c r="B146" s="36"/>
      <c r="C146" s="243" t="s">
        <v>296</v>
      </c>
      <c r="D146" s="243" t="s">
        <v>246</v>
      </c>
      <c r="E146" s="244" t="s">
        <v>399</v>
      </c>
      <c r="F146" s="245" t="s">
        <v>400</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73</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723</v>
      </c>
    </row>
    <row r="147" s="2" customFormat="1">
      <c r="A147" s="35"/>
      <c r="B147" s="36"/>
      <c r="C147" s="37"/>
      <c r="D147" s="238" t="s">
        <v>244</v>
      </c>
      <c r="E147" s="37"/>
      <c r="F147" s="239" t="s">
        <v>400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73</v>
      </c>
    </row>
    <row r="148" s="2" customFormat="1" ht="24.15" customHeight="1">
      <c r="A148" s="35"/>
      <c r="B148" s="36"/>
      <c r="C148" s="243" t="s">
        <v>300</v>
      </c>
      <c r="D148" s="243" t="s">
        <v>246</v>
      </c>
      <c r="E148" s="244" t="s">
        <v>402</v>
      </c>
      <c r="F148" s="245" t="s">
        <v>403</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73</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724</v>
      </c>
    </row>
    <row r="149" s="2" customFormat="1">
      <c r="A149" s="35"/>
      <c r="B149" s="36"/>
      <c r="C149" s="37"/>
      <c r="D149" s="238" t="s">
        <v>244</v>
      </c>
      <c r="E149" s="37"/>
      <c r="F149" s="239" t="s">
        <v>403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73</v>
      </c>
    </row>
    <row r="150" s="2" customFormat="1" ht="24.15" customHeight="1">
      <c r="A150" s="35"/>
      <c r="B150" s="36"/>
      <c r="C150" s="243" t="s">
        <v>304</v>
      </c>
      <c r="D150" s="243" t="s">
        <v>246</v>
      </c>
      <c r="E150" s="244" t="s">
        <v>405</v>
      </c>
      <c r="F150" s="245" t="s">
        <v>406</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725</v>
      </c>
    </row>
    <row r="151" s="2" customFormat="1">
      <c r="A151" s="35"/>
      <c r="B151" s="36"/>
      <c r="C151" s="37"/>
      <c r="D151" s="238" t="s">
        <v>244</v>
      </c>
      <c r="E151" s="37"/>
      <c r="F151" s="239" t="s">
        <v>406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ht="24.15" customHeight="1">
      <c r="A152" s="35"/>
      <c r="B152" s="36"/>
      <c r="C152" s="243" t="s">
        <v>308</v>
      </c>
      <c r="D152" s="243" t="s">
        <v>246</v>
      </c>
      <c r="E152" s="244" t="s">
        <v>408</v>
      </c>
      <c r="F152" s="245" t="s">
        <v>409</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73</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726</v>
      </c>
    </row>
    <row r="153" s="2" customFormat="1">
      <c r="A153" s="35"/>
      <c r="B153" s="36"/>
      <c r="C153" s="37"/>
      <c r="D153" s="238" t="s">
        <v>244</v>
      </c>
      <c r="E153" s="37"/>
      <c r="F153" s="239" t="s">
        <v>409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73</v>
      </c>
    </row>
    <row r="154" s="2" customFormat="1" ht="24.15" customHeight="1">
      <c r="A154" s="35"/>
      <c r="B154" s="36"/>
      <c r="C154" s="243" t="s">
        <v>312</v>
      </c>
      <c r="D154" s="243" t="s">
        <v>246</v>
      </c>
      <c r="E154" s="244" t="s">
        <v>411</v>
      </c>
      <c r="F154" s="245" t="s">
        <v>412</v>
      </c>
      <c r="G154" s="246" t="s">
        <v>242</v>
      </c>
      <c r="H154" s="247">
        <v>5</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73</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727</v>
      </c>
    </row>
    <row r="155" s="2" customFormat="1">
      <c r="A155" s="35"/>
      <c r="B155" s="36"/>
      <c r="C155" s="37"/>
      <c r="D155" s="238" t="s">
        <v>244</v>
      </c>
      <c r="E155" s="37"/>
      <c r="F155" s="239" t="s">
        <v>412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73</v>
      </c>
    </row>
    <row r="156" s="2" customFormat="1" ht="24.15" customHeight="1">
      <c r="A156" s="35"/>
      <c r="B156" s="36"/>
      <c r="C156" s="243" t="s">
        <v>316</v>
      </c>
      <c r="D156" s="243" t="s">
        <v>246</v>
      </c>
      <c r="E156" s="244" t="s">
        <v>414</v>
      </c>
      <c r="F156" s="245" t="s">
        <v>415</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728</v>
      </c>
    </row>
    <row r="157" s="2" customFormat="1">
      <c r="A157" s="35"/>
      <c r="B157" s="36"/>
      <c r="C157" s="37"/>
      <c r="D157" s="238" t="s">
        <v>244</v>
      </c>
      <c r="E157" s="37"/>
      <c r="F157" s="239" t="s">
        <v>415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ht="24.15" customHeight="1">
      <c r="A158" s="35"/>
      <c r="B158" s="36"/>
      <c r="C158" s="243" t="s">
        <v>320</v>
      </c>
      <c r="D158" s="243" t="s">
        <v>246</v>
      </c>
      <c r="E158" s="244" t="s">
        <v>417</v>
      </c>
      <c r="F158" s="245" t="s">
        <v>418</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73</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729</v>
      </c>
    </row>
    <row r="159" s="2" customFormat="1">
      <c r="A159" s="35"/>
      <c r="B159" s="36"/>
      <c r="C159" s="37"/>
      <c r="D159" s="238" t="s">
        <v>244</v>
      </c>
      <c r="E159" s="37"/>
      <c r="F159" s="239" t="s">
        <v>418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73</v>
      </c>
    </row>
    <row r="160" s="2" customFormat="1" ht="24.15" customHeight="1">
      <c r="A160" s="35"/>
      <c r="B160" s="36"/>
      <c r="C160" s="243" t="s">
        <v>324</v>
      </c>
      <c r="D160" s="243" t="s">
        <v>246</v>
      </c>
      <c r="E160" s="244" t="s">
        <v>420</v>
      </c>
      <c r="F160" s="245" t="s">
        <v>421</v>
      </c>
      <c r="G160" s="246" t="s">
        <v>242</v>
      </c>
      <c r="H160" s="247">
        <v>5</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73</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730</v>
      </c>
    </row>
    <row r="161" s="2" customFormat="1">
      <c r="A161" s="35"/>
      <c r="B161" s="36"/>
      <c r="C161" s="37"/>
      <c r="D161" s="238" t="s">
        <v>244</v>
      </c>
      <c r="E161" s="37"/>
      <c r="F161" s="239" t="s">
        <v>421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73</v>
      </c>
    </row>
    <row r="162" s="2" customFormat="1" ht="24.15" customHeight="1">
      <c r="A162" s="35"/>
      <c r="B162" s="36"/>
      <c r="C162" s="243" t="s">
        <v>7</v>
      </c>
      <c r="D162" s="243" t="s">
        <v>246</v>
      </c>
      <c r="E162" s="244" t="s">
        <v>423</v>
      </c>
      <c r="F162" s="245" t="s">
        <v>424</v>
      </c>
      <c r="G162" s="246" t="s">
        <v>242</v>
      </c>
      <c r="H162" s="247">
        <v>9</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731</v>
      </c>
    </row>
    <row r="163" s="2" customFormat="1">
      <c r="A163" s="35"/>
      <c r="B163" s="36"/>
      <c r="C163" s="37"/>
      <c r="D163" s="238" t="s">
        <v>244</v>
      </c>
      <c r="E163" s="37"/>
      <c r="F163" s="239" t="s">
        <v>424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ht="24.15" customHeight="1">
      <c r="A164" s="35"/>
      <c r="B164" s="36"/>
      <c r="C164" s="243" t="s">
        <v>332</v>
      </c>
      <c r="D164" s="243" t="s">
        <v>246</v>
      </c>
      <c r="E164" s="244" t="s">
        <v>426</v>
      </c>
      <c r="F164" s="245" t="s">
        <v>427</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73</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732</v>
      </c>
    </row>
    <row r="165" s="2" customFormat="1">
      <c r="A165" s="35"/>
      <c r="B165" s="36"/>
      <c r="C165" s="37"/>
      <c r="D165" s="238" t="s">
        <v>244</v>
      </c>
      <c r="E165" s="37"/>
      <c r="F165" s="239" t="s">
        <v>427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73</v>
      </c>
    </row>
    <row r="166" s="2" customFormat="1" ht="24.15" customHeight="1">
      <c r="A166" s="35"/>
      <c r="B166" s="36"/>
      <c r="C166" s="243" t="s">
        <v>432</v>
      </c>
      <c r="D166" s="243" t="s">
        <v>246</v>
      </c>
      <c r="E166" s="244" t="s">
        <v>429</v>
      </c>
      <c r="F166" s="245" t="s">
        <v>430</v>
      </c>
      <c r="G166" s="246" t="s">
        <v>242</v>
      </c>
      <c r="H166" s="247">
        <v>2</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73</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733</v>
      </c>
    </row>
    <row r="167" s="2" customFormat="1">
      <c r="A167" s="35"/>
      <c r="B167" s="36"/>
      <c r="C167" s="37"/>
      <c r="D167" s="238" t="s">
        <v>244</v>
      </c>
      <c r="E167" s="37"/>
      <c r="F167" s="239" t="s">
        <v>430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73</v>
      </c>
    </row>
    <row r="168" s="2" customFormat="1" ht="24.15" customHeight="1">
      <c r="A168" s="35"/>
      <c r="B168" s="36"/>
      <c r="C168" s="243" t="s">
        <v>336</v>
      </c>
      <c r="D168" s="243" t="s">
        <v>246</v>
      </c>
      <c r="E168" s="244" t="s">
        <v>433</v>
      </c>
      <c r="F168" s="245" t="s">
        <v>434</v>
      </c>
      <c r="G168" s="246" t="s">
        <v>242</v>
      </c>
      <c r="H168" s="247">
        <v>1</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734</v>
      </c>
    </row>
    <row r="169" s="2" customFormat="1">
      <c r="A169" s="35"/>
      <c r="B169" s="36"/>
      <c r="C169" s="37"/>
      <c r="D169" s="238" t="s">
        <v>244</v>
      </c>
      <c r="E169" s="37"/>
      <c r="F169" s="239" t="s">
        <v>434</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ht="24.15" customHeight="1">
      <c r="A170" s="35"/>
      <c r="B170" s="36"/>
      <c r="C170" s="243" t="s">
        <v>341</v>
      </c>
      <c r="D170" s="243" t="s">
        <v>246</v>
      </c>
      <c r="E170" s="244" t="s">
        <v>436</v>
      </c>
      <c r="F170" s="245" t="s">
        <v>437</v>
      </c>
      <c r="G170" s="246" t="s">
        <v>242</v>
      </c>
      <c r="H170" s="247">
        <v>2</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73</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735</v>
      </c>
    </row>
    <row r="171" s="2" customFormat="1">
      <c r="A171" s="35"/>
      <c r="B171" s="36"/>
      <c r="C171" s="37"/>
      <c r="D171" s="238" t="s">
        <v>244</v>
      </c>
      <c r="E171" s="37"/>
      <c r="F171" s="239" t="s">
        <v>437</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73</v>
      </c>
    </row>
    <row r="172" s="2" customFormat="1" ht="24.15" customHeight="1">
      <c r="A172" s="35"/>
      <c r="B172" s="36"/>
      <c r="C172" s="243" t="s">
        <v>345</v>
      </c>
      <c r="D172" s="243" t="s">
        <v>246</v>
      </c>
      <c r="E172" s="244" t="s">
        <v>532</v>
      </c>
      <c r="F172" s="245" t="s">
        <v>533</v>
      </c>
      <c r="G172" s="246" t="s">
        <v>242</v>
      </c>
      <c r="H172" s="247">
        <v>18</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73</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736</v>
      </c>
    </row>
    <row r="173" s="2" customFormat="1">
      <c r="A173" s="35"/>
      <c r="B173" s="36"/>
      <c r="C173" s="37"/>
      <c r="D173" s="238" t="s">
        <v>244</v>
      </c>
      <c r="E173" s="37"/>
      <c r="F173" s="239" t="s">
        <v>533</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73</v>
      </c>
    </row>
    <row r="174" s="2" customFormat="1" ht="33" customHeight="1">
      <c r="A174" s="35"/>
      <c r="B174" s="36"/>
      <c r="C174" s="243" t="s">
        <v>445</v>
      </c>
      <c r="D174" s="243" t="s">
        <v>246</v>
      </c>
      <c r="E174" s="244" t="s">
        <v>439</v>
      </c>
      <c r="F174" s="245" t="s">
        <v>440</v>
      </c>
      <c r="G174" s="246" t="s">
        <v>242</v>
      </c>
      <c r="H174" s="247">
        <v>9</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246</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737</v>
      </c>
    </row>
    <row r="175" s="2" customFormat="1">
      <c r="A175" s="35"/>
      <c r="B175" s="36"/>
      <c r="C175" s="37"/>
      <c r="D175" s="238" t="s">
        <v>244</v>
      </c>
      <c r="E175" s="37"/>
      <c r="F175" s="239" t="s">
        <v>440</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ht="24.15" customHeight="1">
      <c r="A176" s="35"/>
      <c r="B176" s="36"/>
      <c r="C176" s="224" t="s">
        <v>449</v>
      </c>
      <c r="D176" s="224" t="s">
        <v>239</v>
      </c>
      <c r="E176" s="225" t="s">
        <v>442</v>
      </c>
      <c r="F176" s="226" t="s">
        <v>443</v>
      </c>
      <c r="G176" s="227" t="s">
        <v>242</v>
      </c>
      <c r="H176" s="228">
        <v>9</v>
      </c>
      <c r="I176" s="229"/>
      <c r="J176" s="230">
        <f>ROUND(I176*H176,2)</f>
        <v>0</v>
      </c>
      <c r="K176" s="231"/>
      <c r="L176" s="41"/>
      <c r="M176" s="232" t="s">
        <v>1</v>
      </c>
      <c r="N176" s="23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80</v>
      </c>
      <c r="AT176" s="236" t="s">
        <v>239</v>
      </c>
      <c r="AU176" s="236" t="s">
        <v>73</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738</v>
      </c>
    </row>
    <row r="177" s="2" customFormat="1">
      <c r="A177" s="35"/>
      <c r="B177" s="36"/>
      <c r="C177" s="37"/>
      <c r="D177" s="238" t="s">
        <v>244</v>
      </c>
      <c r="E177" s="37"/>
      <c r="F177" s="239" t="s">
        <v>443</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73</v>
      </c>
    </row>
    <row r="178" s="2" customFormat="1" ht="24.15" customHeight="1">
      <c r="A178" s="35"/>
      <c r="B178" s="36"/>
      <c r="C178" s="243" t="s">
        <v>453</v>
      </c>
      <c r="D178" s="243" t="s">
        <v>246</v>
      </c>
      <c r="E178" s="244" t="s">
        <v>446</v>
      </c>
      <c r="F178" s="245" t="s">
        <v>447</v>
      </c>
      <c r="G178" s="246" t="s">
        <v>242</v>
      </c>
      <c r="H178" s="247">
        <v>10</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73</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739</v>
      </c>
    </row>
    <row r="179" s="2" customFormat="1">
      <c r="A179" s="35"/>
      <c r="B179" s="36"/>
      <c r="C179" s="37"/>
      <c r="D179" s="238" t="s">
        <v>244</v>
      </c>
      <c r="E179" s="37"/>
      <c r="F179" s="239" t="s">
        <v>447</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73</v>
      </c>
    </row>
    <row r="180" s="2" customFormat="1" ht="24.15" customHeight="1">
      <c r="A180" s="35"/>
      <c r="B180" s="36"/>
      <c r="C180" s="243" t="s">
        <v>457</v>
      </c>
      <c r="D180" s="243" t="s">
        <v>246</v>
      </c>
      <c r="E180" s="244" t="s">
        <v>450</v>
      </c>
      <c r="F180" s="245" t="s">
        <v>451</v>
      </c>
      <c r="G180" s="246" t="s">
        <v>242</v>
      </c>
      <c r="H180" s="247">
        <v>36</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740</v>
      </c>
    </row>
    <row r="181" s="2" customFormat="1">
      <c r="A181" s="35"/>
      <c r="B181" s="36"/>
      <c r="C181" s="37"/>
      <c r="D181" s="238" t="s">
        <v>244</v>
      </c>
      <c r="E181" s="37"/>
      <c r="F181" s="239" t="s">
        <v>451</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ht="21.75" customHeight="1">
      <c r="A182" s="35"/>
      <c r="B182" s="36"/>
      <c r="C182" s="224" t="s">
        <v>461</v>
      </c>
      <c r="D182" s="224" t="s">
        <v>239</v>
      </c>
      <c r="E182" s="225" t="s">
        <v>454</v>
      </c>
      <c r="F182" s="226" t="s">
        <v>455</v>
      </c>
      <c r="G182" s="227" t="s">
        <v>242</v>
      </c>
      <c r="H182" s="228">
        <v>1</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239</v>
      </c>
      <c r="AU182" s="236" t="s">
        <v>73</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741</v>
      </c>
    </row>
    <row r="183" s="2" customFormat="1">
      <c r="A183" s="35"/>
      <c r="B183" s="36"/>
      <c r="C183" s="37"/>
      <c r="D183" s="238" t="s">
        <v>244</v>
      </c>
      <c r="E183" s="37"/>
      <c r="F183" s="239" t="s">
        <v>455</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73</v>
      </c>
    </row>
    <row r="184" s="12" customFormat="1" ht="25.92" customHeight="1">
      <c r="A184" s="12"/>
      <c r="B184" s="210"/>
      <c r="C184" s="211"/>
      <c r="D184" s="212" t="s">
        <v>72</v>
      </c>
      <c r="E184" s="213" t="s">
        <v>267</v>
      </c>
      <c r="F184" s="213" t="s">
        <v>268</v>
      </c>
      <c r="G184" s="211"/>
      <c r="H184" s="211"/>
      <c r="I184" s="214"/>
      <c r="J184" s="215">
        <f>BK184</f>
        <v>0</v>
      </c>
      <c r="K184" s="211"/>
      <c r="L184" s="216"/>
      <c r="M184" s="217"/>
      <c r="N184" s="218"/>
      <c r="O184" s="218"/>
      <c r="P184" s="219">
        <f>SUM(P185:P192)</f>
        <v>0</v>
      </c>
      <c r="Q184" s="218"/>
      <c r="R184" s="219">
        <f>SUM(R185:R192)</f>
        <v>0</v>
      </c>
      <c r="S184" s="218"/>
      <c r="T184" s="220">
        <f>SUM(T185:T192)</f>
        <v>0</v>
      </c>
      <c r="U184" s="12"/>
      <c r="V184" s="12"/>
      <c r="W184" s="12"/>
      <c r="X184" s="12"/>
      <c r="Y184" s="12"/>
      <c r="Z184" s="12"/>
      <c r="AA184" s="12"/>
      <c r="AB184" s="12"/>
      <c r="AC184" s="12"/>
      <c r="AD184" s="12"/>
      <c r="AE184" s="12"/>
      <c r="AR184" s="221" t="s">
        <v>258</v>
      </c>
      <c r="AT184" s="222" t="s">
        <v>72</v>
      </c>
      <c r="AU184" s="222" t="s">
        <v>73</v>
      </c>
      <c r="AY184" s="221" t="s">
        <v>238</v>
      </c>
      <c r="BK184" s="223">
        <f>SUM(BK185:BK192)</f>
        <v>0</v>
      </c>
    </row>
    <row r="185" s="2" customFormat="1" ht="21.75" customHeight="1">
      <c r="A185" s="35"/>
      <c r="B185" s="36"/>
      <c r="C185" s="224" t="s">
        <v>479</v>
      </c>
      <c r="D185" s="224" t="s">
        <v>239</v>
      </c>
      <c r="E185" s="225" t="s">
        <v>485</v>
      </c>
      <c r="F185" s="226" t="s">
        <v>486</v>
      </c>
      <c r="G185" s="227" t="s">
        <v>487</v>
      </c>
      <c r="H185" s="228">
        <v>50</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239</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742</v>
      </c>
    </row>
    <row r="186" s="2" customFormat="1">
      <c r="A186" s="35"/>
      <c r="B186" s="36"/>
      <c r="C186" s="37"/>
      <c r="D186" s="238" t="s">
        <v>244</v>
      </c>
      <c r="E186" s="37"/>
      <c r="F186" s="239" t="s">
        <v>486</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16.5" customHeight="1">
      <c r="A187" s="35"/>
      <c r="B187" s="36"/>
      <c r="C187" s="224" t="s">
        <v>639</v>
      </c>
      <c r="D187" s="224" t="s">
        <v>239</v>
      </c>
      <c r="E187" s="225" t="s">
        <v>490</v>
      </c>
      <c r="F187" s="226" t="s">
        <v>491</v>
      </c>
      <c r="G187" s="227" t="s">
        <v>487</v>
      </c>
      <c r="H187" s="228">
        <v>245</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743</v>
      </c>
    </row>
    <row r="188" s="2" customFormat="1">
      <c r="A188" s="35"/>
      <c r="B188" s="36"/>
      <c r="C188" s="37"/>
      <c r="D188" s="238" t="s">
        <v>244</v>
      </c>
      <c r="E188" s="37"/>
      <c r="F188" s="239" t="s">
        <v>491</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244</v>
      </c>
      <c r="AU188" s="14" t="s">
        <v>80</v>
      </c>
    </row>
    <row r="189" s="2" customFormat="1" ht="16.5" customHeight="1">
      <c r="A189" s="35"/>
      <c r="B189" s="36"/>
      <c r="C189" s="224" t="s">
        <v>641</v>
      </c>
      <c r="D189" s="224" t="s">
        <v>239</v>
      </c>
      <c r="E189" s="225" t="s">
        <v>494</v>
      </c>
      <c r="F189" s="226" t="s">
        <v>495</v>
      </c>
      <c r="G189" s="227" t="s">
        <v>487</v>
      </c>
      <c r="H189" s="228">
        <v>220</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80</v>
      </c>
      <c r="AT189" s="236" t="s">
        <v>239</v>
      </c>
      <c r="AU189" s="236" t="s">
        <v>80</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80</v>
      </c>
      <c r="BM189" s="236" t="s">
        <v>744</v>
      </c>
    </row>
    <row r="190" s="2" customFormat="1">
      <c r="A190" s="35"/>
      <c r="B190" s="36"/>
      <c r="C190" s="37"/>
      <c r="D190" s="238" t="s">
        <v>244</v>
      </c>
      <c r="E190" s="37"/>
      <c r="F190" s="239" t="s">
        <v>495</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80</v>
      </c>
    </row>
    <row r="191" s="2" customFormat="1" ht="66.75" customHeight="1">
      <c r="A191" s="35"/>
      <c r="B191" s="36"/>
      <c r="C191" s="224" t="s">
        <v>475</v>
      </c>
      <c r="D191" s="224" t="s">
        <v>239</v>
      </c>
      <c r="E191" s="225" t="s">
        <v>536</v>
      </c>
      <c r="F191" s="226" t="s">
        <v>537</v>
      </c>
      <c r="G191" s="227" t="s">
        <v>242</v>
      </c>
      <c r="H191" s="228">
        <v>2</v>
      </c>
      <c r="I191" s="229"/>
      <c r="J191" s="230">
        <f>ROUND(I191*H191,2)</f>
        <v>0</v>
      </c>
      <c r="K191" s="231"/>
      <c r="L191" s="41"/>
      <c r="M191" s="232" t="s">
        <v>1</v>
      </c>
      <c r="N191" s="233" t="s">
        <v>38</v>
      </c>
      <c r="O191" s="88"/>
      <c r="P191" s="234">
        <f>O191*H191</f>
        <v>0</v>
      </c>
      <c r="Q191" s="234">
        <v>0</v>
      </c>
      <c r="R191" s="234">
        <f>Q191*H191</f>
        <v>0</v>
      </c>
      <c r="S191" s="234">
        <v>0</v>
      </c>
      <c r="T191" s="235">
        <f>S191*H191</f>
        <v>0</v>
      </c>
      <c r="U191" s="35"/>
      <c r="V191" s="35"/>
      <c r="W191" s="35"/>
      <c r="X191" s="35"/>
      <c r="Y191" s="35"/>
      <c r="Z191" s="35"/>
      <c r="AA191" s="35"/>
      <c r="AB191" s="35"/>
      <c r="AC191" s="35"/>
      <c r="AD191" s="35"/>
      <c r="AE191" s="35"/>
      <c r="AR191" s="236" t="s">
        <v>80</v>
      </c>
      <c r="AT191" s="236" t="s">
        <v>239</v>
      </c>
      <c r="AU191" s="236" t="s">
        <v>80</v>
      </c>
      <c r="AY191" s="14" t="s">
        <v>238</v>
      </c>
      <c r="BE191" s="237">
        <f>IF(N191="základní",J191,0)</f>
        <v>0</v>
      </c>
      <c r="BF191" s="237">
        <f>IF(N191="snížená",J191,0)</f>
        <v>0</v>
      </c>
      <c r="BG191" s="237">
        <f>IF(N191="zákl. přenesená",J191,0)</f>
        <v>0</v>
      </c>
      <c r="BH191" s="237">
        <f>IF(N191="sníž. přenesená",J191,0)</f>
        <v>0</v>
      </c>
      <c r="BI191" s="237">
        <f>IF(N191="nulová",J191,0)</f>
        <v>0</v>
      </c>
      <c r="BJ191" s="14" t="s">
        <v>80</v>
      </c>
      <c r="BK191" s="237">
        <f>ROUND(I191*H191,2)</f>
        <v>0</v>
      </c>
      <c r="BL191" s="14" t="s">
        <v>80</v>
      </c>
      <c r="BM191" s="236" t="s">
        <v>745</v>
      </c>
    </row>
    <row r="192" s="2" customFormat="1">
      <c r="A192" s="35"/>
      <c r="B192" s="36"/>
      <c r="C192" s="37"/>
      <c r="D192" s="238" t="s">
        <v>244</v>
      </c>
      <c r="E192" s="37"/>
      <c r="F192" s="239" t="s">
        <v>539</v>
      </c>
      <c r="G192" s="37"/>
      <c r="H192" s="37"/>
      <c r="I192" s="240"/>
      <c r="J192" s="37"/>
      <c r="K192" s="37"/>
      <c r="L192" s="41"/>
      <c r="M192" s="256"/>
      <c r="N192" s="257"/>
      <c r="O192" s="258"/>
      <c r="P192" s="258"/>
      <c r="Q192" s="258"/>
      <c r="R192" s="258"/>
      <c r="S192" s="258"/>
      <c r="T192" s="259"/>
      <c r="U192" s="35"/>
      <c r="V192" s="35"/>
      <c r="W192" s="35"/>
      <c r="X192" s="35"/>
      <c r="Y192" s="35"/>
      <c r="Z192" s="35"/>
      <c r="AA192" s="35"/>
      <c r="AB192" s="35"/>
      <c r="AC192" s="35"/>
      <c r="AD192" s="35"/>
      <c r="AE192" s="35"/>
      <c r="AT192" s="14" t="s">
        <v>244</v>
      </c>
      <c r="AU192" s="14" t="s">
        <v>80</v>
      </c>
    </row>
    <row r="193" s="2" customFormat="1" ht="6.96" customHeight="1">
      <c r="A193" s="35"/>
      <c r="B193" s="63"/>
      <c r="C193" s="64"/>
      <c r="D193" s="64"/>
      <c r="E193" s="64"/>
      <c r="F193" s="64"/>
      <c r="G193" s="64"/>
      <c r="H193" s="64"/>
      <c r="I193" s="64"/>
      <c r="J193" s="64"/>
      <c r="K193" s="64"/>
      <c r="L193" s="41"/>
      <c r="M193" s="35"/>
      <c r="O193" s="35"/>
      <c r="P193" s="35"/>
      <c r="Q193" s="35"/>
      <c r="R193" s="35"/>
      <c r="S193" s="35"/>
      <c r="T193" s="35"/>
      <c r="U193" s="35"/>
      <c r="V193" s="35"/>
      <c r="W193" s="35"/>
      <c r="X193" s="35"/>
      <c r="Y193" s="35"/>
      <c r="Z193" s="35"/>
      <c r="AA193" s="35"/>
      <c r="AB193" s="35"/>
      <c r="AC193" s="35"/>
      <c r="AD193" s="35"/>
      <c r="AE193" s="35"/>
    </row>
  </sheetData>
  <sheetProtection sheet="1" autoFilter="0" formatColumns="0" formatRows="0" objects="1" scenarios="1" spinCount="100000" saltValue="Z0uTgqbK2/ZdRi9k6A2DMm/BZdjVUZWXL3T0c2WGWz7PsvDiVPE++KjDpZMBbpOwnE4hSlAoNB7nmKeugLI50g==" hashValue="ctwP+5+AgL726Ev7AwgAOGTPZQtRL9oumUH/ujEw13fcj1+0hW0/mDdEGoBCYjDKozCXZWC/fu2jyRXS6b53BQ==" algorithmName="SHA-512" password="CC35"/>
  <autoFilter ref="C124:K192"/>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130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746</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ROUND((SUM(BE125:BE184)),  2)</f>
        <v>0</v>
      </c>
      <c r="G37" s="35"/>
      <c r="H37" s="35"/>
      <c r="I37" s="162">
        <v>0.20999999999999999</v>
      </c>
      <c r="J37" s="161">
        <f>ROUND(((SUM(BE125:BE184))*I37),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ROUND((SUM(BF125:BF184)),  2)</f>
        <v>0</v>
      </c>
      <c r="G38" s="35"/>
      <c r="H38" s="35"/>
      <c r="I38" s="162">
        <v>0.12</v>
      </c>
      <c r="J38" s="161">
        <f>ROUND(((SUM(BF125:BF184))*I38),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ROUND((SUM(BG125:BG184)),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ROUND((SUM(BH125:BH184)),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ROUND((SUM(BI125:BI184)),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746</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J182</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677</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746</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P126+SUM(P127:P182)</f>
        <v>0</v>
      </c>
      <c r="Q125" s="101"/>
      <c r="R125" s="207">
        <f>R126+SUM(R127:R182)</f>
        <v>0</v>
      </c>
      <c r="S125" s="101"/>
      <c r="T125" s="208">
        <f>T126+SUM(T127:T182)</f>
        <v>0</v>
      </c>
      <c r="U125" s="35"/>
      <c r="V125" s="35"/>
      <c r="W125" s="35"/>
      <c r="X125" s="35"/>
      <c r="Y125" s="35"/>
      <c r="Z125" s="35"/>
      <c r="AA125" s="35"/>
      <c r="AB125" s="35"/>
      <c r="AC125" s="35"/>
      <c r="AD125" s="35"/>
      <c r="AE125" s="35"/>
      <c r="AT125" s="14" t="s">
        <v>72</v>
      </c>
      <c r="AU125" s="14" t="s">
        <v>219</v>
      </c>
      <c r="BK125" s="209">
        <f>BK126+SUM(BK127:BK182)</f>
        <v>0</v>
      </c>
    </row>
    <row r="126" s="2" customFormat="1" ht="16.5" customHeight="1">
      <c r="A126" s="35"/>
      <c r="B126" s="36"/>
      <c r="C126" s="224" t="s">
        <v>80</v>
      </c>
      <c r="D126" s="224" t="s">
        <v>239</v>
      </c>
      <c r="E126" s="225" t="s">
        <v>375</v>
      </c>
      <c r="F126" s="226" t="s">
        <v>376</v>
      </c>
      <c r="G126" s="227" t="s">
        <v>242</v>
      </c>
      <c r="H126" s="228">
        <v>8</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80</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80</v>
      </c>
      <c r="BM126" s="236" t="s">
        <v>747</v>
      </c>
    </row>
    <row r="127" s="2" customFormat="1">
      <c r="A127" s="35"/>
      <c r="B127" s="36"/>
      <c r="C127" s="37"/>
      <c r="D127" s="238" t="s">
        <v>244</v>
      </c>
      <c r="E127" s="37"/>
      <c r="F127" s="239" t="s">
        <v>376</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ht="16.5" customHeight="1">
      <c r="A128" s="35"/>
      <c r="B128" s="36"/>
      <c r="C128" s="224" t="s">
        <v>85</v>
      </c>
      <c r="D128" s="224" t="s">
        <v>239</v>
      </c>
      <c r="E128" s="225" t="s">
        <v>372</v>
      </c>
      <c r="F128" s="226" t="s">
        <v>373</v>
      </c>
      <c r="G128" s="227" t="s">
        <v>242</v>
      </c>
      <c r="H128" s="228">
        <v>8</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73</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748</v>
      </c>
    </row>
    <row r="129" s="2" customFormat="1">
      <c r="A129" s="35"/>
      <c r="B129" s="36"/>
      <c r="C129" s="37"/>
      <c r="D129" s="238" t="s">
        <v>244</v>
      </c>
      <c r="E129" s="37"/>
      <c r="F129" s="239" t="s">
        <v>373</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73</v>
      </c>
    </row>
    <row r="130" s="2" customFormat="1" ht="16.5" customHeight="1">
      <c r="A130" s="35"/>
      <c r="B130" s="36"/>
      <c r="C130" s="224" t="s">
        <v>89</v>
      </c>
      <c r="D130" s="224" t="s">
        <v>239</v>
      </c>
      <c r="E130" s="225" t="s">
        <v>378</v>
      </c>
      <c r="F130" s="226" t="s">
        <v>379</v>
      </c>
      <c r="G130" s="227" t="s">
        <v>242</v>
      </c>
      <c r="H130" s="228">
        <v>32</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73</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749</v>
      </c>
    </row>
    <row r="131" s="2" customFormat="1">
      <c r="A131" s="35"/>
      <c r="B131" s="36"/>
      <c r="C131" s="37"/>
      <c r="D131" s="238" t="s">
        <v>244</v>
      </c>
      <c r="E131" s="37"/>
      <c r="F131" s="239" t="s">
        <v>379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73</v>
      </c>
    </row>
    <row r="132" s="2" customFormat="1" ht="21.75" customHeight="1">
      <c r="A132" s="35"/>
      <c r="B132" s="36"/>
      <c r="C132" s="224" t="s">
        <v>263</v>
      </c>
      <c r="D132" s="224" t="s">
        <v>239</v>
      </c>
      <c r="E132" s="225" t="s">
        <v>498</v>
      </c>
      <c r="F132" s="226" t="s">
        <v>499</v>
      </c>
      <c r="G132" s="227" t="s">
        <v>242</v>
      </c>
      <c r="H132" s="228">
        <v>16</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750</v>
      </c>
    </row>
    <row r="133" s="2" customFormat="1">
      <c r="A133" s="35"/>
      <c r="B133" s="36"/>
      <c r="C133" s="37"/>
      <c r="D133" s="238" t="s">
        <v>244</v>
      </c>
      <c r="E133" s="37"/>
      <c r="F133" s="239" t="s">
        <v>499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ht="24.15" customHeight="1">
      <c r="A134" s="35"/>
      <c r="B134" s="36"/>
      <c r="C134" s="224" t="s">
        <v>273</v>
      </c>
      <c r="D134" s="224" t="s">
        <v>239</v>
      </c>
      <c r="E134" s="225" t="s">
        <v>381</v>
      </c>
      <c r="F134" s="226" t="s">
        <v>382</v>
      </c>
      <c r="G134" s="227" t="s">
        <v>242</v>
      </c>
      <c r="H134" s="228">
        <v>380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73</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751</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73</v>
      </c>
    </row>
    <row r="136" s="2" customFormat="1" ht="24.15" customHeight="1">
      <c r="A136" s="35"/>
      <c r="B136" s="36"/>
      <c r="C136" s="224" t="s">
        <v>277</v>
      </c>
      <c r="D136" s="224" t="s">
        <v>239</v>
      </c>
      <c r="E136" s="225" t="s">
        <v>384</v>
      </c>
      <c r="F136" s="226" t="s">
        <v>385</v>
      </c>
      <c r="G136" s="227" t="s">
        <v>242</v>
      </c>
      <c r="H136" s="228">
        <v>290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73</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752</v>
      </c>
    </row>
    <row r="137" s="2" customFormat="1">
      <c r="A137" s="35"/>
      <c r="B137" s="36"/>
      <c r="C137" s="37"/>
      <c r="D137" s="238" t="s">
        <v>244</v>
      </c>
      <c r="E137" s="37"/>
      <c r="F137" s="239" t="s">
        <v>385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73</v>
      </c>
    </row>
    <row r="138" s="2" customFormat="1" ht="21.75" customHeight="1">
      <c r="A138" s="35"/>
      <c r="B138" s="36"/>
      <c r="C138" s="243" t="s">
        <v>281</v>
      </c>
      <c r="D138" s="243" t="s">
        <v>246</v>
      </c>
      <c r="E138" s="244" t="s">
        <v>387</v>
      </c>
      <c r="F138" s="245" t="s">
        <v>388</v>
      </c>
      <c r="G138" s="246" t="s">
        <v>242</v>
      </c>
      <c r="H138" s="247">
        <v>4</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753</v>
      </c>
    </row>
    <row r="139" s="2" customFormat="1">
      <c r="A139" s="35"/>
      <c r="B139" s="36"/>
      <c r="C139" s="37"/>
      <c r="D139" s="238" t="s">
        <v>244</v>
      </c>
      <c r="E139" s="37"/>
      <c r="F139" s="239" t="s">
        <v>388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ht="16.5" customHeight="1">
      <c r="A140" s="35"/>
      <c r="B140" s="36"/>
      <c r="C140" s="224" t="s">
        <v>285</v>
      </c>
      <c r="D140" s="224" t="s">
        <v>239</v>
      </c>
      <c r="E140" s="225" t="s">
        <v>390</v>
      </c>
      <c r="F140" s="226" t="s">
        <v>391</v>
      </c>
      <c r="G140" s="227" t="s">
        <v>242</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73</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754</v>
      </c>
    </row>
    <row r="141" s="2" customFormat="1">
      <c r="A141" s="35"/>
      <c r="B141" s="36"/>
      <c r="C141" s="37"/>
      <c r="D141" s="238" t="s">
        <v>244</v>
      </c>
      <c r="E141" s="37"/>
      <c r="F141" s="239" t="s">
        <v>391</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73</v>
      </c>
    </row>
    <row r="142" s="2" customFormat="1" ht="24.15" customHeight="1">
      <c r="A142" s="35"/>
      <c r="B142" s="36"/>
      <c r="C142" s="224" t="s">
        <v>289</v>
      </c>
      <c r="D142" s="224" t="s">
        <v>239</v>
      </c>
      <c r="E142" s="225" t="s">
        <v>393</v>
      </c>
      <c r="F142" s="226" t="s">
        <v>394</v>
      </c>
      <c r="G142" s="227" t="s">
        <v>242</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73</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755</v>
      </c>
    </row>
    <row r="143" s="2" customFormat="1">
      <c r="A143" s="35"/>
      <c r="B143" s="36"/>
      <c r="C143" s="37"/>
      <c r="D143" s="238" t="s">
        <v>244</v>
      </c>
      <c r="E143" s="37"/>
      <c r="F143" s="239" t="s">
        <v>394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73</v>
      </c>
    </row>
    <row r="144" s="2" customFormat="1" ht="24.15" customHeight="1">
      <c r="A144" s="35"/>
      <c r="B144" s="36"/>
      <c r="C144" s="243" t="s">
        <v>8</v>
      </c>
      <c r="D144" s="243" t="s">
        <v>246</v>
      </c>
      <c r="E144" s="244" t="s">
        <v>396</v>
      </c>
      <c r="F144" s="245" t="s">
        <v>397</v>
      </c>
      <c r="G144" s="246" t="s">
        <v>242</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756</v>
      </c>
    </row>
    <row r="145" s="2" customFormat="1">
      <c r="A145" s="35"/>
      <c r="B145" s="36"/>
      <c r="C145" s="37"/>
      <c r="D145" s="238" t="s">
        <v>244</v>
      </c>
      <c r="E145" s="37"/>
      <c r="F145" s="239" t="s">
        <v>397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ht="24.15" customHeight="1">
      <c r="A146" s="35"/>
      <c r="B146" s="36"/>
      <c r="C146" s="243" t="s">
        <v>296</v>
      </c>
      <c r="D146" s="243" t="s">
        <v>246</v>
      </c>
      <c r="E146" s="244" t="s">
        <v>399</v>
      </c>
      <c r="F146" s="245" t="s">
        <v>400</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73</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757</v>
      </c>
    </row>
    <row r="147" s="2" customFormat="1">
      <c r="A147" s="35"/>
      <c r="B147" s="36"/>
      <c r="C147" s="37"/>
      <c r="D147" s="238" t="s">
        <v>244</v>
      </c>
      <c r="E147" s="37"/>
      <c r="F147" s="239" t="s">
        <v>400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73</v>
      </c>
    </row>
    <row r="148" s="2" customFormat="1" ht="24.15" customHeight="1">
      <c r="A148" s="35"/>
      <c r="B148" s="36"/>
      <c r="C148" s="243" t="s">
        <v>300</v>
      </c>
      <c r="D148" s="243" t="s">
        <v>246</v>
      </c>
      <c r="E148" s="244" t="s">
        <v>402</v>
      </c>
      <c r="F148" s="245" t="s">
        <v>403</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73</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758</v>
      </c>
    </row>
    <row r="149" s="2" customFormat="1">
      <c r="A149" s="35"/>
      <c r="B149" s="36"/>
      <c r="C149" s="37"/>
      <c r="D149" s="238" t="s">
        <v>244</v>
      </c>
      <c r="E149" s="37"/>
      <c r="F149" s="239" t="s">
        <v>403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73</v>
      </c>
    </row>
    <row r="150" s="2" customFormat="1" ht="24.15" customHeight="1">
      <c r="A150" s="35"/>
      <c r="B150" s="36"/>
      <c r="C150" s="243" t="s">
        <v>304</v>
      </c>
      <c r="D150" s="243" t="s">
        <v>246</v>
      </c>
      <c r="E150" s="244" t="s">
        <v>405</v>
      </c>
      <c r="F150" s="245" t="s">
        <v>406</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759</v>
      </c>
    </row>
    <row r="151" s="2" customFormat="1">
      <c r="A151" s="35"/>
      <c r="B151" s="36"/>
      <c r="C151" s="37"/>
      <c r="D151" s="238" t="s">
        <v>244</v>
      </c>
      <c r="E151" s="37"/>
      <c r="F151" s="239" t="s">
        <v>406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ht="24.15" customHeight="1">
      <c r="A152" s="35"/>
      <c r="B152" s="36"/>
      <c r="C152" s="243" t="s">
        <v>308</v>
      </c>
      <c r="D152" s="243" t="s">
        <v>246</v>
      </c>
      <c r="E152" s="244" t="s">
        <v>408</v>
      </c>
      <c r="F152" s="245" t="s">
        <v>409</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73</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760</v>
      </c>
    </row>
    <row r="153" s="2" customFormat="1">
      <c r="A153" s="35"/>
      <c r="B153" s="36"/>
      <c r="C153" s="37"/>
      <c r="D153" s="238" t="s">
        <v>244</v>
      </c>
      <c r="E153" s="37"/>
      <c r="F153" s="239" t="s">
        <v>409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73</v>
      </c>
    </row>
    <row r="154" s="2" customFormat="1" ht="24.15" customHeight="1">
      <c r="A154" s="35"/>
      <c r="B154" s="36"/>
      <c r="C154" s="243" t="s">
        <v>312</v>
      </c>
      <c r="D154" s="243" t="s">
        <v>246</v>
      </c>
      <c r="E154" s="244" t="s">
        <v>411</v>
      </c>
      <c r="F154" s="245" t="s">
        <v>412</v>
      </c>
      <c r="G154" s="246" t="s">
        <v>242</v>
      </c>
      <c r="H154" s="247">
        <v>8</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73</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761</v>
      </c>
    </row>
    <row r="155" s="2" customFormat="1">
      <c r="A155" s="35"/>
      <c r="B155" s="36"/>
      <c r="C155" s="37"/>
      <c r="D155" s="238" t="s">
        <v>244</v>
      </c>
      <c r="E155" s="37"/>
      <c r="F155" s="239" t="s">
        <v>412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73</v>
      </c>
    </row>
    <row r="156" s="2" customFormat="1" ht="24.15" customHeight="1">
      <c r="A156" s="35"/>
      <c r="B156" s="36"/>
      <c r="C156" s="243" t="s">
        <v>316</v>
      </c>
      <c r="D156" s="243" t="s">
        <v>246</v>
      </c>
      <c r="E156" s="244" t="s">
        <v>414</v>
      </c>
      <c r="F156" s="245" t="s">
        <v>415</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762</v>
      </c>
    </row>
    <row r="157" s="2" customFormat="1">
      <c r="A157" s="35"/>
      <c r="B157" s="36"/>
      <c r="C157" s="37"/>
      <c r="D157" s="238" t="s">
        <v>244</v>
      </c>
      <c r="E157" s="37"/>
      <c r="F157" s="239" t="s">
        <v>415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ht="24.15" customHeight="1">
      <c r="A158" s="35"/>
      <c r="B158" s="36"/>
      <c r="C158" s="243" t="s">
        <v>320</v>
      </c>
      <c r="D158" s="243" t="s">
        <v>246</v>
      </c>
      <c r="E158" s="244" t="s">
        <v>417</v>
      </c>
      <c r="F158" s="245" t="s">
        <v>418</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73</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763</v>
      </c>
    </row>
    <row r="159" s="2" customFormat="1">
      <c r="A159" s="35"/>
      <c r="B159" s="36"/>
      <c r="C159" s="37"/>
      <c r="D159" s="238" t="s">
        <v>244</v>
      </c>
      <c r="E159" s="37"/>
      <c r="F159" s="239" t="s">
        <v>418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73</v>
      </c>
    </row>
    <row r="160" s="2" customFormat="1" ht="24.15" customHeight="1">
      <c r="A160" s="35"/>
      <c r="B160" s="36"/>
      <c r="C160" s="243" t="s">
        <v>324</v>
      </c>
      <c r="D160" s="243" t="s">
        <v>246</v>
      </c>
      <c r="E160" s="244" t="s">
        <v>420</v>
      </c>
      <c r="F160" s="245" t="s">
        <v>421</v>
      </c>
      <c r="G160" s="246" t="s">
        <v>242</v>
      </c>
      <c r="H160" s="247">
        <v>7</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73</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764</v>
      </c>
    </row>
    <row r="161" s="2" customFormat="1">
      <c r="A161" s="35"/>
      <c r="B161" s="36"/>
      <c r="C161" s="37"/>
      <c r="D161" s="238" t="s">
        <v>244</v>
      </c>
      <c r="E161" s="37"/>
      <c r="F161" s="239" t="s">
        <v>421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73</v>
      </c>
    </row>
    <row r="162" s="2" customFormat="1" ht="24.15" customHeight="1">
      <c r="A162" s="35"/>
      <c r="B162" s="36"/>
      <c r="C162" s="243" t="s">
        <v>7</v>
      </c>
      <c r="D162" s="243" t="s">
        <v>246</v>
      </c>
      <c r="E162" s="244" t="s">
        <v>423</v>
      </c>
      <c r="F162" s="245" t="s">
        <v>424</v>
      </c>
      <c r="G162" s="246" t="s">
        <v>242</v>
      </c>
      <c r="H162" s="247">
        <v>7</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765</v>
      </c>
    </row>
    <row r="163" s="2" customFormat="1">
      <c r="A163" s="35"/>
      <c r="B163" s="36"/>
      <c r="C163" s="37"/>
      <c r="D163" s="238" t="s">
        <v>244</v>
      </c>
      <c r="E163" s="37"/>
      <c r="F163" s="239" t="s">
        <v>424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ht="24.15" customHeight="1">
      <c r="A164" s="35"/>
      <c r="B164" s="36"/>
      <c r="C164" s="243" t="s">
        <v>332</v>
      </c>
      <c r="D164" s="243" t="s">
        <v>246</v>
      </c>
      <c r="E164" s="244" t="s">
        <v>426</v>
      </c>
      <c r="F164" s="245" t="s">
        <v>427</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73</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766</v>
      </c>
    </row>
    <row r="165" s="2" customFormat="1">
      <c r="A165" s="35"/>
      <c r="B165" s="36"/>
      <c r="C165" s="37"/>
      <c r="D165" s="238" t="s">
        <v>244</v>
      </c>
      <c r="E165" s="37"/>
      <c r="F165" s="239" t="s">
        <v>427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73</v>
      </c>
    </row>
    <row r="166" s="2" customFormat="1" ht="24.15" customHeight="1">
      <c r="A166" s="35"/>
      <c r="B166" s="36"/>
      <c r="C166" s="243" t="s">
        <v>336</v>
      </c>
      <c r="D166" s="243" t="s">
        <v>246</v>
      </c>
      <c r="E166" s="244" t="s">
        <v>433</v>
      </c>
      <c r="F166" s="245" t="s">
        <v>434</v>
      </c>
      <c r="G166" s="246" t="s">
        <v>242</v>
      </c>
      <c r="H166" s="247">
        <v>1</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73</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767</v>
      </c>
    </row>
    <row r="167" s="2" customFormat="1">
      <c r="A167" s="35"/>
      <c r="B167" s="36"/>
      <c r="C167" s="37"/>
      <c r="D167" s="238" t="s">
        <v>244</v>
      </c>
      <c r="E167" s="37"/>
      <c r="F167" s="239" t="s">
        <v>434</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73</v>
      </c>
    </row>
    <row r="168" s="2" customFormat="1" ht="24.15" customHeight="1">
      <c r="A168" s="35"/>
      <c r="B168" s="36"/>
      <c r="C168" s="243" t="s">
        <v>341</v>
      </c>
      <c r="D168" s="243" t="s">
        <v>246</v>
      </c>
      <c r="E168" s="244" t="s">
        <v>436</v>
      </c>
      <c r="F168" s="245" t="s">
        <v>437</v>
      </c>
      <c r="G168" s="246" t="s">
        <v>242</v>
      </c>
      <c r="H168" s="247">
        <v>2</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768</v>
      </c>
    </row>
    <row r="169" s="2" customFormat="1">
      <c r="A169" s="35"/>
      <c r="B169" s="36"/>
      <c r="C169" s="37"/>
      <c r="D169" s="238" t="s">
        <v>244</v>
      </c>
      <c r="E169" s="37"/>
      <c r="F169" s="239" t="s">
        <v>437</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ht="24.15" customHeight="1">
      <c r="A170" s="35"/>
      <c r="B170" s="36"/>
      <c r="C170" s="243" t="s">
        <v>345</v>
      </c>
      <c r="D170" s="243" t="s">
        <v>246</v>
      </c>
      <c r="E170" s="244" t="s">
        <v>532</v>
      </c>
      <c r="F170" s="245" t="s">
        <v>533</v>
      </c>
      <c r="G170" s="246" t="s">
        <v>242</v>
      </c>
      <c r="H170" s="247">
        <v>14</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73</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769</v>
      </c>
    </row>
    <row r="171" s="2" customFormat="1">
      <c r="A171" s="35"/>
      <c r="B171" s="36"/>
      <c r="C171" s="37"/>
      <c r="D171" s="238" t="s">
        <v>244</v>
      </c>
      <c r="E171" s="37"/>
      <c r="F171" s="239" t="s">
        <v>533</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73</v>
      </c>
    </row>
    <row r="172" s="2" customFormat="1" ht="33" customHeight="1">
      <c r="A172" s="35"/>
      <c r="B172" s="36"/>
      <c r="C172" s="243" t="s">
        <v>445</v>
      </c>
      <c r="D172" s="243" t="s">
        <v>246</v>
      </c>
      <c r="E172" s="244" t="s">
        <v>439</v>
      </c>
      <c r="F172" s="245" t="s">
        <v>440</v>
      </c>
      <c r="G172" s="246" t="s">
        <v>242</v>
      </c>
      <c r="H172" s="247">
        <v>7</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73</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770</v>
      </c>
    </row>
    <row r="173" s="2" customFormat="1">
      <c r="A173" s="35"/>
      <c r="B173" s="36"/>
      <c r="C173" s="37"/>
      <c r="D173" s="238" t="s">
        <v>244</v>
      </c>
      <c r="E173" s="37"/>
      <c r="F173" s="239" t="s">
        <v>440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73</v>
      </c>
    </row>
    <row r="174" s="2" customFormat="1" ht="24.15" customHeight="1">
      <c r="A174" s="35"/>
      <c r="B174" s="36"/>
      <c r="C174" s="224" t="s">
        <v>449</v>
      </c>
      <c r="D174" s="224" t="s">
        <v>239</v>
      </c>
      <c r="E174" s="225" t="s">
        <v>442</v>
      </c>
      <c r="F174" s="226" t="s">
        <v>443</v>
      </c>
      <c r="G174" s="227" t="s">
        <v>242</v>
      </c>
      <c r="H174" s="228">
        <v>7</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771</v>
      </c>
    </row>
    <row r="175" s="2" customFormat="1">
      <c r="A175" s="35"/>
      <c r="B175" s="36"/>
      <c r="C175" s="37"/>
      <c r="D175" s="238" t="s">
        <v>244</v>
      </c>
      <c r="E175" s="37"/>
      <c r="F175" s="239" t="s">
        <v>443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ht="24.15" customHeight="1">
      <c r="A176" s="35"/>
      <c r="B176" s="36"/>
      <c r="C176" s="243" t="s">
        <v>453</v>
      </c>
      <c r="D176" s="243" t="s">
        <v>246</v>
      </c>
      <c r="E176" s="244" t="s">
        <v>446</v>
      </c>
      <c r="F176" s="245" t="s">
        <v>447</v>
      </c>
      <c r="G176" s="246" t="s">
        <v>242</v>
      </c>
      <c r="H176" s="247">
        <v>14</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73</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772</v>
      </c>
    </row>
    <row r="177" s="2" customFormat="1">
      <c r="A177" s="35"/>
      <c r="B177" s="36"/>
      <c r="C177" s="37"/>
      <c r="D177" s="238" t="s">
        <v>244</v>
      </c>
      <c r="E177" s="37"/>
      <c r="F177" s="239" t="s">
        <v>447</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73</v>
      </c>
    </row>
    <row r="178" s="2" customFormat="1" ht="24.15" customHeight="1">
      <c r="A178" s="35"/>
      <c r="B178" s="36"/>
      <c r="C178" s="243" t="s">
        <v>457</v>
      </c>
      <c r="D178" s="243" t="s">
        <v>246</v>
      </c>
      <c r="E178" s="244" t="s">
        <v>450</v>
      </c>
      <c r="F178" s="245" t="s">
        <v>451</v>
      </c>
      <c r="G178" s="246" t="s">
        <v>242</v>
      </c>
      <c r="H178" s="247">
        <v>28</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73</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773</v>
      </c>
    </row>
    <row r="179" s="2" customFormat="1">
      <c r="A179" s="35"/>
      <c r="B179" s="36"/>
      <c r="C179" s="37"/>
      <c r="D179" s="238" t="s">
        <v>244</v>
      </c>
      <c r="E179" s="37"/>
      <c r="F179" s="239" t="s">
        <v>451</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73</v>
      </c>
    </row>
    <row r="180" s="2" customFormat="1" ht="21.75" customHeight="1">
      <c r="A180" s="35"/>
      <c r="B180" s="36"/>
      <c r="C180" s="224" t="s">
        <v>461</v>
      </c>
      <c r="D180" s="224" t="s">
        <v>239</v>
      </c>
      <c r="E180" s="225" t="s">
        <v>454</v>
      </c>
      <c r="F180" s="226" t="s">
        <v>455</v>
      </c>
      <c r="G180" s="227" t="s">
        <v>242</v>
      </c>
      <c r="H180" s="228">
        <v>2</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80</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774</v>
      </c>
    </row>
    <row r="181" s="2" customFormat="1">
      <c r="A181" s="35"/>
      <c r="B181" s="36"/>
      <c r="C181" s="37"/>
      <c r="D181" s="238" t="s">
        <v>244</v>
      </c>
      <c r="E181" s="37"/>
      <c r="F181" s="239" t="s">
        <v>455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12" customFormat="1" ht="25.92" customHeight="1">
      <c r="A182" s="12"/>
      <c r="B182" s="210"/>
      <c r="C182" s="211"/>
      <c r="D182" s="212" t="s">
        <v>72</v>
      </c>
      <c r="E182" s="213" t="s">
        <v>267</v>
      </c>
      <c r="F182" s="213" t="s">
        <v>268</v>
      </c>
      <c r="G182" s="211"/>
      <c r="H182" s="211"/>
      <c r="I182" s="214"/>
      <c r="J182" s="215">
        <f>BK182</f>
        <v>0</v>
      </c>
      <c r="K182" s="211"/>
      <c r="L182" s="216"/>
      <c r="M182" s="217"/>
      <c r="N182" s="218"/>
      <c r="O182" s="218"/>
      <c r="P182" s="219">
        <f>SUM(P183:P184)</f>
        <v>0</v>
      </c>
      <c r="Q182" s="218"/>
      <c r="R182" s="219">
        <f>SUM(R183:R184)</f>
        <v>0</v>
      </c>
      <c r="S182" s="218"/>
      <c r="T182" s="220">
        <f>SUM(T183:T184)</f>
        <v>0</v>
      </c>
      <c r="U182" s="12"/>
      <c r="V182" s="12"/>
      <c r="W182" s="12"/>
      <c r="X182" s="12"/>
      <c r="Y182" s="12"/>
      <c r="Z182" s="12"/>
      <c r="AA182" s="12"/>
      <c r="AB182" s="12"/>
      <c r="AC182" s="12"/>
      <c r="AD182" s="12"/>
      <c r="AE182" s="12"/>
      <c r="AR182" s="221" t="s">
        <v>258</v>
      </c>
      <c r="AT182" s="222" t="s">
        <v>72</v>
      </c>
      <c r="AU182" s="222" t="s">
        <v>73</v>
      </c>
      <c r="AY182" s="221" t="s">
        <v>238</v>
      </c>
      <c r="BK182" s="223">
        <f>SUM(BK183:BK184)</f>
        <v>0</v>
      </c>
    </row>
    <row r="183" s="2" customFormat="1" ht="66.75" customHeight="1">
      <c r="A183" s="35"/>
      <c r="B183" s="36"/>
      <c r="C183" s="224" t="s">
        <v>475</v>
      </c>
      <c r="D183" s="224" t="s">
        <v>239</v>
      </c>
      <c r="E183" s="225" t="s">
        <v>536</v>
      </c>
      <c r="F183" s="226" t="s">
        <v>537</v>
      </c>
      <c r="G183" s="227" t="s">
        <v>242</v>
      </c>
      <c r="H183" s="228">
        <v>2</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80</v>
      </c>
      <c r="AT183" s="236" t="s">
        <v>239</v>
      </c>
      <c r="AU183" s="236" t="s">
        <v>80</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775</v>
      </c>
    </row>
    <row r="184" s="2" customFormat="1">
      <c r="A184" s="35"/>
      <c r="B184" s="36"/>
      <c r="C184" s="37"/>
      <c r="D184" s="238" t="s">
        <v>244</v>
      </c>
      <c r="E184" s="37"/>
      <c r="F184" s="239" t="s">
        <v>539</v>
      </c>
      <c r="G184" s="37"/>
      <c r="H184" s="37"/>
      <c r="I184" s="240"/>
      <c r="J184" s="37"/>
      <c r="K184" s="37"/>
      <c r="L184" s="41"/>
      <c r="M184" s="256"/>
      <c r="N184" s="257"/>
      <c r="O184" s="258"/>
      <c r="P184" s="258"/>
      <c r="Q184" s="258"/>
      <c r="R184" s="258"/>
      <c r="S184" s="258"/>
      <c r="T184" s="259"/>
      <c r="U184" s="35"/>
      <c r="V184" s="35"/>
      <c r="W184" s="35"/>
      <c r="X184" s="35"/>
      <c r="Y184" s="35"/>
      <c r="Z184" s="35"/>
      <c r="AA184" s="35"/>
      <c r="AB184" s="35"/>
      <c r="AC184" s="35"/>
      <c r="AD184" s="35"/>
      <c r="AE184" s="35"/>
      <c r="AT184" s="14" t="s">
        <v>244</v>
      </c>
      <c r="AU184" s="14" t="s">
        <v>80</v>
      </c>
    </row>
    <row r="185" s="2" customFormat="1" ht="6.96" customHeight="1">
      <c r="A185" s="35"/>
      <c r="B185" s="63"/>
      <c r="C185" s="64"/>
      <c r="D185" s="64"/>
      <c r="E185" s="64"/>
      <c r="F185" s="64"/>
      <c r="G185" s="64"/>
      <c r="H185" s="64"/>
      <c r="I185" s="64"/>
      <c r="J185" s="64"/>
      <c r="K185" s="64"/>
      <c r="L185" s="41"/>
      <c r="M185" s="35"/>
      <c r="O185" s="35"/>
      <c r="P185" s="35"/>
      <c r="Q185" s="35"/>
      <c r="R185" s="35"/>
      <c r="S185" s="35"/>
      <c r="T185" s="35"/>
      <c r="U185" s="35"/>
      <c r="V185" s="35"/>
      <c r="W185" s="35"/>
      <c r="X185" s="35"/>
      <c r="Y185" s="35"/>
      <c r="Z185" s="35"/>
      <c r="AA185" s="35"/>
      <c r="AB185" s="35"/>
      <c r="AC185" s="35"/>
      <c r="AD185" s="35"/>
      <c r="AE185" s="35"/>
    </row>
  </sheetData>
  <sheetProtection sheet="1" autoFilter="0" formatColumns="0" formatRows="0" objects="1" scenarios="1" spinCount="100000" saltValue="ojnX/l+ZnzUJvFmCU4eU6dnWE8q+UnV4N4anuBimC3dZqtmNZd87n67Bf4sMwXiJMDSmbHG/yGISzAOyM7Q2rw==" hashValue="ZscB6xyWsY53KyiHSZ0ZMAuDRAsM9Fvi69dsY3xxRvsqxUMhu061/6TlppAhDxTcanPUbCTHV8vkoCnUIg8EQw==" algorithmName="SHA-512" password="CC35"/>
  <autoFilter ref="C124:K184"/>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133</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776</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ROUND((SUM(BE125:BE188)),  2)</f>
        <v>0</v>
      </c>
      <c r="G37" s="35"/>
      <c r="H37" s="35"/>
      <c r="I37" s="162">
        <v>0.20999999999999999</v>
      </c>
      <c r="J37" s="161">
        <f>ROUND(((SUM(BE125:BE188))*I37),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ROUND((SUM(BF125:BF188)),  2)</f>
        <v>0</v>
      </c>
      <c r="G38" s="35"/>
      <c r="H38" s="35"/>
      <c r="I38" s="162">
        <v>0.12</v>
      </c>
      <c r="J38" s="161">
        <f>ROUND(((SUM(BF125:BF188))*I38),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ROUND((SUM(BG125:BG188)),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ROUND((SUM(BH125:BH188)),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ROUND((SUM(BI125:BI188)),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776</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J184</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677</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776</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P126+SUM(P127:P184)</f>
        <v>0</v>
      </c>
      <c r="Q125" s="101"/>
      <c r="R125" s="207">
        <f>R126+SUM(R127:R184)</f>
        <v>0</v>
      </c>
      <c r="S125" s="101"/>
      <c r="T125" s="208">
        <f>T126+SUM(T127:T184)</f>
        <v>0</v>
      </c>
      <c r="U125" s="35"/>
      <c r="V125" s="35"/>
      <c r="W125" s="35"/>
      <c r="X125" s="35"/>
      <c r="Y125" s="35"/>
      <c r="Z125" s="35"/>
      <c r="AA125" s="35"/>
      <c r="AB125" s="35"/>
      <c r="AC125" s="35"/>
      <c r="AD125" s="35"/>
      <c r="AE125" s="35"/>
      <c r="AT125" s="14" t="s">
        <v>72</v>
      </c>
      <c r="AU125" s="14" t="s">
        <v>219</v>
      </c>
      <c r="BK125" s="209">
        <f>BK126+SUM(BK127:BK184)</f>
        <v>0</v>
      </c>
    </row>
    <row r="126" s="2" customFormat="1" ht="16.5" customHeight="1">
      <c r="A126" s="35"/>
      <c r="B126" s="36"/>
      <c r="C126" s="224" t="s">
        <v>80</v>
      </c>
      <c r="D126" s="224" t="s">
        <v>239</v>
      </c>
      <c r="E126" s="225" t="s">
        <v>375</v>
      </c>
      <c r="F126" s="226" t="s">
        <v>376</v>
      </c>
      <c r="G126" s="227" t="s">
        <v>242</v>
      </c>
      <c r="H126" s="228">
        <v>5</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80</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80</v>
      </c>
      <c r="BM126" s="236" t="s">
        <v>777</v>
      </c>
    </row>
    <row r="127" s="2" customFormat="1">
      <c r="A127" s="35"/>
      <c r="B127" s="36"/>
      <c r="C127" s="37"/>
      <c r="D127" s="238" t="s">
        <v>244</v>
      </c>
      <c r="E127" s="37"/>
      <c r="F127" s="239" t="s">
        <v>376</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ht="16.5" customHeight="1">
      <c r="A128" s="35"/>
      <c r="B128" s="36"/>
      <c r="C128" s="224" t="s">
        <v>85</v>
      </c>
      <c r="D128" s="224" t="s">
        <v>239</v>
      </c>
      <c r="E128" s="225" t="s">
        <v>372</v>
      </c>
      <c r="F128" s="226" t="s">
        <v>373</v>
      </c>
      <c r="G128" s="227" t="s">
        <v>242</v>
      </c>
      <c r="H128" s="228">
        <v>5</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73</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778</v>
      </c>
    </row>
    <row r="129" s="2" customFormat="1">
      <c r="A129" s="35"/>
      <c r="B129" s="36"/>
      <c r="C129" s="37"/>
      <c r="D129" s="238" t="s">
        <v>244</v>
      </c>
      <c r="E129" s="37"/>
      <c r="F129" s="239" t="s">
        <v>373</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73</v>
      </c>
    </row>
    <row r="130" s="2" customFormat="1" ht="16.5" customHeight="1">
      <c r="A130" s="35"/>
      <c r="B130" s="36"/>
      <c r="C130" s="224" t="s">
        <v>89</v>
      </c>
      <c r="D130" s="224" t="s">
        <v>239</v>
      </c>
      <c r="E130" s="225" t="s">
        <v>378</v>
      </c>
      <c r="F130" s="226" t="s">
        <v>379</v>
      </c>
      <c r="G130" s="227" t="s">
        <v>242</v>
      </c>
      <c r="H130" s="228">
        <v>30</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73</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779</v>
      </c>
    </row>
    <row r="131" s="2" customFormat="1">
      <c r="A131" s="35"/>
      <c r="B131" s="36"/>
      <c r="C131" s="37"/>
      <c r="D131" s="238" t="s">
        <v>244</v>
      </c>
      <c r="E131" s="37"/>
      <c r="F131" s="239" t="s">
        <v>379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73</v>
      </c>
    </row>
    <row r="132" s="2" customFormat="1" ht="21.75" customHeight="1">
      <c r="A132" s="35"/>
      <c r="B132" s="36"/>
      <c r="C132" s="224" t="s">
        <v>263</v>
      </c>
      <c r="D132" s="224" t="s">
        <v>239</v>
      </c>
      <c r="E132" s="225" t="s">
        <v>498</v>
      </c>
      <c r="F132" s="226" t="s">
        <v>499</v>
      </c>
      <c r="G132" s="227" t="s">
        <v>242</v>
      </c>
      <c r="H132" s="228">
        <v>10</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780</v>
      </c>
    </row>
    <row r="133" s="2" customFormat="1">
      <c r="A133" s="35"/>
      <c r="B133" s="36"/>
      <c r="C133" s="37"/>
      <c r="D133" s="238" t="s">
        <v>244</v>
      </c>
      <c r="E133" s="37"/>
      <c r="F133" s="239" t="s">
        <v>499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ht="24.15" customHeight="1">
      <c r="A134" s="35"/>
      <c r="B134" s="36"/>
      <c r="C134" s="224" t="s">
        <v>273</v>
      </c>
      <c r="D134" s="224" t="s">
        <v>239</v>
      </c>
      <c r="E134" s="225" t="s">
        <v>381</v>
      </c>
      <c r="F134" s="226" t="s">
        <v>382</v>
      </c>
      <c r="G134" s="227" t="s">
        <v>242</v>
      </c>
      <c r="H134" s="228">
        <v>290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73</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781</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73</v>
      </c>
    </row>
    <row r="136" s="2" customFormat="1" ht="24.15" customHeight="1">
      <c r="A136" s="35"/>
      <c r="B136" s="36"/>
      <c r="C136" s="224" t="s">
        <v>277</v>
      </c>
      <c r="D136" s="224" t="s">
        <v>239</v>
      </c>
      <c r="E136" s="225" t="s">
        <v>384</v>
      </c>
      <c r="F136" s="226" t="s">
        <v>385</v>
      </c>
      <c r="G136" s="227" t="s">
        <v>242</v>
      </c>
      <c r="H136" s="228">
        <v>260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73</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782</v>
      </c>
    </row>
    <row r="137" s="2" customFormat="1">
      <c r="A137" s="35"/>
      <c r="B137" s="36"/>
      <c r="C137" s="37"/>
      <c r="D137" s="238" t="s">
        <v>244</v>
      </c>
      <c r="E137" s="37"/>
      <c r="F137" s="239" t="s">
        <v>385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73</v>
      </c>
    </row>
    <row r="138" s="2" customFormat="1" ht="21.75" customHeight="1">
      <c r="A138" s="35"/>
      <c r="B138" s="36"/>
      <c r="C138" s="243" t="s">
        <v>281</v>
      </c>
      <c r="D138" s="243" t="s">
        <v>246</v>
      </c>
      <c r="E138" s="244" t="s">
        <v>387</v>
      </c>
      <c r="F138" s="245" t="s">
        <v>388</v>
      </c>
      <c r="G138" s="246" t="s">
        <v>242</v>
      </c>
      <c r="H138" s="247">
        <v>4</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783</v>
      </c>
    </row>
    <row r="139" s="2" customFormat="1">
      <c r="A139" s="35"/>
      <c r="B139" s="36"/>
      <c r="C139" s="37"/>
      <c r="D139" s="238" t="s">
        <v>244</v>
      </c>
      <c r="E139" s="37"/>
      <c r="F139" s="239" t="s">
        <v>388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ht="16.5" customHeight="1">
      <c r="A140" s="35"/>
      <c r="B140" s="36"/>
      <c r="C140" s="224" t="s">
        <v>285</v>
      </c>
      <c r="D140" s="224" t="s">
        <v>239</v>
      </c>
      <c r="E140" s="225" t="s">
        <v>390</v>
      </c>
      <c r="F140" s="226" t="s">
        <v>391</v>
      </c>
      <c r="G140" s="227" t="s">
        <v>242</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73</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784</v>
      </c>
    </row>
    <row r="141" s="2" customFormat="1">
      <c r="A141" s="35"/>
      <c r="B141" s="36"/>
      <c r="C141" s="37"/>
      <c r="D141" s="238" t="s">
        <v>244</v>
      </c>
      <c r="E141" s="37"/>
      <c r="F141" s="239" t="s">
        <v>391</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73</v>
      </c>
    </row>
    <row r="142" s="2" customFormat="1" ht="24.15" customHeight="1">
      <c r="A142" s="35"/>
      <c r="B142" s="36"/>
      <c r="C142" s="224" t="s">
        <v>289</v>
      </c>
      <c r="D142" s="224" t="s">
        <v>239</v>
      </c>
      <c r="E142" s="225" t="s">
        <v>393</v>
      </c>
      <c r="F142" s="226" t="s">
        <v>394</v>
      </c>
      <c r="G142" s="227" t="s">
        <v>242</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73</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785</v>
      </c>
    </row>
    <row r="143" s="2" customFormat="1">
      <c r="A143" s="35"/>
      <c r="B143" s="36"/>
      <c r="C143" s="37"/>
      <c r="D143" s="238" t="s">
        <v>244</v>
      </c>
      <c r="E143" s="37"/>
      <c r="F143" s="239" t="s">
        <v>394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73</v>
      </c>
    </row>
    <row r="144" s="2" customFormat="1" ht="24.15" customHeight="1">
      <c r="A144" s="35"/>
      <c r="B144" s="36"/>
      <c r="C144" s="243" t="s">
        <v>8</v>
      </c>
      <c r="D144" s="243" t="s">
        <v>246</v>
      </c>
      <c r="E144" s="244" t="s">
        <v>396</v>
      </c>
      <c r="F144" s="245" t="s">
        <v>397</v>
      </c>
      <c r="G144" s="246" t="s">
        <v>242</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786</v>
      </c>
    </row>
    <row r="145" s="2" customFormat="1">
      <c r="A145" s="35"/>
      <c r="B145" s="36"/>
      <c r="C145" s="37"/>
      <c r="D145" s="238" t="s">
        <v>244</v>
      </c>
      <c r="E145" s="37"/>
      <c r="F145" s="239" t="s">
        <v>397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ht="24.15" customHeight="1">
      <c r="A146" s="35"/>
      <c r="B146" s="36"/>
      <c r="C146" s="243" t="s">
        <v>296</v>
      </c>
      <c r="D146" s="243" t="s">
        <v>246</v>
      </c>
      <c r="E146" s="244" t="s">
        <v>399</v>
      </c>
      <c r="F146" s="245" t="s">
        <v>400</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73</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787</v>
      </c>
    </row>
    <row r="147" s="2" customFormat="1">
      <c r="A147" s="35"/>
      <c r="B147" s="36"/>
      <c r="C147" s="37"/>
      <c r="D147" s="238" t="s">
        <v>244</v>
      </c>
      <c r="E147" s="37"/>
      <c r="F147" s="239" t="s">
        <v>400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73</v>
      </c>
    </row>
    <row r="148" s="2" customFormat="1" ht="24.15" customHeight="1">
      <c r="A148" s="35"/>
      <c r="B148" s="36"/>
      <c r="C148" s="243" t="s">
        <v>300</v>
      </c>
      <c r="D148" s="243" t="s">
        <v>246</v>
      </c>
      <c r="E148" s="244" t="s">
        <v>402</v>
      </c>
      <c r="F148" s="245" t="s">
        <v>403</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73</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788</v>
      </c>
    </row>
    <row r="149" s="2" customFormat="1">
      <c r="A149" s="35"/>
      <c r="B149" s="36"/>
      <c r="C149" s="37"/>
      <c r="D149" s="238" t="s">
        <v>244</v>
      </c>
      <c r="E149" s="37"/>
      <c r="F149" s="239" t="s">
        <v>403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73</v>
      </c>
    </row>
    <row r="150" s="2" customFormat="1" ht="24.15" customHeight="1">
      <c r="A150" s="35"/>
      <c r="B150" s="36"/>
      <c r="C150" s="243" t="s">
        <v>304</v>
      </c>
      <c r="D150" s="243" t="s">
        <v>246</v>
      </c>
      <c r="E150" s="244" t="s">
        <v>405</v>
      </c>
      <c r="F150" s="245" t="s">
        <v>406</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789</v>
      </c>
    </row>
    <row r="151" s="2" customFormat="1">
      <c r="A151" s="35"/>
      <c r="B151" s="36"/>
      <c r="C151" s="37"/>
      <c r="D151" s="238" t="s">
        <v>244</v>
      </c>
      <c r="E151" s="37"/>
      <c r="F151" s="239" t="s">
        <v>406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ht="24.15" customHeight="1">
      <c r="A152" s="35"/>
      <c r="B152" s="36"/>
      <c r="C152" s="243" t="s">
        <v>308</v>
      </c>
      <c r="D152" s="243" t="s">
        <v>246</v>
      </c>
      <c r="E152" s="244" t="s">
        <v>408</v>
      </c>
      <c r="F152" s="245" t="s">
        <v>409</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73</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790</v>
      </c>
    </row>
    <row r="153" s="2" customFormat="1">
      <c r="A153" s="35"/>
      <c r="B153" s="36"/>
      <c r="C153" s="37"/>
      <c r="D153" s="238" t="s">
        <v>244</v>
      </c>
      <c r="E153" s="37"/>
      <c r="F153" s="239" t="s">
        <v>409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73</v>
      </c>
    </row>
    <row r="154" s="2" customFormat="1" ht="24.15" customHeight="1">
      <c r="A154" s="35"/>
      <c r="B154" s="36"/>
      <c r="C154" s="243" t="s">
        <v>312</v>
      </c>
      <c r="D154" s="243" t="s">
        <v>246</v>
      </c>
      <c r="E154" s="244" t="s">
        <v>411</v>
      </c>
      <c r="F154" s="245" t="s">
        <v>412</v>
      </c>
      <c r="G154" s="246" t="s">
        <v>242</v>
      </c>
      <c r="H154" s="247">
        <v>5</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73</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791</v>
      </c>
    </row>
    <row r="155" s="2" customFormat="1">
      <c r="A155" s="35"/>
      <c r="B155" s="36"/>
      <c r="C155" s="37"/>
      <c r="D155" s="238" t="s">
        <v>244</v>
      </c>
      <c r="E155" s="37"/>
      <c r="F155" s="239" t="s">
        <v>412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73</v>
      </c>
    </row>
    <row r="156" s="2" customFormat="1" ht="24.15" customHeight="1">
      <c r="A156" s="35"/>
      <c r="B156" s="36"/>
      <c r="C156" s="243" t="s">
        <v>316</v>
      </c>
      <c r="D156" s="243" t="s">
        <v>246</v>
      </c>
      <c r="E156" s="244" t="s">
        <v>414</v>
      </c>
      <c r="F156" s="245" t="s">
        <v>415</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792</v>
      </c>
    </row>
    <row r="157" s="2" customFormat="1">
      <c r="A157" s="35"/>
      <c r="B157" s="36"/>
      <c r="C157" s="37"/>
      <c r="D157" s="238" t="s">
        <v>244</v>
      </c>
      <c r="E157" s="37"/>
      <c r="F157" s="239" t="s">
        <v>415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ht="24.15" customHeight="1">
      <c r="A158" s="35"/>
      <c r="B158" s="36"/>
      <c r="C158" s="243" t="s">
        <v>320</v>
      </c>
      <c r="D158" s="243" t="s">
        <v>246</v>
      </c>
      <c r="E158" s="244" t="s">
        <v>417</v>
      </c>
      <c r="F158" s="245" t="s">
        <v>418</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73</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793</v>
      </c>
    </row>
    <row r="159" s="2" customFormat="1">
      <c r="A159" s="35"/>
      <c r="B159" s="36"/>
      <c r="C159" s="37"/>
      <c r="D159" s="238" t="s">
        <v>244</v>
      </c>
      <c r="E159" s="37"/>
      <c r="F159" s="239" t="s">
        <v>418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73</v>
      </c>
    </row>
    <row r="160" s="2" customFormat="1" ht="24.15" customHeight="1">
      <c r="A160" s="35"/>
      <c r="B160" s="36"/>
      <c r="C160" s="243" t="s">
        <v>324</v>
      </c>
      <c r="D160" s="243" t="s">
        <v>246</v>
      </c>
      <c r="E160" s="244" t="s">
        <v>420</v>
      </c>
      <c r="F160" s="245" t="s">
        <v>421</v>
      </c>
      <c r="G160" s="246" t="s">
        <v>242</v>
      </c>
      <c r="H160" s="247">
        <v>5</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73</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794</v>
      </c>
    </row>
    <row r="161" s="2" customFormat="1">
      <c r="A161" s="35"/>
      <c r="B161" s="36"/>
      <c r="C161" s="37"/>
      <c r="D161" s="238" t="s">
        <v>244</v>
      </c>
      <c r="E161" s="37"/>
      <c r="F161" s="239" t="s">
        <v>421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73</v>
      </c>
    </row>
    <row r="162" s="2" customFormat="1" ht="24.15" customHeight="1">
      <c r="A162" s="35"/>
      <c r="B162" s="36"/>
      <c r="C162" s="243" t="s">
        <v>7</v>
      </c>
      <c r="D162" s="243" t="s">
        <v>246</v>
      </c>
      <c r="E162" s="244" t="s">
        <v>423</v>
      </c>
      <c r="F162" s="245" t="s">
        <v>424</v>
      </c>
      <c r="G162" s="246" t="s">
        <v>242</v>
      </c>
      <c r="H162" s="247">
        <v>9</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795</v>
      </c>
    </row>
    <row r="163" s="2" customFormat="1">
      <c r="A163" s="35"/>
      <c r="B163" s="36"/>
      <c r="C163" s="37"/>
      <c r="D163" s="238" t="s">
        <v>244</v>
      </c>
      <c r="E163" s="37"/>
      <c r="F163" s="239" t="s">
        <v>424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ht="24.15" customHeight="1">
      <c r="A164" s="35"/>
      <c r="B164" s="36"/>
      <c r="C164" s="243" t="s">
        <v>332</v>
      </c>
      <c r="D164" s="243" t="s">
        <v>246</v>
      </c>
      <c r="E164" s="244" t="s">
        <v>426</v>
      </c>
      <c r="F164" s="245" t="s">
        <v>427</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73</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796</v>
      </c>
    </row>
    <row r="165" s="2" customFormat="1">
      <c r="A165" s="35"/>
      <c r="B165" s="36"/>
      <c r="C165" s="37"/>
      <c r="D165" s="238" t="s">
        <v>244</v>
      </c>
      <c r="E165" s="37"/>
      <c r="F165" s="239" t="s">
        <v>427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73</v>
      </c>
    </row>
    <row r="166" s="2" customFormat="1" ht="24.15" customHeight="1">
      <c r="A166" s="35"/>
      <c r="B166" s="36"/>
      <c r="C166" s="243" t="s">
        <v>336</v>
      </c>
      <c r="D166" s="243" t="s">
        <v>246</v>
      </c>
      <c r="E166" s="244" t="s">
        <v>433</v>
      </c>
      <c r="F166" s="245" t="s">
        <v>434</v>
      </c>
      <c r="G166" s="246" t="s">
        <v>242</v>
      </c>
      <c r="H166" s="247">
        <v>1</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73</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797</v>
      </c>
    </row>
    <row r="167" s="2" customFormat="1">
      <c r="A167" s="35"/>
      <c r="B167" s="36"/>
      <c r="C167" s="37"/>
      <c r="D167" s="238" t="s">
        <v>244</v>
      </c>
      <c r="E167" s="37"/>
      <c r="F167" s="239" t="s">
        <v>434</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73</v>
      </c>
    </row>
    <row r="168" s="2" customFormat="1" ht="24.15" customHeight="1">
      <c r="A168" s="35"/>
      <c r="B168" s="36"/>
      <c r="C168" s="243" t="s">
        <v>341</v>
      </c>
      <c r="D168" s="243" t="s">
        <v>246</v>
      </c>
      <c r="E168" s="244" t="s">
        <v>436</v>
      </c>
      <c r="F168" s="245" t="s">
        <v>437</v>
      </c>
      <c r="G168" s="246" t="s">
        <v>242</v>
      </c>
      <c r="H168" s="247">
        <v>2</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798</v>
      </c>
    </row>
    <row r="169" s="2" customFormat="1">
      <c r="A169" s="35"/>
      <c r="B169" s="36"/>
      <c r="C169" s="37"/>
      <c r="D169" s="238" t="s">
        <v>244</v>
      </c>
      <c r="E169" s="37"/>
      <c r="F169" s="239" t="s">
        <v>437</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ht="24.15" customHeight="1">
      <c r="A170" s="35"/>
      <c r="B170" s="36"/>
      <c r="C170" s="243" t="s">
        <v>345</v>
      </c>
      <c r="D170" s="243" t="s">
        <v>246</v>
      </c>
      <c r="E170" s="244" t="s">
        <v>532</v>
      </c>
      <c r="F170" s="245" t="s">
        <v>533</v>
      </c>
      <c r="G170" s="246" t="s">
        <v>242</v>
      </c>
      <c r="H170" s="247">
        <v>18</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73</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799</v>
      </c>
    </row>
    <row r="171" s="2" customFormat="1">
      <c r="A171" s="35"/>
      <c r="B171" s="36"/>
      <c r="C171" s="37"/>
      <c r="D171" s="238" t="s">
        <v>244</v>
      </c>
      <c r="E171" s="37"/>
      <c r="F171" s="239" t="s">
        <v>533</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73</v>
      </c>
    </row>
    <row r="172" s="2" customFormat="1" ht="33" customHeight="1">
      <c r="A172" s="35"/>
      <c r="B172" s="36"/>
      <c r="C172" s="243" t="s">
        <v>445</v>
      </c>
      <c r="D172" s="243" t="s">
        <v>246</v>
      </c>
      <c r="E172" s="244" t="s">
        <v>439</v>
      </c>
      <c r="F172" s="245" t="s">
        <v>440</v>
      </c>
      <c r="G172" s="246" t="s">
        <v>242</v>
      </c>
      <c r="H172" s="247">
        <v>9</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73</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800</v>
      </c>
    </row>
    <row r="173" s="2" customFormat="1">
      <c r="A173" s="35"/>
      <c r="B173" s="36"/>
      <c r="C173" s="37"/>
      <c r="D173" s="238" t="s">
        <v>244</v>
      </c>
      <c r="E173" s="37"/>
      <c r="F173" s="239" t="s">
        <v>440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73</v>
      </c>
    </row>
    <row r="174" s="2" customFormat="1" ht="24.15" customHeight="1">
      <c r="A174" s="35"/>
      <c r="B174" s="36"/>
      <c r="C174" s="224" t="s">
        <v>449</v>
      </c>
      <c r="D174" s="224" t="s">
        <v>239</v>
      </c>
      <c r="E174" s="225" t="s">
        <v>442</v>
      </c>
      <c r="F174" s="226" t="s">
        <v>443</v>
      </c>
      <c r="G174" s="227" t="s">
        <v>242</v>
      </c>
      <c r="H174" s="228">
        <v>9</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801</v>
      </c>
    </row>
    <row r="175" s="2" customFormat="1">
      <c r="A175" s="35"/>
      <c r="B175" s="36"/>
      <c r="C175" s="37"/>
      <c r="D175" s="238" t="s">
        <v>244</v>
      </c>
      <c r="E175" s="37"/>
      <c r="F175" s="239" t="s">
        <v>443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ht="24.15" customHeight="1">
      <c r="A176" s="35"/>
      <c r="B176" s="36"/>
      <c r="C176" s="243" t="s">
        <v>453</v>
      </c>
      <c r="D176" s="243" t="s">
        <v>246</v>
      </c>
      <c r="E176" s="244" t="s">
        <v>446</v>
      </c>
      <c r="F176" s="245" t="s">
        <v>447</v>
      </c>
      <c r="G176" s="246" t="s">
        <v>242</v>
      </c>
      <c r="H176" s="247">
        <v>10</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73</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802</v>
      </c>
    </row>
    <row r="177" s="2" customFormat="1">
      <c r="A177" s="35"/>
      <c r="B177" s="36"/>
      <c r="C177" s="37"/>
      <c r="D177" s="238" t="s">
        <v>244</v>
      </c>
      <c r="E177" s="37"/>
      <c r="F177" s="239" t="s">
        <v>447</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73</v>
      </c>
    </row>
    <row r="178" s="2" customFormat="1" ht="24.15" customHeight="1">
      <c r="A178" s="35"/>
      <c r="B178" s="36"/>
      <c r="C178" s="243" t="s">
        <v>457</v>
      </c>
      <c r="D178" s="243" t="s">
        <v>246</v>
      </c>
      <c r="E178" s="244" t="s">
        <v>450</v>
      </c>
      <c r="F178" s="245" t="s">
        <v>451</v>
      </c>
      <c r="G178" s="246" t="s">
        <v>242</v>
      </c>
      <c r="H178" s="247">
        <v>36</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73</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803</v>
      </c>
    </row>
    <row r="179" s="2" customFormat="1">
      <c r="A179" s="35"/>
      <c r="B179" s="36"/>
      <c r="C179" s="37"/>
      <c r="D179" s="238" t="s">
        <v>244</v>
      </c>
      <c r="E179" s="37"/>
      <c r="F179" s="239" t="s">
        <v>451</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73</v>
      </c>
    </row>
    <row r="180" s="2" customFormat="1" ht="21.75" customHeight="1">
      <c r="A180" s="35"/>
      <c r="B180" s="36"/>
      <c r="C180" s="224" t="s">
        <v>461</v>
      </c>
      <c r="D180" s="224" t="s">
        <v>239</v>
      </c>
      <c r="E180" s="225" t="s">
        <v>454</v>
      </c>
      <c r="F180" s="226" t="s">
        <v>455</v>
      </c>
      <c r="G180" s="227" t="s">
        <v>242</v>
      </c>
      <c r="H180" s="228">
        <v>1</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80</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804</v>
      </c>
    </row>
    <row r="181" s="2" customFormat="1">
      <c r="A181" s="35"/>
      <c r="B181" s="36"/>
      <c r="C181" s="37"/>
      <c r="D181" s="238" t="s">
        <v>244</v>
      </c>
      <c r="E181" s="37"/>
      <c r="F181" s="239" t="s">
        <v>455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ht="66.75" customHeight="1">
      <c r="A182" s="35"/>
      <c r="B182" s="36"/>
      <c r="C182" s="224" t="s">
        <v>475</v>
      </c>
      <c r="D182" s="224" t="s">
        <v>239</v>
      </c>
      <c r="E182" s="225" t="s">
        <v>536</v>
      </c>
      <c r="F182" s="226" t="s">
        <v>537</v>
      </c>
      <c r="G182" s="227" t="s">
        <v>242</v>
      </c>
      <c r="H182" s="228">
        <v>2</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239</v>
      </c>
      <c r="AU182" s="236" t="s">
        <v>73</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805</v>
      </c>
    </row>
    <row r="183" s="2" customFormat="1">
      <c r="A183" s="35"/>
      <c r="B183" s="36"/>
      <c r="C183" s="37"/>
      <c r="D183" s="238" t="s">
        <v>244</v>
      </c>
      <c r="E183" s="37"/>
      <c r="F183" s="239" t="s">
        <v>539</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73</v>
      </c>
    </row>
    <row r="184" s="12" customFormat="1" ht="25.92" customHeight="1">
      <c r="A184" s="12"/>
      <c r="B184" s="210"/>
      <c r="C184" s="211"/>
      <c r="D184" s="212" t="s">
        <v>72</v>
      </c>
      <c r="E184" s="213" t="s">
        <v>267</v>
      </c>
      <c r="F184" s="213" t="s">
        <v>268</v>
      </c>
      <c r="G184" s="211"/>
      <c r="H184" s="211"/>
      <c r="I184" s="214"/>
      <c r="J184" s="215">
        <f>BK184</f>
        <v>0</v>
      </c>
      <c r="K184" s="211"/>
      <c r="L184" s="216"/>
      <c r="M184" s="217"/>
      <c r="N184" s="218"/>
      <c r="O184" s="218"/>
      <c r="P184" s="219">
        <f>SUM(P185:P188)</f>
        <v>0</v>
      </c>
      <c r="Q184" s="218"/>
      <c r="R184" s="219">
        <f>SUM(R185:R188)</f>
        <v>0</v>
      </c>
      <c r="S184" s="218"/>
      <c r="T184" s="220">
        <f>SUM(T185:T188)</f>
        <v>0</v>
      </c>
      <c r="U184" s="12"/>
      <c r="V184" s="12"/>
      <c r="W184" s="12"/>
      <c r="X184" s="12"/>
      <c r="Y184" s="12"/>
      <c r="Z184" s="12"/>
      <c r="AA184" s="12"/>
      <c r="AB184" s="12"/>
      <c r="AC184" s="12"/>
      <c r="AD184" s="12"/>
      <c r="AE184" s="12"/>
      <c r="AR184" s="221" t="s">
        <v>258</v>
      </c>
      <c r="AT184" s="222" t="s">
        <v>72</v>
      </c>
      <c r="AU184" s="222" t="s">
        <v>73</v>
      </c>
      <c r="AY184" s="221" t="s">
        <v>238</v>
      </c>
      <c r="BK184" s="223">
        <f>SUM(BK185:BK188)</f>
        <v>0</v>
      </c>
    </row>
    <row r="185" s="2" customFormat="1" ht="16.5" customHeight="1">
      <c r="A185" s="35"/>
      <c r="B185" s="36"/>
      <c r="C185" s="224" t="s">
        <v>479</v>
      </c>
      <c r="D185" s="224" t="s">
        <v>239</v>
      </c>
      <c r="E185" s="225" t="s">
        <v>490</v>
      </c>
      <c r="F185" s="226" t="s">
        <v>491</v>
      </c>
      <c r="G185" s="227" t="s">
        <v>487</v>
      </c>
      <c r="H185" s="228">
        <v>245</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239</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806</v>
      </c>
    </row>
    <row r="186" s="2" customFormat="1">
      <c r="A186" s="35"/>
      <c r="B186" s="36"/>
      <c r="C186" s="37"/>
      <c r="D186" s="238" t="s">
        <v>244</v>
      </c>
      <c r="E186" s="37"/>
      <c r="F186" s="239" t="s">
        <v>491</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16.5" customHeight="1">
      <c r="A187" s="35"/>
      <c r="B187" s="36"/>
      <c r="C187" s="224" t="s">
        <v>639</v>
      </c>
      <c r="D187" s="224" t="s">
        <v>239</v>
      </c>
      <c r="E187" s="225" t="s">
        <v>494</v>
      </c>
      <c r="F187" s="226" t="s">
        <v>495</v>
      </c>
      <c r="G187" s="227" t="s">
        <v>487</v>
      </c>
      <c r="H187" s="228">
        <v>220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807</v>
      </c>
    </row>
    <row r="188" s="2" customFormat="1">
      <c r="A188" s="35"/>
      <c r="B188" s="36"/>
      <c r="C188" s="37"/>
      <c r="D188" s="238" t="s">
        <v>244</v>
      </c>
      <c r="E188" s="37"/>
      <c r="F188" s="239" t="s">
        <v>495</v>
      </c>
      <c r="G188" s="37"/>
      <c r="H188" s="37"/>
      <c r="I188" s="240"/>
      <c r="J188" s="37"/>
      <c r="K188" s="37"/>
      <c r="L188" s="41"/>
      <c r="M188" s="256"/>
      <c r="N188" s="257"/>
      <c r="O188" s="258"/>
      <c r="P188" s="258"/>
      <c r="Q188" s="258"/>
      <c r="R188" s="258"/>
      <c r="S188" s="258"/>
      <c r="T188" s="259"/>
      <c r="U188" s="35"/>
      <c r="V188" s="35"/>
      <c r="W188" s="35"/>
      <c r="X188" s="35"/>
      <c r="Y188" s="35"/>
      <c r="Z188" s="35"/>
      <c r="AA188" s="35"/>
      <c r="AB188" s="35"/>
      <c r="AC188" s="35"/>
      <c r="AD188" s="35"/>
      <c r="AE188" s="35"/>
      <c r="AT188" s="14" t="s">
        <v>244</v>
      </c>
      <c r="AU188" s="14" t="s">
        <v>80</v>
      </c>
    </row>
    <row r="189" s="2" customFormat="1" ht="6.96" customHeight="1">
      <c r="A189" s="35"/>
      <c r="B189" s="63"/>
      <c r="C189" s="64"/>
      <c r="D189" s="64"/>
      <c r="E189" s="64"/>
      <c r="F189" s="64"/>
      <c r="G189" s="64"/>
      <c r="H189" s="64"/>
      <c r="I189" s="64"/>
      <c r="J189" s="64"/>
      <c r="K189" s="64"/>
      <c r="L189" s="41"/>
      <c r="M189" s="35"/>
      <c r="O189" s="35"/>
      <c r="P189" s="35"/>
      <c r="Q189" s="35"/>
      <c r="R189" s="35"/>
      <c r="S189" s="35"/>
      <c r="T189" s="35"/>
      <c r="U189" s="35"/>
      <c r="V189" s="35"/>
      <c r="W189" s="35"/>
      <c r="X189" s="35"/>
      <c r="Y189" s="35"/>
      <c r="Z189" s="35"/>
      <c r="AA189" s="35"/>
      <c r="AB189" s="35"/>
      <c r="AC189" s="35"/>
      <c r="AD189" s="35"/>
      <c r="AE189" s="35"/>
    </row>
  </sheetData>
  <sheetProtection sheet="1" autoFilter="0" formatColumns="0" formatRows="0" objects="1" scenarios="1" spinCount="100000" saltValue="4Zb/XYHmjjs6IqS+IRw7NrrWyp7sROK5abnCvEYsaJABg2ZL+jjqqxyxOT3Y/+jQuAewL0SI2fs0J3vCkStRdw==" hashValue="XXEaktUnn21pRzl5rWiVv9dOua0WzN00TO0AgLs6f/B+JG3PfDo8MjSe/WFNZ5Du0W65j3BINsy2gwY/Jhl45w==" algorithmName="SHA-512" password="CC35"/>
  <autoFilter ref="C124:K188"/>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139</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809</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ROUND((SUM(BE127:BE188)),  2)</f>
        <v>0</v>
      </c>
      <c r="G37" s="35"/>
      <c r="H37" s="35"/>
      <c r="I37" s="162">
        <v>0.20999999999999999</v>
      </c>
      <c r="J37" s="161">
        <f>ROUND(((SUM(BE127:BE188))*I37),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ROUND((SUM(BF127:BF188)),  2)</f>
        <v>0</v>
      </c>
      <c r="G38" s="35"/>
      <c r="H38" s="35"/>
      <c r="I38" s="162">
        <v>0.12</v>
      </c>
      <c r="J38" s="161">
        <f>ROUND(((SUM(BF127:BF188))*I38),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ROUND((SUM(BG127:BG188)),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ROUND((SUM(BH127:BH188)),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ROUND((SUM(BI127:BI188)),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809</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220</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221</v>
      </c>
      <c r="E102" s="195"/>
      <c r="F102" s="195"/>
      <c r="G102" s="195"/>
      <c r="H102" s="195"/>
      <c r="I102" s="195"/>
      <c r="J102" s="196">
        <f>J147</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222</v>
      </c>
      <c r="E103" s="190"/>
      <c r="F103" s="190"/>
      <c r="G103" s="190"/>
      <c r="H103" s="190"/>
      <c r="I103" s="190"/>
      <c r="J103" s="191">
        <f>J152</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223</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207</v>
      </c>
      <c r="D114" s="19"/>
      <c r="E114" s="19"/>
      <c r="F114" s="19"/>
      <c r="G114" s="19"/>
      <c r="H114" s="19"/>
      <c r="I114" s="19"/>
      <c r="J114" s="19"/>
      <c r="K114" s="19"/>
      <c r="L114" s="17"/>
    </row>
    <row r="115" s="1" customFormat="1" ht="23.25" customHeight="1">
      <c r="B115" s="18"/>
      <c r="C115" s="19"/>
      <c r="D115" s="19"/>
      <c r="E115" s="181" t="s">
        <v>808</v>
      </c>
      <c r="F115" s="19"/>
      <c r="G115" s="19"/>
      <c r="H115" s="19"/>
      <c r="I115" s="19"/>
      <c r="J115" s="19"/>
      <c r="K115" s="19"/>
      <c r="L115" s="17"/>
    </row>
    <row r="116" s="1" customFormat="1" ht="12" customHeight="1">
      <c r="B116" s="18"/>
      <c r="C116" s="29" t="s">
        <v>209</v>
      </c>
      <c r="D116" s="19"/>
      <c r="E116" s="19"/>
      <c r="F116" s="19"/>
      <c r="G116" s="19"/>
      <c r="H116" s="19"/>
      <c r="I116" s="19"/>
      <c r="J116" s="19"/>
      <c r="K116" s="19"/>
      <c r="L116" s="17"/>
    </row>
    <row r="117" s="2" customFormat="1" ht="16.5" customHeight="1">
      <c r="A117" s="35"/>
      <c r="B117" s="36"/>
      <c r="C117" s="37"/>
      <c r="D117" s="37"/>
      <c r="E117" s="182" t="s">
        <v>809</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211</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224</v>
      </c>
      <c r="D126" s="201" t="s">
        <v>58</v>
      </c>
      <c r="E126" s="201" t="s">
        <v>54</v>
      </c>
      <c r="F126" s="201" t="s">
        <v>55</v>
      </c>
      <c r="G126" s="201" t="s">
        <v>225</v>
      </c>
      <c r="H126" s="201" t="s">
        <v>226</v>
      </c>
      <c r="I126" s="201" t="s">
        <v>227</v>
      </c>
      <c r="J126" s="202" t="s">
        <v>217</v>
      </c>
      <c r="K126" s="203" t="s">
        <v>228</v>
      </c>
      <c r="L126" s="204"/>
      <c r="M126" s="97" t="s">
        <v>1</v>
      </c>
      <c r="N126" s="98" t="s">
        <v>37</v>
      </c>
      <c r="O126" s="98" t="s">
        <v>229</v>
      </c>
      <c r="P126" s="98" t="s">
        <v>230</v>
      </c>
      <c r="Q126" s="98" t="s">
        <v>231</v>
      </c>
      <c r="R126" s="98" t="s">
        <v>232</v>
      </c>
      <c r="S126" s="98" t="s">
        <v>233</v>
      </c>
      <c r="T126" s="99" t="s">
        <v>234</v>
      </c>
      <c r="U126" s="198"/>
      <c r="V126" s="198"/>
      <c r="W126" s="198"/>
      <c r="X126" s="198"/>
      <c r="Y126" s="198"/>
      <c r="Z126" s="198"/>
      <c r="AA126" s="198"/>
      <c r="AB126" s="198"/>
      <c r="AC126" s="198"/>
      <c r="AD126" s="198"/>
      <c r="AE126" s="198"/>
    </row>
    <row r="127" s="2" customFormat="1" ht="22.8" customHeight="1">
      <c r="A127" s="35"/>
      <c r="B127" s="36"/>
      <c r="C127" s="104" t="s">
        <v>235</v>
      </c>
      <c r="D127" s="37"/>
      <c r="E127" s="37"/>
      <c r="F127" s="37"/>
      <c r="G127" s="37"/>
      <c r="H127" s="37"/>
      <c r="I127" s="37"/>
      <c r="J127" s="205">
        <f>BK127</f>
        <v>0</v>
      </c>
      <c r="K127" s="37"/>
      <c r="L127" s="41"/>
      <c r="M127" s="100"/>
      <c r="N127" s="206"/>
      <c r="O127" s="101"/>
      <c r="P127" s="207">
        <f>P128+P152</f>
        <v>0</v>
      </c>
      <c r="Q127" s="101"/>
      <c r="R127" s="207">
        <f>R128+R152</f>
        <v>0</v>
      </c>
      <c r="S127" s="101"/>
      <c r="T127" s="208">
        <f>T128+T152</f>
        <v>0</v>
      </c>
      <c r="U127" s="35"/>
      <c r="V127" s="35"/>
      <c r="W127" s="35"/>
      <c r="X127" s="35"/>
      <c r="Y127" s="35"/>
      <c r="Z127" s="35"/>
      <c r="AA127" s="35"/>
      <c r="AB127" s="35"/>
      <c r="AC127" s="35"/>
      <c r="AD127" s="35"/>
      <c r="AE127" s="35"/>
      <c r="AT127" s="14" t="s">
        <v>72</v>
      </c>
      <c r="AU127" s="14" t="s">
        <v>219</v>
      </c>
      <c r="BK127" s="209">
        <f>BK128+BK152</f>
        <v>0</v>
      </c>
    </row>
    <row r="128" s="12" customFormat="1" ht="25.92" customHeight="1">
      <c r="A128" s="12"/>
      <c r="B128" s="210"/>
      <c r="C128" s="211"/>
      <c r="D128" s="212" t="s">
        <v>72</v>
      </c>
      <c r="E128" s="213" t="s">
        <v>236</v>
      </c>
      <c r="F128" s="213" t="s">
        <v>237</v>
      </c>
      <c r="G128" s="211"/>
      <c r="H128" s="211"/>
      <c r="I128" s="214"/>
      <c r="J128" s="215">
        <f>BK128</f>
        <v>0</v>
      </c>
      <c r="K128" s="211"/>
      <c r="L128" s="216"/>
      <c r="M128" s="217"/>
      <c r="N128" s="218"/>
      <c r="O128" s="218"/>
      <c r="P128" s="219">
        <f>P129+SUM(P130:P147)</f>
        <v>0</v>
      </c>
      <c r="Q128" s="218"/>
      <c r="R128" s="219">
        <f>R129+SUM(R130:R147)</f>
        <v>0</v>
      </c>
      <c r="S128" s="218"/>
      <c r="T128" s="220">
        <f>T129+SUM(T130:T147)</f>
        <v>0</v>
      </c>
      <c r="U128" s="12"/>
      <c r="V128" s="12"/>
      <c r="W128" s="12"/>
      <c r="X128" s="12"/>
      <c r="Y128" s="12"/>
      <c r="Z128" s="12"/>
      <c r="AA128" s="12"/>
      <c r="AB128" s="12"/>
      <c r="AC128" s="12"/>
      <c r="AD128" s="12"/>
      <c r="AE128" s="12"/>
      <c r="AR128" s="221" t="s">
        <v>80</v>
      </c>
      <c r="AT128" s="222" t="s">
        <v>72</v>
      </c>
      <c r="AU128" s="222" t="s">
        <v>73</v>
      </c>
      <c r="AY128" s="221" t="s">
        <v>238</v>
      </c>
      <c r="BK128" s="223">
        <f>BK129+SUM(BK130:BK147)</f>
        <v>0</v>
      </c>
    </row>
    <row r="129" s="2" customFormat="1" ht="76.35" customHeight="1">
      <c r="A129" s="35"/>
      <c r="B129" s="36"/>
      <c r="C129" s="224" t="s">
        <v>80</v>
      </c>
      <c r="D129" s="224" t="s">
        <v>239</v>
      </c>
      <c r="E129" s="225" t="s">
        <v>251</v>
      </c>
      <c r="F129" s="226" t="s">
        <v>252</v>
      </c>
      <c r="G129" s="227" t="s">
        <v>249</v>
      </c>
      <c r="H129" s="228">
        <v>80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253</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253</v>
      </c>
      <c r="BM129" s="236" t="s">
        <v>810</v>
      </c>
    </row>
    <row r="130" s="2" customFormat="1">
      <c r="A130" s="35"/>
      <c r="B130" s="36"/>
      <c r="C130" s="37"/>
      <c r="D130" s="238" t="s">
        <v>244</v>
      </c>
      <c r="E130" s="37"/>
      <c r="F130" s="239" t="s">
        <v>255</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76.35" customHeight="1">
      <c r="A131" s="35"/>
      <c r="B131" s="36"/>
      <c r="C131" s="224" t="s">
        <v>85</v>
      </c>
      <c r="D131" s="224" t="s">
        <v>239</v>
      </c>
      <c r="E131" s="225" t="s">
        <v>240</v>
      </c>
      <c r="F131" s="226" t="s">
        <v>241</v>
      </c>
      <c r="G131" s="227" t="s">
        <v>242</v>
      </c>
      <c r="H131" s="228">
        <v>48</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811</v>
      </c>
    </row>
    <row r="132" s="2" customFormat="1">
      <c r="A132" s="35"/>
      <c r="B132" s="36"/>
      <c r="C132" s="37"/>
      <c r="D132" s="238" t="s">
        <v>244</v>
      </c>
      <c r="E132" s="37"/>
      <c r="F132" s="239" t="s">
        <v>245</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ht="33" customHeight="1">
      <c r="A133" s="35"/>
      <c r="B133" s="36"/>
      <c r="C133" s="243" t="s">
        <v>89</v>
      </c>
      <c r="D133" s="243" t="s">
        <v>246</v>
      </c>
      <c r="E133" s="244" t="s">
        <v>247</v>
      </c>
      <c r="F133" s="245" t="s">
        <v>248</v>
      </c>
      <c r="G133" s="246" t="s">
        <v>249</v>
      </c>
      <c r="H133" s="247">
        <v>80</v>
      </c>
      <c r="I133" s="248"/>
      <c r="J133" s="249">
        <f>ROUND(I133*H133,2)</f>
        <v>0</v>
      </c>
      <c r="K133" s="250"/>
      <c r="L133" s="251"/>
      <c r="M133" s="252" t="s">
        <v>1</v>
      </c>
      <c r="N133" s="25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85</v>
      </c>
      <c r="AT133" s="236" t="s">
        <v>246</v>
      </c>
      <c r="AU133" s="236" t="s">
        <v>80</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812</v>
      </c>
    </row>
    <row r="134" s="2" customFormat="1">
      <c r="A134" s="35"/>
      <c r="B134" s="36"/>
      <c r="C134" s="37"/>
      <c r="D134" s="238" t="s">
        <v>244</v>
      </c>
      <c r="E134" s="37"/>
      <c r="F134" s="239" t="s">
        <v>248</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80</v>
      </c>
    </row>
    <row r="135" s="2" customFormat="1" ht="33" customHeight="1">
      <c r="A135" s="35"/>
      <c r="B135" s="36"/>
      <c r="C135" s="243" t="s">
        <v>258</v>
      </c>
      <c r="D135" s="243" t="s">
        <v>246</v>
      </c>
      <c r="E135" s="244" t="s">
        <v>813</v>
      </c>
      <c r="F135" s="245" t="s">
        <v>814</v>
      </c>
      <c r="G135" s="246" t="s">
        <v>249</v>
      </c>
      <c r="H135" s="247">
        <v>45</v>
      </c>
      <c r="I135" s="248"/>
      <c r="J135" s="249">
        <f>ROUND(I135*H135,2)</f>
        <v>0</v>
      </c>
      <c r="K135" s="250"/>
      <c r="L135" s="251"/>
      <c r="M135" s="252" t="s">
        <v>1</v>
      </c>
      <c r="N135" s="25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85</v>
      </c>
      <c r="AT135" s="236" t="s">
        <v>246</v>
      </c>
      <c r="AU135" s="236" t="s">
        <v>80</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815</v>
      </c>
    </row>
    <row r="136" s="2" customFormat="1">
      <c r="A136" s="35"/>
      <c r="B136" s="36"/>
      <c r="C136" s="37"/>
      <c r="D136" s="238" t="s">
        <v>244</v>
      </c>
      <c r="E136" s="37"/>
      <c r="F136" s="239" t="s">
        <v>814</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80</v>
      </c>
    </row>
    <row r="137" s="2" customFormat="1" ht="76.35" customHeight="1">
      <c r="A137" s="35"/>
      <c r="B137" s="36"/>
      <c r="C137" s="224" t="s">
        <v>263</v>
      </c>
      <c r="D137" s="224" t="s">
        <v>239</v>
      </c>
      <c r="E137" s="225" t="s">
        <v>816</v>
      </c>
      <c r="F137" s="226" t="s">
        <v>817</v>
      </c>
      <c r="G137" s="227" t="s">
        <v>249</v>
      </c>
      <c r="H137" s="228">
        <v>45</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239</v>
      </c>
      <c r="AU137" s="236" t="s">
        <v>80</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818</v>
      </c>
    </row>
    <row r="138" s="2" customFormat="1">
      <c r="A138" s="35"/>
      <c r="B138" s="36"/>
      <c r="C138" s="37"/>
      <c r="D138" s="238" t="s">
        <v>244</v>
      </c>
      <c r="E138" s="37"/>
      <c r="F138" s="239" t="s">
        <v>819</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80</v>
      </c>
    </row>
    <row r="139" s="2" customFormat="1" ht="66.75" customHeight="1">
      <c r="A139" s="35"/>
      <c r="B139" s="36"/>
      <c r="C139" s="224" t="s">
        <v>269</v>
      </c>
      <c r="D139" s="224" t="s">
        <v>239</v>
      </c>
      <c r="E139" s="225" t="s">
        <v>579</v>
      </c>
      <c r="F139" s="226" t="s">
        <v>580</v>
      </c>
      <c r="G139" s="227" t="s">
        <v>242</v>
      </c>
      <c r="H139" s="228">
        <v>1</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239</v>
      </c>
      <c r="AU139" s="236" t="s">
        <v>80</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820</v>
      </c>
    </row>
    <row r="140" s="2" customFormat="1">
      <c r="A140" s="35"/>
      <c r="B140" s="36"/>
      <c r="C140" s="37"/>
      <c r="D140" s="238" t="s">
        <v>244</v>
      </c>
      <c r="E140" s="37"/>
      <c r="F140" s="239" t="s">
        <v>582</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80</v>
      </c>
    </row>
    <row r="141" s="2" customFormat="1" ht="49.05" customHeight="1">
      <c r="A141" s="35"/>
      <c r="B141" s="36"/>
      <c r="C141" s="243" t="s">
        <v>273</v>
      </c>
      <c r="D141" s="243" t="s">
        <v>246</v>
      </c>
      <c r="E141" s="244" t="s">
        <v>821</v>
      </c>
      <c r="F141" s="245" t="s">
        <v>822</v>
      </c>
      <c r="G141" s="246" t="s">
        <v>242</v>
      </c>
      <c r="H141" s="247">
        <v>1</v>
      </c>
      <c r="I141" s="248"/>
      <c r="J141" s="249">
        <f>ROUND(I141*H141,2)</f>
        <v>0</v>
      </c>
      <c r="K141" s="250"/>
      <c r="L141" s="251"/>
      <c r="M141" s="252" t="s">
        <v>1</v>
      </c>
      <c r="N141" s="25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85</v>
      </c>
      <c r="AT141" s="236" t="s">
        <v>246</v>
      </c>
      <c r="AU141" s="236" t="s">
        <v>80</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823</v>
      </c>
    </row>
    <row r="142" s="2" customFormat="1">
      <c r="A142" s="35"/>
      <c r="B142" s="36"/>
      <c r="C142" s="37"/>
      <c r="D142" s="238" t="s">
        <v>244</v>
      </c>
      <c r="E142" s="37"/>
      <c r="F142" s="239" t="s">
        <v>822</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80</v>
      </c>
    </row>
    <row r="143" s="2" customFormat="1" ht="62.7" customHeight="1">
      <c r="A143" s="35"/>
      <c r="B143" s="36"/>
      <c r="C143" s="224" t="s">
        <v>277</v>
      </c>
      <c r="D143" s="224" t="s">
        <v>239</v>
      </c>
      <c r="E143" s="225" t="s">
        <v>824</v>
      </c>
      <c r="F143" s="226" t="s">
        <v>825</v>
      </c>
      <c r="G143" s="227" t="s">
        <v>242</v>
      </c>
      <c r="H143" s="228">
        <v>1</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826</v>
      </c>
    </row>
    <row r="144" s="2" customFormat="1">
      <c r="A144" s="35"/>
      <c r="B144" s="36"/>
      <c r="C144" s="37"/>
      <c r="D144" s="238" t="s">
        <v>244</v>
      </c>
      <c r="E144" s="37"/>
      <c r="F144" s="239" t="s">
        <v>825</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ht="49.05" customHeight="1">
      <c r="A145" s="35"/>
      <c r="B145" s="36"/>
      <c r="C145" s="224" t="s">
        <v>281</v>
      </c>
      <c r="D145" s="224" t="s">
        <v>239</v>
      </c>
      <c r="E145" s="225" t="s">
        <v>827</v>
      </c>
      <c r="F145" s="226" t="s">
        <v>828</v>
      </c>
      <c r="G145" s="227" t="s">
        <v>242</v>
      </c>
      <c r="H145" s="228">
        <v>1</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80</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829</v>
      </c>
    </row>
    <row r="146" s="2" customFormat="1">
      <c r="A146" s="35"/>
      <c r="B146" s="36"/>
      <c r="C146" s="37"/>
      <c r="D146" s="238" t="s">
        <v>244</v>
      </c>
      <c r="E146" s="37"/>
      <c r="F146" s="239" t="s">
        <v>828</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80</v>
      </c>
    </row>
    <row r="147" s="12" customFormat="1" ht="22.8" customHeight="1">
      <c r="A147" s="12"/>
      <c r="B147" s="210"/>
      <c r="C147" s="211"/>
      <c r="D147" s="212" t="s">
        <v>72</v>
      </c>
      <c r="E147" s="254" t="s">
        <v>256</v>
      </c>
      <c r="F147" s="254" t="s">
        <v>257</v>
      </c>
      <c r="G147" s="211"/>
      <c r="H147" s="211"/>
      <c r="I147" s="214"/>
      <c r="J147" s="255">
        <f>BK147</f>
        <v>0</v>
      </c>
      <c r="K147" s="211"/>
      <c r="L147" s="216"/>
      <c r="M147" s="217"/>
      <c r="N147" s="218"/>
      <c r="O147" s="218"/>
      <c r="P147" s="219">
        <f>SUM(P148:P151)</f>
        <v>0</v>
      </c>
      <c r="Q147" s="218"/>
      <c r="R147" s="219">
        <f>SUM(R148:R151)</f>
        <v>0</v>
      </c>
      <c r="S147" s="218"/>
      <c r="T147" s="220">
        <f>SUM(T148:T151)</f>
        <v>0</v>
      </c>
      <c r="U147" s="12"/>
      <c r="V147" s="12"/>
      <c r="W147" s="12"/>
      <c r="X147" s="12"/>
      <c r="Y147" s="12"/>
      <c r="Z147" s="12"/>
      <c r="AA147" s="12"/>
      <c r="AB147" s="12"/>
      <c r="AC147" s="12"/>
      <c r="AD147" s="12"/>
      <c r="AE147" s="12"/>
      <c r="AR147" s="221" t="s">
        <v>80</v>
      </c>
      <c r="AT147" s="222" t="s">
        <v>72</v>
      </c>
      <c r="AU147" s="222" t="s">
        <v>80</v>
      </c>
      <c r="AY147" s="221" t="s">
        <v>238</v>
      </c>
      <c r="BK147" s="223">
        <f>SUM(BK148:BK151)</f>
        <v>0</v>
      </c>
    </row>
    <row r="148" s="2" customFormat="1" ht="33" customHeight="1">
      <c r="A148" s="35"/>
      <c r="B148" s="36"/>
      <c r="C148" s="243" t="s">
        <v>285</v>
      </c>
      <c r="D148" s="243" t="s">
        <v>246</v>
      </c>
      <c r="E148" s="244" t="s">
        <v>259</v>
      </c>
      <c r="F148" s="245" t="s">
        <v>260</v>
      </c>
      <c r="G148" s="246" t="s">
        <v>249</v>
      </c>
      <c r="H148" s="247">
        <v>105</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261</v>
      </c>
      <c r="AT148" s="236" t="s">
        <v>246</v>
      </c>
      <c r="AU148" s="236" t="s">
        <v>85</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261</v>
      </c>
      <c r="BM148" s="236" t="s">
        <v>830</v>
      </c>
    </row>
    <row r="149" s="2" customFormat="1">
      <c r="A149" s="35"/>
      <c r="B149" s="36"/>
      <c r="C149" s="37"/>
      <c r="D149" s="238" t="s">
        <v>244</v>
      </c>
      <c r="E149" s="37"/>
      <c r="F149" s="239" t="s">
        <v>260</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85</v>
      </c>
    </row>
    <row r="150" s="2" customFormat="1" ht="33" customHeight="1">
      <c r="A150" s="35"/>
      <c r="B150" s="36"/>
      <c r="C150" s="243" t="s">
        <v>289</v>
      </c>
      <c r="D150" s="243" t="s">
        <v>246</v>
      </c>
      <c r="E150" s="244" t="s">
        <v>264</v>
      </c>
      <c r="F150" s="245" t="s">
        <v>265</v>
      </c>
      <c r="G150" s="246" t="s">
        <v>249</v>
      </c>
      <c r="H150" s="247">
        <v>20</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85</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831</v>
      </c>
    </row>
    <row r="151" s="2" customFormat="1">
      <c r="A151" s="35"/>
      <c r="B151" s="36"/>
      <c r="C151" s="37"/>
      <c r="D151" s="238" t="s">
        <v>244</v>
      </c>
      <c r="E151" s="37"/>
      <c r="F151" s="239" t="s">
        <v>265</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85</v>
      </c>
    </row>
    <row r="152" s="12" customFormat="1" ht="25.92" customHeight="1">
      <c r="A152" s="12"/>
      <c r="B152" s="210"/>
      <c r="C152" s="211"/>
      <c r="D152" s="212" t="s">
        <v>72</v>
      </c>
      <c r="E152" s="213" t="s">
        <v>267</v>
      </c>
      <c r="F152" s="213" t="s">
        <v>268</v>
      </c>
      <c r="G152" s="211"/>
      <c r="H152" s="211"/>
      <c r="I152" s="214"/>
      <c r="J152" s="215">
        <f>BK152</f>
        <v>0</v>
      </c>
      <c r="K152" s="211"/>
      <c r="L152" s="216"/>
      <c r="M152" s="217"/>
      <c r="N152" s="218"/>
      <c r="O152" s="218"/>
      <c r="P152" s="219">
        <f>SUM(P153:P188)</f>
        <v>0</v>
      </c>
      <c r="Q152" s="218"/>
      <c r="R152" s="219">
        <f>SUM(R153:R188)</f>
        <v>0</v>
      </c>
      <c r="S152" s="218"/>
      <c r="T152" s="220">
        <f>SUM(T153:T188)</f>
        <v>0</v>
      </c>
      <c r="U152" s="12"/>
      <c r="V152" s="12"/>
      <c r="W152" s="12"/>
      <c r="X152" s="12"/>
      <c r="Y152" s="12"/>
      <c r="Z152" s="12"/>
      <c r="AA152" s="12"/>
      <c r="AB152" s="12"/>
      <c r="AC152" s="12"/>
      <c r="AD152" s="12"/>
      <c r="AE152" s="12"/>
      <c r="AR152" s="221" t="s">
        <v>258</v>
      </c>
      <c r="AT152" s="222" t="s">
        <v>72</v>
      </c>
      <c r="AU152" s="222" t="s">
        <v>73</v>
      </c>
      <c r="AY152" s="221" t="s">
        <v>238</v>
      </c>
      <c r="BK152" s="223">
        <f>SUM(BK153:BK188)</f>
        <v>0</v>
      </c>
    </row>
    <row r="153" s="2" customFormat="1" ht="16.5" customHeight="1">
      <c r="A153" s="35"/>
      <c r="B153" s="36"/>
      <c r="C153" s="224" t="s">
        <v>8</v>
      </c>
      <c r="D153" s="224" t="s">
        <v>239</v>
      </c>
      <c r="E153" s="225" t="s">
        <v>270</v>
      </c>
      <c r="F153" s="226" t="s">
        <v>271</v>
      </c>
      <c r="G153" s="227" t="s">
        <v>242</v>
      </c>
      <c r="H153" s="228">
        <v>48</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239</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832</v>
      </c>
    </row>
    <row r="154" s="2" customFormat="1">
      <c r="A154" s="35"/>
      <c r="B154" s="36"/>
      <c r="C154" s="37"/>
      <c r="D154" s="238" t="s">
        <v>244</v>
      </c>
      <c r="E154" s="37"/>
      <c r="F154" s="239" t="s">
        <v>271</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24.15" customHeight="1">
      <c r="A155" s="35"/>
      <c r="B155" s="36"/>
      <c r="C155" s="224" t="s">
        <v>296</v>
      </c>
      <c r="D155" s="224" t="s">
        <v>239</v>
      </c>
      <c r="E155" s="225" t="s">
        <v>278</v>
      </c>
      <c r="F155" s="226" t="s">
        <v>279</v>
      </c>
      <c r="G155" s="227" t="s">
        <v>242</v>
      </c>
      <c r="H155" s="228">
        <v>48</v>
      </c>
      <c r="I155" s="229"/>
      <c r="J155" s="230">
        <f>ROUND(I155*H155,2)</f>
        <v>0</v>
      </c>
      <c r="K155" s="231"/>
      <c r="L155" s="41"/>
      <c r="M155" s="232" t="s">
        <v>1</v>
      </c>
      <c r="N155" s="23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80</v>
      </c>
      <c r="AT155" s="236" t="s">
        <v>239</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833</v>
      </c>
    </row>
    <row r="156" s="2" customFormat="1">
      <c r="A156" s="35"/>
      <c r="B156" s="36"/>
      <c r="C156" s="37"/>
      <c r="D156" s="238" t="s">
        <v>244</v>
      </c>
      <c r="E156" s="37"/>
      <c r="F156" s="239" t="s">
        <v>279</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24.15" customHeight="1">
      <c r="A157" s="35"/>
      <c r="B157" s="36"/>
      <c r="C157" s="224" t="s">
        <v>300</v>
      </c>
      <c r="D157" s="224" t="s">
        <v>239</v>
      </c>
      <c r="E157" s="225" t="s">
        <v>282</v>
      </c>
      <c r="F157" s="226" t="s">
        <v>283</v>
      </c>
      <c r="G157" s="227" t="s">
        <v>242</v>
      </c>
      <c r="H157" s="228">
        <v>48</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239</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834</v>
      </c>
    </row>
    <row r="158" s="2" customFormat="1">
      <c r="A158" s="35"/>
      <c r="B158" s="36"/>
      <c r="C158" s="37"/>
      <c r="D158" s="238" t="s">
        <v>244</v>
      </c>
      <c r="E158" s="37"/>
      <c r="F158" s="239" t="s">
        <v>283</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ht="16.5" customHeight="1">
      <c r="A159" s="35"/>
      <c r="B159" s="36"/>
      <c r="C159" s="224" t="s">
        <v>304</v>
      </c>
      <c r="D159" s="224" t="s">
        <v>239</v>
      </c>
      <c r="E159" s="225" t="s">
        <v>286</v>
      </c>
      <c r="F159" s="226" t="s">
        <v>287</v>
      </c>
      <c r="G159" s="227" t="s">
        <v>242</v>
      </c>
      <c r="H159" s="228">
        <v>48</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80</v>
      </c>
      <c r="AT159" s="236" t="s">
        <v>239</v>
      </c>
      <c r="AU159" s="236" t="s">
        <v>80</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835</v>
      </c>
    </row>
    <row r="160" s="2" customFormat="1">
      <c r="A160" s="35"/>
      <c r="B160" s="36"/>
      <c r="C160" s="37"/>
      <c r="D160" s="238" t="s">
        <v>244</v>
      </c>
      <c r="E160" s="37"/>
      <c r="F160" s="239" t="s">
        <v>287</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80</v>
      </c>
    </row>
    <row r="161" s="2" customFormat="1" ht="33" customHeight="1">
      <c r="A161" s="35"/>
      <c r="B161" s="36"/>
      <c r="C161" s="243" t="s">
        <v>308</v>
      </c>
      <c r="D161" s="243" t="s">
        <v>246</v>
      </c>
      <c r="E161" s="244" t="s">
        <v>297</v>
      </c>
      <c r="F161" s="245" t="s">
        <v>298</v>
      </c>
      <c r="G161" s="246" t="s">
        <v>242</v>
      </c>
      <c r="H161" s="247">
        <v>21</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80</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836</v>
      </c>
    </row>
    <row r="162" s="2" customFormat="1">
      <c r="A162" s="35"/>
      <c r="B162" s="36"/>
      <c r="C162" s="37"/>
      <c r="D162" s="238" t="s">
        <v>244</v>
      </c>
      <c r="E162" s="37"/>
      <c r="F162" s="239" t="s">
        <v>298</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80</v>
      </c>
    </row>
    <row r="163" s="2" customFormat="1" ht="62.7" customHeight="1">
      <c r="A163" s="35"/>
      <c r="B163" s="36"/>
      <c r="C163" s="224" t="s">
        <v>312</v>
      </c>
      <c r="D163" s="224" t="s">
        <v>239</v>
      </c>
      <c r="E163" s="225" t="s">
        <v>301</v>
      </c>
      <c r="F163" s="226" t="s">
        <v>302</v>
      </c>
      <c r="G163" s="227" t="s">
        <v>242</v>
      </c>
      <c r="H163" s="228">
        <v>21</v>
      </c>
      <c r="I163" s="229"/>
      <c r="J163" s="230">
        <f>ROUND(I163*H163,2)</f>
        <v>0</v>
      </c>
      <c r="K163" s="231"/>
      <c r="L163" s="41"/>
      <c r="M163" s="232" t="s">
        <v>1</v>
      </c>
      <c r="N163" s="23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80</v>
      </c>
      <c r="AT163" s="236" t="s">
        <v>239</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837</v>
      </c>
    </row>
    <row r="164" s="2" customFormat="1">
      <c r="A164" s="35"/>
      <c r="B164" s="36"/>
      <c r="C164" s="37"/>
      <c r="D164" s="238" t="s">
        <v>244</v>
      </c>
      <c r="E164" s="37"/>
      <c r="F164" s="239" t="s">
        <v>302</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ht="24.15" customHeight="1">
      <c r="A165" s="35"/>
      <c r="B165" s="36"/>
      <c r="C165" s="243" t="s">
        <v>316</v>
      </c>
      <c r="D165" s="243" t="s">
        <v>246</v>
      </c>
      <c r="E165" s="244" t="s">
        <v>290</v>
      </c>
      <c r="F165" s="245" t="s">
        <v>291</v>
      </c>
      <c r="G165" s="246" t="s">
        <v>242</v>
      </c>
      <c r="H165" s="247">
        <v>25</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838</v>
      </c>
    </row>
    <row r="166" s="2" customFormat="1">
      <c r="A166" s="35"/>
      <c r="B166" s="36"/>
      <c r="C166" s="37"/>
      <c r="D166" s="238" t="s">
        <v>244</v>
      </c>
      <c r="E166" s="37"/>
      <c r="F166" s="239" t="s">
        <v>291</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ht="37.8" customHeight="1">
      <c r="A167" s="35"/>
      <c r="B167" s="36"/>
      <c r="C167" s="224" t="s">
        <v>320</v>
      </c>
      <c r="D167" s="224" t="s">
        <v>239</v>
      </c>
      <c r="E167" s="225" t="s">
        <v>293</v>
      </c>
      <c r="F167" s="226" t="s">
        <v>294</v>
      </c>
      <c r="G167" s="227" t="s">
        <v>242</v>
      </c>
      <c r="H167" s="228">
        <v>25</v>
      </c>
      <c r="I167" s="229"/>
      <c r="J167" s="230">
        <f>ROUND(I167*H167,2)</f>
        <v>0</v>
      </c>
      <c r="K167" s="231"/>
      <c r="L167" s="41"/>
      <c r="M167" s="232" t="s">
        <v>1</v>
      </c>
      <c r="N167" s="23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80</v>
      </c>
      <c r="AT167" s="236" t="s">
        <v>239</v>
      </c>
      <c r="AU167" s="236" t="s">
        <v>80</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839</v>
      </c>
    </row>
    <row r="168" s="2" customFormat="1">
      <c r="A168" s="35"/>
      <c r="B168" s="36"/>
      <c r="C168" s="37"/>
      <c r="D168" s="238" t="s">
        <v>244</v>
      </c>
      <c r="E168" s="37"/>
      <c r="F168" s="239" t="s">
        <v>294</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80</v>
      </c>
    </row>
    <row r="169" s="2" customFormat="1" ht="24.15" customHeight="1">
      <c r="A169" s="35"/>
      <c r="B169" s="36"/>
      <c r="C169" s="243" t="s">
        <v>324</v>
      </c>
      <c r="D169" s="243" t="s">
        <v>246</v>
      </c>
      <c r="E169" s="244" t="s">
        <v>305</v>
      </c>
      <c r="F169" s="245" t="s">
        <v>306</v>
      </c>
      <c r="G169" s="246" t="s">
        <v>242</v>
      </c>
      <c r="H169" s="247">
        <v>25</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840</v>
      </c>
    </row>
    <row r="170" s="2" customFormat="1">
      <c r="A170" s="35"/>
      <c r="B170" s="36"/>
      <c r="C170" s="37"/>
      <c r="D170" s="238" t="s">
        <v>244</v>
      </c>
      <c r="E170" s="37"/>
      <c r="F170" s="239" t="s">
        <v>306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33" customHeight="1">
      <c r="A171" s="35"/>
      <c r="B171" s="36"/>
      <c r="C171" s="224" t="s">
        <v>7</v>
      </c>
      <c r="D171" s="224" t="s">
        <v>239</v>
      </c>
      <c r="E171" s="225" t="s">
        <v>309</v>
      </c>
      <c r="F171" s="226" t="s">
        <v>310</v>
      </c>
      <c r="G171" s="227" t="s">
        <v>242</v>
      </c>
      <c r="H171" s="228">
        <v>25</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80</v>
      </c>
      <c r="AT171" s="236" t="s">
        <v>239</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841</v>
      </c>
    </row>
    <row r="172" s="2" customFormat="1">
      <c r="A172" s="35"/>
      <c r="B172" s="36"/>
      <c r="C172" s="37"/>
      <c r="D172" s="238" t="s">
        <v>244</v>
      </c>
      <c r="E172" s="37"/>
      <c r="F172" s="239" t="s">
        <v>310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332</v>
      </c>
      <c r="D173" s="243" t="s">
        <v>246</v>
      </c>
      <c r="E173" s="244" t="s">
        <v>313</v>
      </c>
      <c r="F173" s="245" t="s">
        <v>314</v>
      </c>
      <c r="G173" s="246" t="s">
        <v>242</v>
      </c>
      <c r="H173" s="247">
        <v>25</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842</v>
      </c>
    </row>
    <row r="174" s="2" customFormat="1">
      <c r="A174" s="35"/>
      <c r="B174" s="36"/>
      <c r="C174" s="37"/>
      <c r="D174" s="238" t="s">
        <v>244</v>
      </c>
      <c r="E174" s="37"/>
      <c r="F174" s="239" t="s">
        <v>314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24.15" customHeight="1">
      <c r="A175" s="35"/>
      <c r="B175" s="36"/>
      <c r="C175" s="243" t="s">
        <v>432</v>
      </c>
      <c r="D175" s="243" t="s">
        <v>246</v>
      </c>
      <c r="E175" s="244" t="s">
        <v>317</v>
      </c>
      <c r="F175" s="245" t="s">
        <v>318</v>
      </c>
      <c r="G175" s="246" t="s">
        <v>242</v>
      </c>
      <c r="H175" s="247">
        <v>25</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246</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843</v>
      </c>
    </row>
    <row r="176" s="2" customFormat="1">
      <c r="A176" s="35"/>
      <c r="B176" s="36"/>
      <c r="C176" s="37"/>
      <c r="D176" s="238" t="s">
        <v>244</v>
      </c>
      <c r="E176" s="37"/>
      <c r="F176" s="239" t="s">
        <v>318</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24.15" customHeight="1">
      <c r="A177" s="35"/>
      <c r="B177" s="36"/>
      <c r="C177" s="243" t="s">
        <v>336</v>
      </c>
      <c r="D177" s="243" t="s">
        <v>246</v>
      </c>
      <c r="E177" s="244" t="s">
        <v>321</v>
      </c>
      <c r="F177" s="245" t="s">
        <v>322</v>
      </c>
      <c r="G177" s="246" t="s">
        <v>242</v>
      </c>
      <c r="H177" s="247">
        <v>25</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246</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844</v>
      </c>
    </row>
    <row r="178" s="2" customFormat="1">
      <c r="A178" s="35"/>
      <c r="B178" s="36"/>
      <c r="C178" s="37"/>
      <c r="D178" s="238" t="s">
        <v>244</v>
      </c>
      <c r="E178" s="37"/>
      <c r="F178" s="239" t="s">
        <v>322</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80</v>
      </c>
    </row>
    <row r="179" s="2" customFormat="1" ht="33" customHeight="1">
      <c r="A179" s="35"/>
      <c r="B179" s="36"/>
      <c r="C179" s="243" t="s">
        <v>341</v>
      </c>
      <c r="D179" s="243" t="s">
        <v>246</v>
      </c>
      <c r="E179" s="244" t="s">
        <v>325</v>
      </c>
      <c r="F179" s="245" t="s">
        <v>326</v>
      </c>
      <c r="G179" s="246" t="s">
        <v>327</v>
      </c>
      <c r="H179" s="247">
        <v>25</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246</v>
      </c>
      <c r="AU179" s="236" t="s">
        <v>80</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845</v>
      </c>
    </row>
    <row r="180" s="2" customFormat="1">
      <c r="A180" s="35"/>
      <c r="B180" s="36"/>
      <c r="C180" s="37"/>
      <c r="D180" s="238" t="s">
        <v>244</v>
      </c>
      <c r="E180" s="37"/>
      <c r="F180" s="239" t="s">
        <v>326</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80</v>
      </c>
    </row>
    <row r="181" s="2" customFormat="1" ht="24.15" customHeight="1">
      <c r="A181" s="35"/>
      <c r="B181" s="36"/>
      <c r="C181" s="243" t="s">
        <v>345</v>
      </c>
      <c r="D181" s="243" t="s">
        <v>246</v>
      </c>
      <c r="E181" s="244" t="s">
        <v>329</v>
      </c>
      <c r="F181" s="245" t="s">
        <v>330</v>
      </c>
      <c r="G181" s="246" t="s">
        <v>242</v>
      </c>
      <c r="H181" s="247">
        <v>21</v>
      </c>
      <c r="I181" s="248"/>
      <c r="J181" s="249">
        <f>ROUND(I181*H181,2)</f>
        <v>0</v>
      </c>
      <c r="K181" s="250"/>
      <c r="L181" s="251"/>
      <c r="M181" s="252" t="s">
        <v>1</v>
      </c>
      <c r="N181" s="25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85</v>
      </c>
      <c r="AT181" s="236" t="s">
        <v>246</v>
      </c>
      <c r="AU181" s="236" t="s">
        <v>80</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846</v>
      </c>
    </row>
    <row r="182" s="2" customFormat="1">
      <c r="A182" s="35"/>
      <c r="B182" s="36"/>
      <c r="C182" s="37"/>
      <c r="D182" s="238" t="s">
        <v>244</v>
      </c>
      <c r="E182" s="37"/>
      <c r="F182" s="239" t="s">
        <v>330</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80</v>
      </c>
    </row>
    <row r="183" s="2" customFormat="1" ht="24.15" customHeight="1">
      <c r="A183" s="35"/>
      <c r="B183" s="36"/>
      <c r="C183" s="243" t="s">
        <v>445</v>
      </c>
      <c r="D183" s="243" t="s">
        <v>246</v>
      </c>
      <c r="E183" s="244" t="s">
        <v>333</v>
      </c>
      <c r="F183" s="245" t="s">
        <v>334</v>
      </c>
      <c r="G183" s="246" t="s">
        <v>242</v>
      </c>
      <c r="H183" s="247">
        <v>25</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85</v>
      </c>
      <c r="AT183" s="236" t="s">
        <v>246</v>
      </c>
      <c r="AU183" s="236" t="s">
        <v>80</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847</v>
      </c>
    </row>
    <row r="184" s="2" customFormat="1">
      <c r="A184" s="35"/>
      <c r="B184" s="36"/>
      <c r="C184" s="37"/>
      <c r="D184" s="238" t="s">
        <v>244</v>
      </c>
      <c r="E184" s="37"/>
      <c r="F184" s="239" t="s">
        <v>334</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80</v>
      </c>
    </row>
    <row r="185" s="2" customFormat="1" ht="66.75" customHeight="1">
      <c r="A185" s="35"/>
      <c r="B185" s="36"/>
      <c r="C185" s="224" t="s">
        <v>453</v>
      </c>
      <c r="D185" s="224" t="s">
        <v>239</v>
      </c>
      <c r="E185" s="225" t="s">
        <v>337</v>
      </c>
      <c r="F185" s="226" t="s">
        <v>338</v>
      </c>
      <c r="G185" s="227" t="s">
        <v>242</v>
      </c>
      <c r="H185" s="228">
        <v>8</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239</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848</v>
      </c>
    </row>
    <row r="186" s="2" customFormat="1">
      <c r="A186" s="35"/>
      <c r="B186" s="36"/>
      <c r="C186" s="37"/>
      <c r="D186" s="238" t="s">
        <v>244</v>
      </c>
      <c r="E186" s="37"/>
      <c r="F186" s="239" t="s">
        <v>340</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33" customHeight="1">
      <c r="A187" s="35"/>
      <c r="B187" s="36"/>
      <c r="C187" s="224" t="s">
        <v>457</v>
      </c>
      <c r="D187" s="224" t="s">
        <v>239</v>
      </c>
      <c r="E187" s="225" t="s">
        <v>342</v>
      </c>
      <c r="F187" s="226" t="s">
        <v>343</v>
      </c>
      <c r="G187" s="227" t="s">
        <v>242</v>
      </c>
      <c r="H187" s="228">
        <v>80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849</v>
      </c>
    </row>
    <row r="188" s="2" customFormat="1">
      <c r="A188" s="35"/>
      <c r="B188" s="36"/>
      <c r="C188" s="37"/>
      <c r="D188" s="238" t="s">
        <v>244</v>
      </c>
      <c r="E188" s="37"/>
      <c r="F188" s="239" t="s">
        <v>343</v>
      </c>
      <c r="G188" s="37"/>
      <c r="H188" s="37"/>
      <c r="I188" s="240"/>
      <c r="J188" s="37"/>
      <c r="K188" s="37"/>
      <c r="L188" s="41"/>
      <c r="M188" s="256"/>
      <c r="N188" s="257"/>
      <c r="O188" s="258"/>
      <c r="P188" s="258"/>
      <c r="Q188" s="258"/>
      <c r="R188" s="258"/>
      <c r="S188" s="258"/>
      <c r="T188" s="259"/>
      <c r="U188" s="35"/>
      <c r="V188" s="35"/>
      <c r="W188" s="35"/>
      <c r="X188" s="35"/>
      <c r="Y188" s="35"/>
      <c r="Z188" s="35"/>
      <c r="AA188" s="35"/>
      <c r="AB188" s="35"/>
      <c r="AC188" s="35"/>
      <c r="AD188" s="35"/>
      <c r="AE188" s="35"/>
      <c r="AT188" s="14" t="s">
        <v>244</v>
      </c>
      <c r="AU188" s="14" t="s">
        <v>80</v>
      </c>
    </row>
    <row r="189" s="2" customFormat="1" ht="6.96" customHeight="1">
      <c r="A189" s="35"/>
      <c r="B189" s="63"/>
      <c r="C189" s="64"/>
      <c r="D189" s="64"/>
      <c r="E189" s="64"/>
      <c r="F189" s="64"/>
      <c r="G189" s="64"/>
      <c r="H189" s="64"/>
      <c r="I189" s="64"/>
      <c r="J189" s="64"/>
      <c r="K189" s="64"/>
      <c r="L189" s="41"/>
      <c r="M189" s="35"/>
      <c r="O189" s="35"/>
      <c r="P189" s="35"/>
      <c r="Q189" s="35"/>
      <c r="R189" s="35"/>
      <c r="S189" s="35"/>
      <c r="T189" s="35"/>
      <c r="U189" s="35"/>
      <c r="V189" s="35"/>
      <c r="W189" s="35"/>
      <c r="X189" s="35"/>
      <c r="Y189" s="35"/>
      <c r="Z189" s="35"/>
      <c r="AA189" s="35"/>
      <c r="AB189" s="35"/>
      <c r="AC189" s="35"/>
      <c r="AD189" s="35"/>
      <c r="AE189" s="35"/>
    </row>
  </sheetData>
  <sheetProtection sheet="1" autoFilter="0" formatColumns="0" formatRows="0" objects="1" scenarios="1" spinCount="100000" saltValue="RYS2crKrm92uUGlAIm6NI0BjA9ftORfr2bZP7ExFOdnd8jBRtchBigpAg9PqGrQHEcUWJzIE19J4WWr/5SNeiQ==" hashValue="ewVLMxGXm9GjwzN1Zyd/g6m2fDcjQ6OrlvZqu8I/Soak1JzAKNRGGOaUCjEdeKLpkkQChI297eSs+ulkySE4jQ==" algorithmName="SHA-512" password="CC35"/>
  <autoFilter ref="C126:K188"/>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809</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809</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350</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351</v>
      </c>
      <c r="E102" s="195"/>
      <c r="F102" s="195"/>
      <c r="G102" s="195"/>
      <c r="H102" s="195"/>
      <c r="I102" s="195"/>
      <c r="J102" s="196">
        <f>J128</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23.25" customHeight="1">
      <c r="B114" s="18"/>
      <c r="C114" s="19"/>
      <c r="D114" s="19"/>
      <c r="E114" s="181" t="s">
        <v>808</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809</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Dle sborníku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f>
        <v>0</v>
      </c>
      <c r="Q126" s="101"/>
      <c r="R126" s="207">
        <f>R127</f>
        <v>0.058560000000000001</v>
      </c>
      <c r="S126" s="101"/>
      <c r="T126" s="208">
        <f>T127</f>
        <v>0</v>
      </c>
      <c r="U126" s="35"/>
      <c r="V126" s="35"/>
      <c r="W126" s="35"/>
      <c r="X126" s="35"/>
      <c r="Y126" s="35"/>
      <c r="Z126" s="35"/>
      <c r="AA126" s="35"/>
      <c r="AB126" s="35"/>
      <c r="AC126" s="35"/>
      <c r="AD126" s="35"/>
      <c r="AE126" s="35"/>
      <c r="AT126" s="14" t="s">
        <v>72</v>
      </c>
      <c r="AU126" s="14" t="s">
        <v>219</v>
      </c>
      <c r="BK126" s="209">
        <f>BK127</f>
        <v>0</v>
      </c>
    </row>
    <row r="127" s="12" customFormat="1" ht="25.92" customHeight="1">
      <c r="A127" s="12"/>
      <c r="B127" s="210"/>
      <c r="C127" s="211"/>
      <c r="D127" s="212" t="s">
        <v>72</v>
      </c>
      <c r="E127" s="213" t="s">
        <v>246</v>
      </c>
      <c r="F127" s="213" t="s">
        <v>352</v>
      </c>
      <c r="G127" s="211"/>
      <c r="H127" s="211"/>
      <c r="I127" s="214"/>
      <c r="J127" s="215">
        <f>BK127</f>
        <v>0</v>
      </c>
      <c r="K127" s="211"/>
      <c r="L127" s="216"/>
      <c r="M127" s="217"/>
      <c r="N127" s="218"/>
      <c r="O127" s="218"/>
      <c r="P127" s="219">
        <f>P128</f>
        <v>0</v>
      </c>
      <c r="Q127" s="218"/>
      <c r="R127" s="219">
        <f>R128</f>
        <v>0.058560000000000001</v>
      </c>
      <c r="S127" s="218"/>
      <c r="T127" s="220">
        <f>T128</f>
        <v>0</v>
      </c>
      <c r="U127" s="12"/>
      <c r="V127" s="12"/>
      <c r="W127" s="12"/>
      <c r="X127" s="12"/>
      <c r="Y127" s="12"/>
      <c r="Z127" s="12"/>
      <c r="AA127" s="12"/>
      <c r="AB127" s="12"/>
      <c r="AC127" s="12"/>
      <c r="AD127" s="12"/>
      <c r="AE127" s="12"/>
      <c r="AR127" s="221" t="s">
        <v>89</v>
      </c>
      <c r="AT127" s="222" t="s">
        <v>72</v>
      </c>
      <c r="AU127" s="222" t="s">
        <v>73</v>
      </c>
      <c r="AY127" s="221" t="s">
        <v>238</v>
      </c>
      <c r="BK127" s="223">
        <f>BK128</f>
        <v>0</v>
      </c>
    </row>
    <row r="128" s="12" customFormat="1" ht="22.8" customHeight="1">
      <c r="A128" s="12"/>
      <c r="B128" s="210"/>
      <c r="C128" s="211"/>
      <c r="D128" s="212" t="s">
        <v>72</v>
      </c>
      <c r="E128" s="254" t="s">
        <v>353</v>
      </c>
      <c r="F128" s="254" t="s">
        <v>354</v>
      </c>
      <c r="G128" s="211"/>
      <c r="H128" s="211"/>
      <c r="I128" s="214"/>
      <c r="J128" s="255">
        <f>BK128</f>
        <v>0</v>
      </c>
      <c r="K128" s="211"/>
      <c r="L128" s="216"/>
      <c r="M128" s="217"/>
      <c r="N128" s="218"/>
      <c r="O128" s="218"/>
      <c r="P128" s="219">
        <f>SUM(P129:P138)</f>
        <v>0</v>
      </c>
      <c r="Q128" s="218"/>
      <c r="R128" s="219">
        <f>SUM(R129:R138)</f>
        <v>0.058560000000000001</v>
      </c>
      <c r="S128" s="218"/>
      <c r="T128" s="220">
        <f>SUM(T129:T138)</f>
        <v>0</v>
      </c>
      <c r="U128" s="12"/>
      <c r="V128" s="12"/>
      <c r="W128" s="12"/>
      <c r="X128" s="12"/>
      <c r="Y128" s="12"/>
      <c r="Z128" s="12"/>
      <c r="AA128" s="12"/>
      <c r="AB128" s="12"/>
      <c r="AC128" s="12"/>
      <c r="AD128" s="12"/>
      <c r="AE128" s="12"/>
      <c r="AR128" s="221" t="s">
        <v>89</v>
      </c>
      <c r="AT128" s="222" t="s">
        <v>72</v>
      </c>
      <c r="AU128" s="222" t="s">
        <v>80</v>
      </c>
      <c r="AY128" s="221" t="s">
        <v>238</v>
      </c>
      <c r="BK128" s="223">
        <f>SUM(BK129:BK138)</f>
        <v>0</v>
      </c>
    </row>
    <row r="129" s="2" customFormat="1" ht="62.7" customHeight="1">
      <c r="A129" s="35"/>
      <c r="B129" s="36"/>
      <c r="C129" s="224" t="s">
        <v>80</v>
      </c>
      <c r="D129" s="224" t="s">
        <v>239</v>
      </c>
      <c r="E129" s="225" t="s">
        <v>355</v>
      </c>
      <c r="F129" s="226" t="s">
        <v>356</v>
      </c>
      <c r="G129" s="227" t="s">
        <v>249</v>
      </c>
      <c r="H129" s="228">
        <v>105</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357</v>
      </c>
      <c r="AT129" s="236" t="s">
        <v>239</v>
      </c>
      <c r="AU129" s="236" t="s">
        <v>85</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850</v>
      </c>
    </row>
    <row r="130" s="2" customFormat="1">
      <c r="A130" s="35"/>
      <c r="B130" s="36"/>
      <c r="C130" s="37"/>
      <c r="D130" s="238" t="s">
        <v>244</v>
      </c>
      <c r="E130" s="37"/>
      <c r="F130" s="239" t="s">
        <v>356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85</v>
      </c>
    </row>
    <row r="131" s="2" customFormat="1" ht="55.5" customHeight="1">
      <c r="A131" s="35"/>
      <c r="B131" s="36"/>
      <c r="C131" s="224" t="s">
        <v>85</v>
      </c>
      <c r="D131" s="224" t="s">
        <v>239</v>
      </c>
      <c r="E131" s="225" t="s">
        <v>359</v>
      </c>
      <c r="F131" s="226" t="s">
        <v>360</v>
      </c>
      <c r="G131" s="227" t="s">
        <v>249</v>
      </c>
      <c r="H131" s="228">
        <v>105</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357</v>
      </c>
      <c r="AT131" s="236" t="s">
        <v>239</v>
      </c>
      <c r="AU131" s="236" t="s">
        <v>85</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357</v>
      </c>
      <c r="BM131" s="236" t="s">
        <v>851</v>
      </c>
    </row>
    <row r="132" s="2" customFormat="1">
      <c r="A132" s="35"/>
      <c r="B132" s="36"/>
      <c r="C132" s="37"/>
      <c r="D132" s="238" t="s">
        <v>244</v>
      </c>
      <c r="E132" s="37"/>
      <c r="F132" s="239" t="s">
        <v>360</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85</v>
      </c>
    </row>
    <row r="133" s="2" customFormat="1" ht="49.05" customHeight="1">
      <c r="A133" s="35"/>
      <c r="B133" s="36"/>
      <c r="C133" s="224" t="s">
        <v>89</v>
      </c>
      <c r="D133" s="224" t="s">
        <v>239</v>
      </c>
      <c r="E133" s="225" t="s">
        <v>362</v>
      </c>
      <c r="F133" s="226" t="s">
        <v>363</v>
      </c>
      <c r="G133" s="227" t="s">
        <v>249</v>
      </c>
      <c r="H133" s="228">
        <v>16</v>
      </c>
      <c r="I133" s="229"/>
      <c r="J133" s="230">
        <f>ROUND(I133*H133,2)</f>
        <v>0</v>
      </c>
      <c r="K133" s="231"/>
      <c r="L133" s="41"/>
      <c r="M133" s="232" t="s">
        <v>1</v>
      </c>
      <c r="N133" s="233" t="s">
        <v>38</v>
      </c>
      <c r="O133" s="88"/>
      <c r="P133" s="234">
        <f>O133*H133</f>
        <v>0</v>
      </c>
      <c r="Q133" s="234">
        <v>0.0036600000000000001</v>
      </c>
      <c r="R133" s="234">
        <f>Q133*H133</f>
        <v>0.058560000000000001</v>
      </c>
      <c r="S133" s="234">
        <v>0</v>
      </c>
      <c r="T133" s="235">
        <f>S133*H133</f>
        <v>0</v>
      </c>
      <c r="U133" s="35"/>
      <c r="V133" s="35"/>
      <c r="W133" s="35"/>
      <c r="X133" s="35"/>
      <c r="Y133" s="35"/>
      <c r="Z133" s="35"/>
      <c r="AA133" s="35"/>
      <c r="AB133" s="35"/>
      <c r="AC133" s="35"/>
      <c r="AD133" s="35"/>
      <c r="AE133" s="35"/>
      <c r="AR133" s="236" t="s">
        <v>357</v>
      </c>
      <c r="AT133" s="236" t="s">
        <v>239</v>
      </c>
      <c r="AU133" s="236" t="s">
        <v>85</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357</v>
      </c>
      <c r="BM133" s="236" t="s">
        <v>852</v>
      </c>
    </row>
    <row r="134" s="2" customFormat="1">
      <c r="A134" s="35"/>
      <c r="B134" s="36"/>
      <c r="C134" s="37"/>
      <c r="D134" s="238" t="s">
        <v>244</v>
      </c>
      <c r="E134" s="37"/>
      <c r="F134" s="239" t="s">
        <v>363</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85</v>
      </c>
    </row>
    <row r="135" s="2" customFormat="1" ht="37.8" customHeight="1">
      <c r="A135" s="35"/>
      <c r="B135" s="36"/>
      <c r="C135" s="224" t="s">
        <v>258</v>
      </c>
      <c r="D135" s="224" t="s">
        <v>239</v>
      </c>
      <c r="E135" s="225" t="s">
        <v>365</v>
      </c>
      <c r="F135" s="226" t="s">
        <v>366</v>
      </c>
      <c r="G135" s="227" t="s">
        <v>242</v>
      </c>
      <c r="H135" s="228">
        <v>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357</v>
      </c>
      <c r="AT135" s="236" t="s">
        <v>239</v>
      </c>
      <c r="AU135" s="236" t="s">
        <v>85</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357</v>
      </c>
      <c r="BM135" s="236" t="s">
        <v>853</v>
      </c>
    </row>
    <row r="136" s="2" customFormat="1">
      <c r="A136" s="35"/>
      <c r="B136" s="36"/>
      <c r="C136" s="37"/>
      <c r="D136" s="238" t="s">
        <v>244</v>
      </c>
      <c r="E136" s="37"/>
      <c r="F136" s="239" t="s">
        <v>366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85</v>
      </c>
    </row>
    <row r="137" s="2" customFormat="1" ht="37.8" customHeight="1">
      <c r="A137" s="35"/>
      <c r="B137" s="36"/>
      <c r="C137" s="224" t="s">
        <v>263</v>
      </c>
      <c r="D137" s="224" t="s">
        <v>239</v>
      </c>
      <c r="E137" s="225" t="s">
        <v>368</v>
      </c>
      <c r="F137" s="226" t="s">
        <v>369</v>
      </c>
      <c r="G137" s="227" t="s">
        <v>242</v>
      </c>
      <c r="H137" s="228">
        <v>7</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357</v>
      </c>
      <c r="AT137" s="236" t="s">
        <v>239</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357</v>
      </c>
      <c r="BM137" s="236" t="s">
        <v>854</v>
      </c>
    </row>
    <row r="138" s="2" customFormat="1">
      <c r="A138" s="35"/>
      <c r="B138" s="36"/>
      <c r="C138" s="37"/>
      <c r="D138" s="238" t="s">
        <v>244</v>
      </c>
      <c r="E138" s="37"/>
      <c r="F138" s="239" t="s">
        <v>369</v>
      </c>
      <c r="G138" s="37"/>
      <c r="H138" s="37"/>
      <c r="I138" s="240"/>
      <c r="J138" s="37"/>
      <c r="K138" s="37"/>
      <c r="L138" s="41"/>
      <c r="M138" s="256"/>
      <c r="N138" s="257"/>
      <c r="O138" s="258"/>
      <c r="P138" s="258"/>
      <c r="Q138" s="258"/>
      <c r="R138" s="258"/>
      <c r="S138" s="258"/>
      <c r="T138" s="259"/>
      <c r="U138" s="35"/>
      <c r="V138" s="35"/>
      <c r="W138" s="35"/>
      <c r="X138" s="35"/>
      <c r="Y138" s="35"/>
      <c r="Z138" s="35"/>
      <c r="AA138" s="35"/>
      <c r="AB138" s="35"/>
      <c r="AC138" s="35"/>
      <c r="AD138" s="35"/>
      <c r="AE138" s="35"/>
      <c r="AT138" s="14" t="s">
        <v>244</v>
      </c>
      <c r="AU138" s="14" t="s">
        <v>85</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70JpzE29LPpMebrc5TP0nsV5XuB4mieqCm64VTbqhmlDfDndzFol11wJ30XXJoaRc90MrFdIEeaG0oeWsnIiQA==" hashValue="8aZtZP9N1Ys6UiPadNgOz6oxsrLM84ZzwMR80coTtlicQv/3f8PR4ZQfK3Pr0JParptnz60B74Ov4DIsB7EZng=="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142</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855</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ROUND((SUM(BE125:BE130)),  2)</f>
        <v>0</v>
      </c>
      <c r="G37" s="35"/>
      <c r="H37" s="35"/>
      <c r="I37" s="162">
        <v>0.20999999999999999</v>
      </c>
      <c r="J37" s="161">
        <f>ROUND(((SUM(BE125:BE130))*I37),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ROUND((SUM(BF125:BF130)),  2)</f>
        <v>0</v>
      </c>
      <c r="G38" s="35"/>
      <c r="H38" s="35"/>
      <c r="I38" s="162">
        <v>0.12</v>
      </c>
      <c r="J38" s="161">
        <f>ROUND(((SUM(BF125:BF130))*I38),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ROUND((SUM(BG125:BG130)),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ROUND((SUM(BH125:BH130)),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ROUND((SUM(BI125:BI130)),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855</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J126</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808</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855</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f>
        <v>0</v>
      </c>
      <c r="Q125" s="101"/>
      <c r="R125" s="207">
        <f>R126</f>
        <v>0</v>
      </c>
      <c r="S125" s="101"/>
      <c r="T125" s="208">
        <f>T126</f>
        <v>0</v>
      </c>
      <c r="U125" s="35"/>
      <c r="V125" s="35"/>
      <c r="W125" s="35"/>
      <c r="X125" s="35"/>
      <c r="Y125" s="35"/>
      <c r="Z125" s="35"/>
      <c r="AA125" s="35"/>
      <c r="AB125" s="35"/>
      <c r="AC125" s="35"/>
      <c r="AD125" s="35"/>
      <c r="AE125" s="35"/>
      <c r="AT125" s="14" t="s">
        <v>72</v>
      </c>
      <c r="AU125" s="14" t="s">
        <v>219</v>
      </c>
      <c r="BK125" s="209">
        <f>BK126</f>
        <v>0</v>
      </c>
    </row>
    <row r="126" s="12" customFormat="1" ht="25.92" customHeight="1">
      <c r="A126" s="12"/>
      <c r="B126" s="210"/>
      <c r="C126" s="211"/>
      <c r="D126" s="212" t="s">
        <v>72</v>
      </c>
      <c r="E126" s="213" t="s">
        <v>267</v>
      </c>
      <c r="F126" s="213" t="s">
        <v>268</v>
      </c>
      <c r="G126" s="211"/>
      <c r="H126" s="211"/>
      <c r="I126" s="214"/>
      <c r="J126" s="215">
        <f>BK126</f>
        <v>0</v>
      </c>
      <c r="K126" s="211"/>
      <c r="L126" s="216"/>
      <c r="M126" s="217"/>
      <c r="N126" s="218"/>
      <c r="O126" s="218"/>
      <c r="P126" s="219">
        <f>SUM(P127:P130)</f>
        <v>0</v>
      </c>
      <c r="Q126" s="218"/>
      <c r="R126" s="219">
        <f>SUM(R127:R130)</f>
        <v>0</v>
      </c>
      <c r="S126" s="218"/>
      <c r="T126" s="220">
        <f>SUM(T127:T130)</f>
        <v>0</v>
      </c>
      <c r="U126" s="12"/>
      <c r="V126" s="12"/>
      <c r="W126" s="12"/>
      <c r="X126" s="12"/>
      <c r="Y126" s="12"/>
      <c r="Z126" s="12"/>
      <c r="AA126" s="12"/>
      <c r="AB126" s="12"/>
      <c r="AC126" s="12"/>
      <c r="AD126" s="12"/>
      <c r="AE126" s="12"/>
      <c r="AR126" s="221" t="s">
        <v>258</v>
      </c>
      <c r="AT126" s="222" t="s">
        <v>72</v>
      </c>
      <c r="AU126" s="222" t="s">
        <v>73</v>
      </c>
      <c r="AY126" s="221" t="s">
        <v>238</v>
      </c>
      <c r="BK126" s="223">
        <f>SUM(BK127:BK130)</f>
        <v>0</v>
      </c>
    </row>
    <row r="127" s="2" customFormat="1" ht="16.5" customHeight="1">
      <c r="A127" s="35"/>
      <c r="B127" s="36"/>
      <c r="C127" s="224" t="s">
        <v>80</v>
      </c>
      <c r="D127" s="224" t="s">
        <v>239</v>
      </c>
      <c r="E127" s="225" t="s">
        <v>490</v>
      </c>
      <c r="F127" s="226" t="s">
        <v>491</v>
      </c>
      <c r="G127" s="227" t="s">
        <v>487</v>
      </c>
      <c r="H127" s="228">
        <v>245</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80</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856</v>
      </c>
    </row>
    <row r="128" s="2" customFormat="1">
      <c r="A128" s="35"/>
      <c r="B128" s="36"/>
      <c r="C128" s="37"/>
      <c r="D128" s="238" t="s">
        <v>244</v>
      </c>
      <c r="E128" s="37"/>
      <c r="F128" s="239" t="s">
        <v>491</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80</v>
      </c>
    </row>
    <row r="129" s="2" customFormat="1" ht="16.5" customHeight="1">
      <c r="A129" s="35"/>
      <c r="B129" s="36"/>
      <c r="C129" s="224" t="s">
        <v>85</v>
      </c>
      <c r="D129" s="224" t="s">
        <v>239</v>
      </c>
      <c r="E129" s="225" t="s">
        <v>494</v>
      </c>
      <c r="F129" s="226" t="s">
        <v>495</v>
      </c>
      <c r="G129" s="227" t="s">
        <v>487</v>
      </c>
      <c r="H129" s="228">
        <v>220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857</v>
      </c>
    </row>
    <row r="130" s="2" customFormat="1">
      <c r="A130" s="35"/>
      <c r="B130" s="36"/>
      <c r="C130" s="37"/>
      <c r="D130" s="238" t="s">
        <v>244</v>
      </c>
      <c r="E130" s="37"/>
      <c r="F130" s="239" t="s">
        <v>495</v>
      </c>
      <c r="G130" s="37"/>
      <c r="H130" s="37"/>
      <c r="I130" s="240"/>
      <c r="J130" s="37"/>
      <c r="K130" s="37"/>
      <c r="L130" s="41"/>
      <c r="M130" s="256"/>
      <c r="N130" s="257"/>
      <c r="O130" s="258"/>
      <c r="P130" s="258"/>
      <c r="Q130" s="258"/>
      <c r="R130" s="258"/>
      <c r="S130" s="258"/>
      <c r="T130" s="259"/>
      <c r="U130" s="35"/>
      <c r="V130" s="35"/>
      <c r="W130" s="35"/>
      <c r="X130" s="35"/>
      <c r="Y130" s="35"/>
      <c r="Z130" s="35"/>
      <c r="AA130" s="35"/>
      <c r="AB130" s="35"/>
      <c r="AC130" s="35"/>
      <c r="AD130" s="35"/>
      <c r="AE130" s="35"/>
      <c r="AT130" s="14" t="s">
        <v>244</v>
      </c>
      <c r="AU130" s="14" t="s">
        <v>80</v>
      </c>
    </row>
    <row r="131" s="2" customFormat="1" ht="6.96" customHeight="1">
      <c r="A131" s="35"/>
      <c r="B131" s="63"/>
      <c r="C131" s="64"/>
      <c r="D131" s="64"/>
      <c r="E131" s="64"/>
      <c r="F131" s="64"/>
      <c r="G131" s="64"/>
      <c r="H131" s="64"/>
      <c r="I131" s="64"/>
      <c r="J131" s="64"/>
      <c r="K131" s="64"/>
      <c r="L131" s="41"/>
      <c r="M131" s="35"/>
      <c r="O131" s="35"/>
      <c r="P131" s="35"/>
      <c r="Q131" s="35"/>
      <c r="R131" s="35"/>
      <c r="S131" s="35"/>
      <c r="T131" s="35"/>
      <c r="U131" s="35"/>
      <c r="V131" s="35"/>
      <c r="W131" s="35"/>
      <c r="X131" s="35"/>
      <c r="Y131" s="35"/>
      <c r="Z131" s="35"/>
      <c r="AA131" s="35"/>
      <c r="AB131" s="35"/>
      <c r="AC131" s="35"/>
      <c r="AD131" s="35"/>
      <c r="AE131" s="35"/>
    </row>
  </sheetData>
  <sheetProtection sheet="1" autoFilter="0" formatColumns="0" formatRows="0" objects="1" scenarios="1" spinCount="100000" saltValue="PnpGWgnX17hI/hY8rROQBldx9ZJ2dKoRm/prhwje1SyKT3h1eDJ5sWw3/CISRgrQl6RMDN9OFJguKTbwJ35gLg==" hashValue="thl9zQzOiveFcQkXY6pNZTfx2rB2bOr75yhtJ5ZRLeEB/VjpQLPmvyQZagxYj7u6aWoIerqockqVwjP7KC3WkQ==" algorithmName="SHA-512" password="CC35"/>
  <autoFilter ref="C124:K130"/>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145</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858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ROUND((SUM(BE126:BE194)),  2)</f>
        <v>0</v>
      </c>
      <c r="G37" s="35"/>
      <c r="H37" s="35"/>
      <c r="I37" s="162">
        <v>0.20999999999999999</v>
      </c>
      <c r="J37" s="161">
        <f>ROUND(((SUM(BE126:BE194))*I37),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ROUND((SUM(BF126:BF194)),  2)</f>
        <v>0</v>
      </c>
      <c r="G38" s="35"/>
      <c r="H38" s="35"/>
      <c r="I38" s="162">
        <v>0.12</v>
      </c>
      <c r="J38" s="161">
        <f>ROUND(((SUM(BF126:BF194))*I38),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ROUND((SUM(BG126:BG194)),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ROUND((SUM(BH126:BH194)),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ROUND((SUM(BI126:BI194)),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858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858</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222</v>
      </c>
      <c r="E102" s="190"/>
      <c r="F102" s="190"/>
      <c r="G102" s="190"/>
      <c r="H102" s="190"/>
      <c r="I102" s="190"/>
      <c r="J102" s="191">
        <f>J192</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23.25" customHeight="1">
      <c r="B114" s="18"/>
      <c r="C114" s="19"/>
      <c r="D114" s="19"/>
      <c r="E114" s="181" t="s">
        <v>808</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858</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P127+P192</f>
        <v>0</v>
      </c>
      <c r="Q126" s="101"/>
      <c r="R126" s="207">
        <f>R127+R192</f>
        <v>0</v>
      </c>
      <c r="S126" s="101"/>
      <c r="T126" s="208">
        <f>T127+T192</f>
        <v>0</v>
      </c>
      <c r="U126" s="35"/>
      <c r="V126" s="35"/>
      <c r="W126" s="35"/>
      <c r="X126" s="35"/>
      <c r="Y126" s="35"/>
      <c r="Z126" s="35"/>
      <c r="AA126" s="35"/>
      <c r="AB126" s="35"/>
      <c r="AC126" s="35"/>
      <c r="AD126" s="35"/>
      <c r="AE126" s="35"/>
      <c r="AT126" s="14" t="s">
        <v>72</v>
      </c>
      <c r="AU126" s="14" t="s">
        <v>219</v>
      </c>
      <c r="BK126" s="209">
        <f>BK127+BK192</f>
        <v>0</v>
      </c>
    </row>
    <row r="127" s="12" customFormat="1" ht="25.92" customHeight="1">
      <c r="A127" s="12"/>
      <c r="B127" s="210"/>
      <c r="C127" s="211"/>
      <c r="D127" s="212" t="s">
        <v>72</v>
      </c>
      <c r="E127" s="213" t="s">
        <v>97</v>
      </c>
      <c r="F127" s="213" t="s">
        <v>143</v>
      </c>
      <c r="G127" s="211"/>
      <c r="H127" s="211"/>
      <c r="I127" s="214"/>
      <c r="J127" s="215">
        <f>BK127</f>
        <v>0</v>
      </c>
      <c r="K127" s="211"/>
      <c r="L127" s="216"/>
      <c r="M127" s="217"/>
      <c r="N127" s="218"/>
      <c r="O127" s="218"/>
      <c r="P127" s="219">
        <f>SUM(P128:P191)</f>
        <v>0</v>
      </c>
      <c r="Q127" s="218"/>
      <c r="R127" s="219">
        <f>SUM(R128:R191)</f>
        <v>0</v>
      </c>
      <c r="S127" s="218"/>
      <c r="T127" s="220">
        <f>SUM(T128:T191)</f>
        <v>0</v>
      </c>
      <c r="U127" s="12"/>
      <c r="V127" s="12"/>
      <c r="W127" s="12"/>
      <c r="X127" s="12"/>
      <c r="Y127" s="12"/>
      <c r="Z127" s="12"/>
      <c r="AA127" s="12"/>
      <c r="AB127" s="12"/>
      <c r="AC127" s="12"/>
      <c r="AD127" s="12"/>
      <c r="AE127" s="12"/>
      <c r="AR127" s="221" t="s">
        <v>80</v>
      </c>
      <c r="AT127" s="222" t="s">
        <v>72</v>
      </c>
      <c r="AU127" s="222" t="s">
        <v>73</v>
      </c>
      <c r="AY127" s="221" t="s">
        <v>238</v>
      </c>
      <c r="BK127" s="223">
        <f>SUM(BK128:BK191)</f>
        <v>0</v>
      </c>
    </row>
    <row r="128" s="2" customFormat="1" ht="16.5" customHeight="1">
      <c r="A128" s="35"/>
      <c r="B128" s="36"/>
      <c r="C128" s="224" t="s">
        <v>80</v>
      </c>
      <c r="D128" s="224" t="s">
        <v>239</v>
      </c>
      <c r="E128" s="225" t="s">
        <v>375</v>
      </c>
      <c r="F128" s="226" t="s">
        <v>376</v>
      </c>
      <c r="G128" s="227" t="s">
        <v>242</v>
      </c>
      <c r="H128" s="228">
        <v>9</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80</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859</v>
      </c>
    </row>
    <row r="129" s="2" customFormat="1">
      <c r="A129" s="35"/>
      <c r="B129" s="36"/>
      <c r="C129" s="37"/>
      <c r="D129" s="238" t="s">
        <v>244</v>
      </c>
      <c r="E129" s="37"/>
      <c r="F129" s="239" t="s">
        <v>376</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80</v>
      </c>
    </row>
    <row r="130" s="2" customFormat="1" ht="16.5" customHeight="1">
      <c r="A130" s="35"/>
      <c r="B130" s="36"/>
      <c r="C130" s="224" t="s">
        <v>85</v>
      </c>
      <c r="D130" s="224" t="s">
        <v>239</v>
      </c>
      <c r="E130" s="225" t="s">
        <v>372</v>
      </c>
      <c r="F130" s="226" t="s">
        <v>373</v>
      </c>
      <c r="G130" s="227" t="s">
        <v>242</v>
      </c>
      <c r="H130" s="228">
        <v>9</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860</v>
      </c>
    </row>
    <row r="131" s="2" customFormat="1">
      <c r="A131" s="35"/>
      <c r="B131" s="36"/>
      <c r="C131" s="37"/>
      <c r="D131" s="238" t="s">
        <v>244</v>
      </c>
      <c r="E131" s="37"/>
      <c r="F131" s="239" t="s">
        <v>373</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21.75" customHeight="1">
      <c r="A132" s="35"/>
      <c r="B132" s="36"/>
      <c r="C132" s="224" t="s">
        <v>258</v>
      </c>
      <c r="D132" s="224" t="s">
        <v>239</v>
      </c>
      <c r="E132" s="225" t="s">
        <v>498</v>
      </c>
      <c r="F132" s="226" t="s">
        <v>499</v>
      </c>
      <c r="G132" s="227" t="s">
        <v>242</v>
      </c>
      <c r="H132" s="228">
        <v>18</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861</v>
      </c>
    </row>
    <row r="133" s="2" customFormat="1">
      <c r="A133" s="35"/>
      <c r="B133" s="36"/>
      <c r="C133" s="37"/>
      <c r="D133" s="238" t="s">
        <v>244</v>
      </c>
      <c r="E133" s="37"/>
      <c r="F133" s="239" t="s">
        <v>499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16.5" customHeight="1">
      <c r="A134" s="35"/>
      <c r="B134" s="36"/>
      <c r="C134" s="224" t="s">
        <v>269</v>
      </c>
      <c r="D134" s="224" t="s">
        <v>239</v>
      </c>
      <c r="E134" s="225" t="s">
        <v>378</v>
      </c>
      <c r="F134" s="226" t="s">
        <v>379</v>
      </c>
      <c r="G134" s="227" t="s">
        <v>242</v>
      </c>
      <c r="H134" s="228">
        <v>9</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862</v>
      </c>
    </row>
    <row r="135" s="2" customFormat="1">
      <c r="A135" s="35"/>
      <c r="B135" s="36"/>
      <c r="C135" s="37"/>
      <c r="D135" s="238" t="s">
        <v>244</v>
      </c>
      <c r="E135" s="37"/>
      <c r="F135" s="239" t="s">
        <v>379</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24.15" customHeight="1">
      <c r="A136" s="35"/>
      <c r="B136" s="36"/>
      <c r="C136" s="224" t="s">
        <v>273</v>
      </c>
      <c r="D136" s="224" t="s">
        <v>239</v>
      </c>
      <c r="E136" s="225" t="s">
        <v>503</v>
      </c>
      <c r="F136" s="226" t="s">
        <v>504</v>
      </c>
      <c r="G136" s="227" t="s">
        <v>242</v>
      </c>
      <c r="H136" s="228">
        <v>2</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863</v>
      </c>
    </row>
    <row r="137" s="2" customFormat="1">
      <c r="A137" s="35"/>
      <c r="B137" s="36"/>
      <c r="C137" s="37"/>
      <c r="D137" s="238" t="s">
        <v>244</v>
      </c>
      <c r="E137" s="37"/>
      <c r="F137" s="239" t="s">
        <v>504</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16.5" customHeight="1">
      <c r="A138" s="35"/>
      <c r="B138" s="36"/>
      <c r="C138" s="224" t="s">
        <v>277</v>
      </c>
      <c r="D138" s="224" t="s">
        <v>239</v>
      </c>
      <c r="E138" s="225" t="s">
        <v>506</v>
      </c>
      <c r="F138" s="226" t="s">
        <v>507</v>
      </c>
      <c r="G138" s="227" t="s">
        <v>242</v>
      </c>
      <c r="H138" s="228">
        <v>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239</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864</v>
      </c>
    </row>
    <row r="139" s="2" customFormat="1">
      <c r="A139" s="35"/>
      <c r="B139" s="36"/>
      <c r="C139" s="37"/>
      <c r="D139" s="238" t="s">
        <v>244</v>
      </c>
      <c r="E139" s="37"/>
      <c r="F139" s="239" t="s">
        <v>507</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24.15" customHeight="1">
      <c r="A140" s="35"/>
      <c r="B140" s="36"/>
      <c r="C140" s="224" t="s">
        <v>281</v>
      </c>
      <c r="D140" s="224" t="s">
        <v>239</v>
      </c>
      <c r="E140" s="225" t="s">
        <v>381</v>
      </c>
      <c r="F140" s="226" t="s">
        <v>382</v>
      </c>
      <c r="G140" s="227" t="s">
        <v>242</v>
      </c>
      <c r="H140" s="228">
        <v>390</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865</v>
      </c>
    </row>
    <row r="141" s="2" customFormat="1">
      <c r="A141" s="35"/>
      <c r="B141" s="36"/>
      <c r="C141" s="37"/>
      <c r="D141" s="238" t="s">
        <v>244</v>
      </c>
      <c r="E141" s="37"/>
      <c r="F141" s="239" t="s">
        <v>382</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24.15" customHeight="1">
      <c r="A142" s="35"/>
      <c r="B142" s="36"/>
      <c r="C142" s="224" t="s">
        <v>285</v>
      </c>
      <c r="D142" s="224" t="s">
        <v>239</v>
      </c>
      <c r="E142" s="225" t="s">
        <v>384</v>
      </c>
      <c r="F142" s="226" t="s">
        <v>385</v>
      </c>
      <c r="G142" s="227" t="s">
        <v>242</v>
      </c>
      <c r="H142" s="228">
        <v>215</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866</v>
      </c>
    </row>
    <row r="143" s="2" customFormat="1">
      <c r="A143" s="35"/>
      <c r="B143" s="36"/>
      <c r="C143" s="37"/>
      <c r="D143" s="238" t="s">
        <v>244</v>
      </c>
      <c r="E143" s="37"/>
      <c r="F143" s="239" t="s">
        <v>385</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1.75" customHeight="1">
      <c r="A144" s="35"/>
      <c r="B144" s="36"/>
      <c r="C144" s="243" t="s">
        <v>289</v>
      </c>
      <c r="D144" s="243" t="s">
        <v>246</v>
      </c>
      <c r="E144" s="244" t="s">
        <v>387</v>
      </c>
      <c r="F144" s="245" t="s">
        <v>388</v>
      </c>
      <c r="G144" s="246" t="s">
        <v>242</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867</v>
      </c>
    </row>
    <row r="145" s="2" customFormat="1">
      <c r="A145" s="35"/>
      <c r="B145" s="36"/>
      <c r="C145" s="37"/>
      <c r="D145" s="238" t="s">
        <v>244</v>
      </c>
      <c r="E145" s="37"/>
      <c r="F145" s="239" t="s">
        <v>388</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16.5" customHeight="1">
      <c r="A146" s="35"/>
      <c r="B146" s="36"/>
      <c r="C146" s="224" t="s">
        <v>8</v>
      </c>
      <c r="D146" s="224" t="s">
        <v>239</v>
      </c>
      <c r="E146" s="225" t="s">
        <v>390</v>
      </c>
      <c r="F146" s="226" t="s">
        <v>391</v>
      </c>
      <c r="G146" s="227" t="s">
        <v>242</v>
      </c>
      <c r="H146" s="228">
        <v>4</v>
      </c>
      <c r="I146" s="229"/>
      <c r="J146" s="230">
        <f>ROUND(I146*H146,2)</f>
        <v>0</v>
      </c>
      <c r="K146" s="231"/>
      <c r="L146" s="41"/>
      <c r="M146" s="232" t="s">
        <v>1</v>
      </c>
      <c r="N146" s="23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80</v>
      </c>
      <c r="AT146" s="236" t="s">
        <v>239</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868</v>
      </c>
    </row>
    <row r="147" s="2" customFormat="1">
      <c r="A147" s="35"/>
      <c r="B147" s="36"/>
      <c r="C147" s="37"/>
      <c r="D147" s="238" t="s">
        <v>244</v>
      </c>
      <c r="E147" s="37"/>
      <c r="F147" s="239" t="s">
        <v>391</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24.15" customHeight="1">
      <c r="A148" s="35"/>
      <c r="B148" s="36"/>
      <c r="C148" s="243" t="s">
        <v>296</v>
      </c>
      <c r="D148" s="243" t="s">
        <v>246</v>
      </c>
      <c r="E148" s="244" t="s">
        <v>396</v>
      </c>
      <c r="F148" s="245" t="s">
        <v>397</v>
      </c>
      <c r="G148" s="246" t="s">
        <v>242</v>
      </c>
      <c r="H148" s="247">
        <v>4</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869</v>
      </c>
    </row>
    <row r="149" s="2" customFormat="1">
      <c r="A149" s="35"/>
      <c r="B149" s="36"/>
      <c r="C149" s="37"/>
      <c r="D149" s="238" t="s">
        <v>244</v>
      </c>
      <c r="E149" s="37"/>
      <c r="F149" s="239" t="s">
        <v>397</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24" t="s">
        <v>300</v>
      </c>
      <c r="D150" s="224" t="s">
        <v>239</v>
      </c>
      <c r="E150" s="225" t="s">
        <v>393</v>
      </c>
      <c r="F150" s="226" t="s">
        <v>394</v>
      </c>
      <c r="G150" s="227" t="s">
        <v>242</v>
      </c>
      <c r="H150" s="228">
        <v>4</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80</v>
      </c>
      <c r="AT150" s="236" t="s">
        <v>239</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870</v>
      </c>
    </row>
    <row r="151" s="2" customFormat="1">
      <c r="A151" s="35"/>
      <c r="B151" s="36"/>
      <c r="C151" s="37"/>
      <c r="D151" s="238" t="s">
        <v>244</v>
      </c>
      <c r="E151" s="37"/>
      <c r="F151" s="239" t="s">
        <v>394</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43" t="s">
        <v>304</v>
      </c>
      <c r="D152" s="243" t="s">
        <v>246</v>
      </c>
      <c r="E152" s="244" t="s">
        <v>399</v>
      </c>
      <c r="F152" s="245" t="s">
        <v>400</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871</v>
      </c>
    </row>
    <row r="153" s="2" customFormat="1">
      <c r="A153" s="35"/>
      <c r="B153" s="36"/>
      <c r="C153" s="37"/>
      <c r="D153" s="238" t="s">
        <v>244</v>
      </c>
      <c r="E153" s="37"/>
      <c r="F153" s="239" t="s">
        <v>400</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308</v>
      </c>
      <c r="D154" s="243" t="s">
        <v>246</v>
      </c>
      <c r="E154" s="244" t="s">
        <v>402</v>
      </c>
      <c r="F154" s="245" t="s">
        <v>403</v>
      </c>
      <c r="G154" s="246" t="s">
        <v>242</v>
      </c>
      <c r="H154" s="247">
        <v>2</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872</v>
      </c>
    </row>
    <row r="155" s="2" customFormat="1">
      <c r="A155" s="35"/>
      <c r="B155" s="36"/>
      <c r="C155" s="37"/>
      <c r="D155" s="238" t="s">
        <v>244</v>
      </c>
      <c r="E155" s="37"/>
      <c r="F155" s="239" t="s">
        <v>403</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312</v>
      </c>
      <c r="D156" s="243" t="s">
        <v>246</v>
      </c>
      <c r="E156" s="244" t="s">
        <v>405</v>
      </c>
      <c r="F156" s="245" t="s">
        <v>406</v>
      </c>
      <c r="G156" s="246" t="s">
        <v>242</v>
      </c>
      <c r="H156" s="247">
        <v>2</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873</v>
      </c>
    </row>
    <row r="157" s="2" customFormat="1">
      <c r="A157" s="35"/>
      <c r="B157" s="36"/>
      <c r="C157" s="37"/>
      <c r="D157" s="238" t="s">
        <v>244</v>
      </c>
      <c r="E157" s="37"/>
      <c r="F157" s="239" t="s">
        <v>406</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316</v>
      </c>
      <c r="D158" s="243" t="s">
        <v>246</v>
      </c>
      <c r="E158" s="244" t="s">
        <v>408</v>
      </c>
      <c r="F158" s="245" t="s">
        <v>409</v>
      </c>
      <c r="G158" s="246" t="s">
        <v>242</v>
      </c>
      <c r="H158" s="247">
        <v>2</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874</v>
      </c>
    </row>
    <row r="159" s="2" customFormat="1">
      <c r="A159" s="35"/>
      <c r="B159" s="36"/>
      <c r="C159" s="37"/>
      <c r="D159" s="238" t="s">
        <v>244</v>
      </c>
      <c r="E159" s="37"/>
      <c r="F159" s="239" t="s">
        <v>409</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320</v>
      </c>
      <c r="D160" s="243" t="s">
        <v>246</v>
      </c>
      <c r="E160" s="244" t="s">
        <v>411</v>
      </c>
      <c r="F160" s="245" t="s">
        <v>412</v>
      </c>
      <c r="G160" s="246" t="s">
        <v>242</v>
      </c>
      <c r="H160" s="247">
        <v>9</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875</v>
      </c>
    </row>
    <row r="161" s="2" customFormat="1">
      <c r="A161" s="35"/>
      <c r="B161" s="36"/>
      <c r="C161" s="37"/>
      <c r="D161" s="238" t="s">
        <v>244</v>
      </c>
      <c r="E161" s="37"/>
      <c r="F161" s="239" t="s">
        <v>412</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324</v>
      </c>
      <c r="D162" s="243" t="s">
        <v>246</v>
      </c>
      <c r="E162" s="244" t="s">
        <v>414</v>
      </c>
      <c r="F162" s="245" t="s">
        <v>415</v>
      </c>
      <c r="G162" s="246" t="s">
        <v>242</v>
      </c>
      <c r="H162" s="247">
        <v>4</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876</v>
      </c>
    </row>
    <row r="163" s="2" customFormat="1">
      <c r="A163" s="35"/>
      <c r="B163" s="36"/>
      <c r="C163" s="37"/>
      <c r="D163" s="238" t="s">
        <v>244</v>
      </c>
      <c r="E163" s="37"/>
      <c r="F163" s="239" t="s">
        <v>415</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7</v>
      </c>
      <c r="D164" s="243" t="s">
        <v>246</v>
      </c>
      <c r="E164" s="244" t="s">
        <v>417</v>
      </c>
      <c r="F164" s="245" t="s">
        <v>418</v>
      </c>
      <c r="G164" s="246" t="s">
        <v>242</v>
      </c>
      <c r="H164" s="247">
        <v>4</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877</v>
      </c>
    </row>
    <row r="165" s="2" customFormat="1">
      <c r="A165" s="35"/>
      <c r="B165" s="36"/>
      <c r="C165" s="37"/>
      <c r="D165" s="238" t="s">
        <v>244</v>
      </c>
      <c r="E165" s="37"/>
      <c r="F165" s="239" t="s">
        <v>418</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332</v>
      </c>
      <c r="D166" s="243" t="s">
        <v>246</v>
      </c>
      <c r="E166" s="244" t="s">
        <v>420</v>
      </c>
      <c r="F166" s="245" t="s">
        <v>421</v>
      </c>
      <c r="G166" s="246" t="s">
        <v>242</v>
      </c>
      <c r="H166" s="247">
        <v>9</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878</v>
      </c>
    </row>
    <row r="167" s="2" customFormat="1">
      <c r="A167" s="35"/>
      <c r="B167" s="36"/>
      <c r="C167" s="37"/>
      <c r="D167" s="238" t="s">
        <v>244</v>
      </c>
      <c r="E167" s="37"/>
      <c r="F167" s="239" t="s">
        <v>421</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432</v>
      </c>
      <c r="D168" s="243" t="s">
        <v>246</v>
      </c>
      <c r="E168" s="244" t="s">
        <v>423</v>
      </c>
      <c r="F168" s="245" t="s">
        <v>424</v>
      </c>
      <c r="G168" s="246" t="s">
        <v>242</v>
      </c>
      <c r="H168" s="247">
        <v>13</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879</v>
      </c>
    </row>
    <row r="169" s="2" customFormat="1">
      <c r="A169" s="35"/>
      <c r="B169" s="36"/>
      <c r="C169" s="37"/>
      <c r="D169" s="238" t="s">
        <v>244</v>
      </c>
      <c r="E169" s="37"/>
      <c r="F169" s="239" t="s">
        <v>424</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24.15" customHeight="1">
      <c r="A170" s="35"/>
      <c r="B170" s="36"/>
      <c r="C170" s="243" t="s">
        <v>336</v>
      </c>
      <c r="D170" s="243" t="s">
        <v>246</v>
      </c>
      <c r="E170" s="244" t="s">
        <v>426</v>
      </c>
      <c r="F170" s="245" t="s">
        <v>427</v>
      </c>
      <c r="G170" s="246" t="s">
        <v>242</v>
      </c>
      <c r="H170" s="247">
        <v>1</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880</v>
      </c>
    </row>
    <row r="171" s="2" customFormat="1">
      <c r="A171" s="35"/>
      <c r="B171" s="36"/>
      <c r="C171" s="37"/>
      <c r="D171" s="238" t="s">
        <v>244</v>
      </c>
      <c r="E171" s="37"/>
      <c r="F171" s="239" t="s">
        <v>427</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24.15" customHeight="1">
      <c r="A172" s="35"/>
      <c r="B172" s="36"/>
      <c r="C172" s="243" t="s">
        <v>341</v>
      </c>
      <c r="D172" s="243" t="s">
        <v>246</v>
      </c>
      <c r="E172" s="244" t="s">
        <v>429</v>
      </c>
      <c r="F172" s="245" t="s">
        <v>430</v>
      </c>
      <c r="G172" s="246" t="s">
        <v>242</v>
      </c>
      <c r="H172" s="247">
        <v>2</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881</v>
      </c>
    </row>
    <row r="173" s="2" customFormat="1">
      <c r="A173" s="35"/>
      <c r="B173" s="36"/>
      <c r="C173" s="37"/>
      <c r="D173" s="238" t="s">
        <v>244</v>
      </c>
      <c r="E173" s="37"/>
      <c r="F173" s="239" t="s">
        <v>430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24.15" customHeight="1">
      <c r="A174" s="35"/>
      <c r="B174" s="36"/>
      <c r="C174" s="243" t="s">
        <v>345</v>
      </c>
      <c r="D174" s="243" t="s">
        <v>246</v>
      </c>
      <c r="E174" s="244" t="s">
        <v>532</v>
      </c>
      <c r="F174" s="245" t="s">
        <v>533</v>
      </c>
      <c r="G174" s="246" t="s">
        <v>242</v>
      </c>
      <c r="H174" s="247">
        <v>18</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246</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882</v>
      </c>
    </row>
    <row r="175" s="2" customFormat="1">
      <c r="A175" s="35"/>
      <c r="B175" s="36"/>
      <c r="C175" s="37"/>
      <c r="D175" s="238" t="s">
        <v>244</v>
      </c>
      <c r="E175" s="37"/>
      <c r="F175" s="239" t="s">
        <v>533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33" customHeight="1">
      <c r="A176" s="35"/>
      <c r="B176" s="36"/>
      <c r="C176" s="243" t="s">
        <v>445</v>
      </c>
      <c r="D176" s="243" t="s">
        <v>246</v>
      </c>
      <c r="E176" s="244" t="s">
        <v>439</v>
      </c>
      <c r="F176" s="245" t="s">
        <v>440</v>
      </c>
      <c r="G176" s="246" t="s">
        <v>242</v>
      </c>
      <c r="H176" s="247">
        <v>13</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883</v>
      </c>
    </row>
    <row r="177" s="2" customFormat="1">
      <c r="A177" s="35"/>
      <c r="B177" s="36"/>
      <c r="C177" s="37"/>
      <c r="D177" s="238" t="s">
        <v>244</v>
      </c>
      <c r="E177" s="37"/>
      <c r="F177" s="239" t="s">
        <v>440</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4.15" customHeight="1">
      <c r="A178" s="35"/>
      <c r="B178" s="36"/>
      <c r="C178" s="224" t="s">
        <v>449</v>
      </c>
      <c r="D178" s="224" t="s">
        <v>239</v>
      </c>
      <c r="E178" s="225" t="s">
        <v>442</v>
      </c>
      <c r="F178" s="226" t="s">
        <v>443</v>
      </c>
      <c r="G178" s="227" t="s">
        <v>242</v>
      </c>
      <c r="H178" s="228">
        <v>13</v>
      </c>
      <c r="I178" s="229"/>
      <c r="J178" s="230">
        <f>ROUND(I178*H178,2)</f>
        <v>0</v>
      </c>
      <c r="K178" s="231"/>
      <c r="L178" s="41"/>
      <c r="M178" s="232" t="s">
        <v>1</v>
      </c>
      <c r="N178" s="23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80</v>
      </c>
      <c r="AT178" s="236" t="s">
        <v>239</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884</v>
      </c>
    </row>
    <row r="179" s="2" customFormat="1">
      <c r="A179" s="35"/>
      <c r="B179" s="36"/>
      <c r="C179" s="37"/>
      <c r="D179" s="238" t="s">
        <v>244</v>
      </c>
      <c r="E179" s="37"/>
      <c r="F179" s="239" t="s">
        <v>443</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4.15" customHeight="1">
      <c r="A180" s="35"/>
      <c r="B180" s="36"/>
      <c r="C180" s="243" t="s">
        <v>453</v>
      </c>
      <c r="D180" s="243" t="s">
        <v>246</v>
      </c>
      <c r="E180" s="244" t="s">
        <v>446</v>
      </c>
      <c r="F180" s="245" t="s">
        <v>447</v>
      </c>
      <c r="G180" s="246" t="s">
        <v>242</v>
      </c>
      <c r="H180" s="247">
        <v>10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885</v>
      </c>
    </row>
    <row r="181" s="2" customFormat="1">
      <c r="A181" s="35"/>
      <c r="B181" s="36"/>
      <c r="C181" s="37"/>
      <c r="D181" s="238" t="s">
        <v>244</v>
      </c>
      <c r="E181" s="37"/>
      <c r="F181" s="239" t="s">
        <v>447</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24.15" customHeight="1">
      <c r="A182" s="35"/>
      <c r="B182" s="36"/>
      <c r="C182" s="243" t="s">
        <v>457</v>
      </c>
      <c r="D182" s="243" t="s">
        <v>246</v>
      </c>
      <c r="E182" s="244" t="s">
        <v>450</v>
      </c>
      <c r="F182" s="245" t="s">
        <v>451</v>
      </c>
      <c r="G182" s="246" t="s">
        <v>242</v>
      </c>
      <c r="H182" s="247">
        <v>36</v>
      </c>
      <c r="I182" s="248"/>
      <c r="J182" s="249">
        <f>ROUND(I182*H182,2)</f>
        <v>0</v>
      </c>
      <c r="K182" s="250"/>
      <c r="L182" s="251"/>
      <c r="M182" s="252" t="s">
        <v>1</v>
      </c>
      <c r="N182" s="25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85</v>
      </c>
      <c r="AT182" s="236" t="s">
        <v>246</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886</v>
      </c>
    </row>
    <row r="183" s="2" customFormat="1">
      <c r="A183" s="35"/>
      <c r="B183" s="36"/>
      <c r="C183" s="37"/>
      <c r="D183" s="238" t="s">
        <v>244</v>
      </c>
      <c r="E183" s="37"/>
      <c r="F183" s="239" t="s">
        <v>451</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2" customFormat="1" ht="21.75" customHeight="1">
      <c r="A184" s="35"/>
      <c r="B184" s="36"/>
      <c r="C184" s="224" t="s">
        <v>461</v>
      </c>
      <c r="D184" s="224" t="s">
        <v>239</v>
      </c>
      <c r="E184" s="225" t="s">
        <v>454</v>
      </c>
      <c r="F184" s="226" t="s">
        <v>455</v>
      </c>
      <c r="G184" s="227" t="s">
        <v>242</v>
      </c>
      <c r="H184" s="228">
        <v>2</v>
      </c>
      <c r="I184" s="229"/>
      <c r="J184" s="230">
        <f>ROUND(I184*H184,2)</f>
        <v>0</v>
      </c>
      <c r="K184" s="231"/>
      <c r="L184" s="41"/>
      <c r="M184" s="232" t="s">
        <v>1</v>
      </c>
      <c r="N184" s="23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80</v>
      </c>
      <c r="AT184" s="236" t="s">
        <v>239</v>
      </c>
      <c r="AU184" s="236" t="s">
        <v>80</v>
      </c>
      <c r="AY184" s="14" t="s">
        <v>238</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887</v>
      </c>
    </row>
    <row r="185" s="2" customFormat="1">
      <c r="A185" s="35"/>
      <c r="B185" s="36"/>
      <c r="C185" s="37"/>
      <c r="D185" s="238" t="s">
        <v>244</v>
      </c>
      <c r="E185" s="37"/>
      <c r="F185" s="239" t="s">
        <v>455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244</v>
      </c>
      <c r="AU185" s="14" t="s">
        <v>80</v>
      </c>
    </row>
    <row r="186" s="2" customFormat="1" ht="24.15" customHeight="1">
      <c r="A186" s="35"/>
      <c r="B186" s="36"/>
      <c r="C186" s="243" t="s">
        <v>475</v>
      </c>
      <c r="D186" s="243" t="s">
        <v>246</v>
      </c>
      <c r="E186" s="244" t="s">
        <v>436</v>
      </c>
      <c r="F186" s="245" t="s">
        <v>437</v>
      </c>
      <c r="G186" s="246" t="s">
        <v>242</v>
      </c>
      <c r="H186" s="247">
        <v>2</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85</v>
      </c>
      <c r="AT186" s="236" t="s">
        <v>246</v>
      </c>
      <c r="AU186" s="236" t="s">
        <v>80</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80</v>
      </c>
      <c r="BM186" s="236" t="s">
        <v>888</v>
      </c>
    </row>
    <row r="187" s="2" customFormat="1">
      <c r="A187" s="35"/>
      <c r="B187" s="36"/>
      <c r="C187" s="37"/>
      <c r="D187" s="238" t="s">
        <v>244</v>
      </c>
      <c r="E187" s="37"/>
      <c r="F187" s="239" t="s">
        <v>437</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80</v>
      </c>
    </row>
    <row r="188" s="2" customFormat="1" ht="66.75" customHeight="1">
      <c r="A188" s="35"/>
      <c r="B188" s="36"/>
      <c r="C188" s="224" t="s">
        <v>466</v>
      </c>
      <c r="D188" s="224" t="s">
        <v>239</v>
      </c>
      <c r="E188" s="225" t="s">
        <v>536</v>
      </c>
      <c r="F188" s="226" t="s">
        <v>537</v>
      </c>
      <c r="G188" s="227" t="s">
        <v>242</v>
      </c>
      <c r="H188" s="228">
        <v>2</v>
      </c>
      <c r="I188" s="229"/>
      <c r="J188" s="230">
        <f>ROUND(I188*H188,2)</f>
        <v>0</v>
      </c>
      <c r="K188" s="231"/>
      <c r="L188" s="41"/>
      <c r="M188" s="232" t="s">
        <v>1</v>
      </c>
      <c r="N188" s="23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80</v>
      </c>
      <c r="AT188" s="236" t="s">
        <v>239</v>
      </c>
      <c r="AU188" s="236" t="s">
        <v>80</v>
      </c>
      <c r="AY188" s="14" t="s">
        <v>238</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80</v>
      </c>
      <c r="BM188" s="236" t="s">
        <v>889</v>
      </c>
    </row>
    <row r="189" s="2" customFormat="1">
      <c r="A189" s="35"/>
      <c r="B189" s="36"/>
      <c r="C189" s="37"/>
      <c r="D189" s="238" t="s">
        <v>244</v>
      </c>
      <c r="E189" s="37"/>
      <c r="F189" s="239" t="s">
        <v>539</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244</v>
      </c>
      <c r="AU189" s="14" t="s">
        <v>80</v>
      </c>
    </row>
    <row r="190" s="2" customFormat="1" ht="24.15" customHeight="1">
      <c r="A190" s="35"/>
      <c r="B190" s="36"/>
      <c r="C190" s="243" t="s">
        <v>471</v>
      </c>
      <c r="D190" s="243" t="s">
        <v>246</v>
      </c>
      <c r="E190" s="244" t="s">
        <v>433</v>
      </c>
      <c r="F190" s="245" t="s">
        <v>434</v>
      </c>
      <c r="G190" s="246" t="s">
        <v>242</v>
      </c>
      <c r="H190" s="247">
        <v>1</v>
      </c>
      <c r="I190" s="248"/>
      <c r="J190" s="249">
        <f>ROUND(I190*H190,2)</f>
        <v>0</v>
      </c>
      <c r="K190" s="250"/>
      <c r="L190" s="251"/>
      <c r="M190" s="252" t="s">
        <v>1</v>
      </c>
      <c r="N190" s="25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85</v>
      </c>
      <c r="AT190" s="236" t="s">
        <v>246</v>
      </c>
      <c r="AU190" s="236" t="s">
        <v>80</v>
      </c>
      <c r="AY190" s="14" t="s">
        <v>238</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80</v>
      </c>
      <c r="BM190" s="236" t="s">
        <v>890</v>
      </c>
    </row>
    <row r="191" s="2" customFormat="1">
      <c r="A191" s="35"/>
      <c r="B191" s="36"/>
      <c r="C191" s="37"/>
      <c r="D191" s="238" t="s">
        <v>244</v>
      </c>
      <c r="E191" s="37"/>
      <c r="F191" s="239" t="s">
        <v>434</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244</v>
      </c>
      <c r="AU191" s="14" t="s">
        <v>80</v>
      </c>
    </row>
    <row r="192" s="12" customFormat="1" ht="25.92" customHeight="1">
      <c r="A192" s="12"/>
      <c r="B192" s="210"/>
      <c r="C192" s="211"/>
      <c r="D192" s="212" t="s">
        <v>72</v>
      </c>
      <c r="E192" s="213" t="s">
        <v>267</v>
      </c>
      <c r="F192" s="213" t="s">
        <v>268</v>
      </c>
      <c r="G192" s="211"/>
      <c r="H192" s="211"/>
      <c r="I192" s="214"/>
      <c r="J192" s="215">
        <f>BK192</f>
        <v>0</v>
      </c>
      <c r="K192" s="211"/>
      <c r="L192" s="216"/>
      <c r="M192" s="217"/>
      <c r="N192" s="218"/>
      <c r="O192" s="218"/>
      <c r="P192" s="219">
        <f>SUM(P193:P194)</f>
        <v>0</v>
      </c>
      <c r="Q192" s="218"/>
      <c r="R192" s="219">
        <f>SUM(R193:R194)</f>
        <v>0</v>
      </c>
      <c r="S192" s="218"/>
      <c r="T192" s="220">
        <f>SUM(T193:T194)</f>
        <v>0</v>
      </c>
      <c r="U192" s="12"/>
      <c r="V192" s="12"/>
      <c r="W192" s="12"/>
      <c r="X192" s="12"/>
      <c r="Y192" s="12"/>
      <c r="Z192" s="12"/>
      <c r="AA192" s="12"/>
      <c r="AB192" s="12"/>
      <c r="AC192" s="12"/>
      <c r="AD192" s="12"/>
      <c r="AE192" s="12"/>
      <c r="AR192" s="221" t="s">
        <v>258</v>
      </c>
      <c r="AT192" s="222" t="s">
        <v>72</v>
      </c>
      <c r="AU192" s="222" t="s">
        <v>73</v>
      </c>
      <c r="AY192" s="221" t="s">
        <v>238</v>
      </c>
      <c r="BK192" s="223">
        <f>SUM(BK193:BK194)</f>
        <v>0</v>
      </c>
    </row>
    <row r="193" s="2" customFormat="1" ht="21.75" customHeight="1">
      <c r="A193" s="35"/>
      <c r="B193" s="36"/>
      <c r="C193" s="224" t="s">
        <v>479</v>
      </c>
      <c r="D193" s="224" t="s">
        <v>239</v>
      </c>
      <c r="E193" s="225" t="s">
        <v>485</v>
      </c>
      <c r="F193" s="226" t="s">
        <v>486</v>
      </c>
      <c r="G193" s="227" t="s">
        <v>487</v>
      </c>
      <c r="H193" s="228">
        <v>50</v>
      </c>
      <c r="I193" s="229"/>
      <c r="J193" s="230">
        <f>ROUND(I193*H193,2)</f>
        <v>0</v>
      </c>
      <c r="K193" s="231"/>
      <c r="L193" s="41"/>
      <c r="M193" s="232" t="s">
        <v>1</v>
      </c>
      <c r="N193" s="233" t="s">
        <v>38</v>
      </c>
      <c r="O193" s="88"/>
      <c r="P193" s="234">
        <f>O193*H193</f>
        <v>0</v>
      </c>
      <c r="Q193" s="234">
        <v>0</v>
      </c>
      <c r="R193" s="234">
        <f>Q193*H193</f>
        <v>0</v>
      </c>
      <c r="S193" s="234">
        <v>0</v>
      </c>
      <c r="T193" s="235">
        <f>S193*H193</f>
        <v>0</v>
      </c>
      <c r="U193" s="35"/>
      <c r="V193" s="35"/>
      <c r="W193" s="35"/>
      <c r="X193" s="35"/>
      <c r="Y193" s="35"/>
      <c r="Z193" s="35"/>
      <c r="AA193" s="35"/>
      <c r="AB193" s="35"/>
      <c r="AC193" s="35"/>
      <c r="AD193" s="35"/>
      <c r="AE193" s="35"/>
      <c r="AR193" s="236" t="s">
        <v>80</v>
      </c>
      <c r="AT193" s="236" t="s">
        <v>239</v>
      </c>
      <c r="AU193" s="236" t="s">
        <v>80</v>
      </c>
      <c r="AY193" s="14" t="s">
        <v>238</v>
      </c>
      <c r="BE193" s="237">
        <f>IF(N193="základní",J193,0)</f>
        <v>0</v>
      </c>
      <c r="BF193" s="237">
        <f>IF(N193="snížená",J193,0)</f>
        <v>0</v>
      </c>
      <c r="BG193" s="237">
        <f>IF(N193="zákl. přenesená",J193,0)</f>
        <v>0</v>
      </c>
      <c r="BH193" s="237">
        <f>IF(N193="sníž. přenesená",J193,0)</f>
        <v>0</v>
      </c>
      <c r="BI193" s="237">
        <f>IF(N193="nulová",J193,0)</f>
        <v>0</v>
      </c>
      <c r="BJ193" s="14" t="s">
        <v>80</v>
      </c>
      <c r="BK193" s="237">
        <f>ROUND(I193*H193,2)</f>
        <v>0</v>
      </c>
      <c r="BL193" s="14" t="s">
        <v>80</v>
      </c>
      <c r="BM193" s="236" t="s">
        <v>891</v>
      </c>
    </row>
    <row r="194" s="2" customFormat="1">
      <c r="A194" s="35"/>
      <c r="B194" s="36"/>
      <c r="C194" s="37"/>
      <c r="D194" s="238" t="s">
        <v>244</v>
      </c>
      <c r="E194" s="37"/>
      <c r="F194" s="239" t="s">
        <v>486</v>
      </c>
      <c r="G194" s="37"/>
      <c r="H194" s="37"/>
      <c r="I194" s="240"/>
      <c r="J194" s="37"/>
      <c r="K194" s="37"/>
      <c r="L194" s="41"/>
      <c r="M194" s="256"/>
      <c r="N194" s="257"/>
      <c r="O194" s="258"/>
      <c r="P194" s="258"/>
      <c r="Q194" s="258"/>
      <c r="R194" s="258"/>
      <c r="S194" s="258"/>
      <c r="T194" s="259"/>
      <c r="U194" s="35"/>
      <c r="V194" s="35"/>
      <c r="W194" s="35"/>
      <c r="X194" s="35"/>
      <c r="Y194" s="35"/>
      <c r="Z194" s="35"/>
      <c r="AA194" s="35"/>
      <c r="AB194" s="35"/>
      <c r="AC194" s="35"/>
      <c r="AD194" s="35"/>
      <c r="AE194" s="35"/>
      <c r="AT194" s="14" t="s">
        <v>244</v>
      </c>
      <c r="AU194" s="14" t="s">
        <v>80</v>
      </c>
    </row>
    <row r="195" s="2" customFormat="1" ht="6.96" customHeight="1">
      <c r="A195" s="35"/>
      <c r="B195" s="63"/>
      <c r="C195" s="64"/>
      <c r="D195" s="64"/>
      <c r="E195" s="64"/>
      <c r="F195" s="64"/>
      <c r="G195" s="64"/>
      <c r="H195" s="64"/>
      <c r="I195" s="64"/>
      <c r="J195" s="64"/>
      <c r="K195" s="64"/>
      <c r="L195" s="41"/>
      <c r="M195" s="35"/>
      <c r="O195" s="35"/>
      <c r="P195" s="35"/>
      <c r="Q195" s="35"/>
      <c r="R195" s="35"/>
      <c r="S195" s="35"/>
      <c r="T195" s="35"/>
      <c r="U195" s="35"/>
      <c r="V195" s="35"/>
      <c r="W195" s="35"/>
      <c r="X195" s="35"/>
      <c r="Y195" s="35"/>
      <c r="Z195" s="35"/>
      <c r="AA195" s="35"/>
      <c r="AB195" s="35"/>
      <c r="AC195" s="35"/>
      <c r="AD195" s="35"/>
      <c r="AE195" s="35"/>
    </row>
  </sheetData>
  <sheetProtection sheet="1" autoFilter="0" formatColumns="0" formatRows="0" objects="1" scenarios="1" spinCount="100000" saltValue="zjq5UcWfSdw2gQE4qmJXOvBwtEyhTyCtSFD6RtOnOGeOAWTHheLHZIjmpQ8NWWydzlH9NbVx9JmbSA+skTR3Mw==" hashValue="XADgu8fSduDVCc60I45zQQYbBbZkxvCdlDhxqg3MPp+12bTT++x2QdgZapNP17AUwHUnQwKe07IF5DFJmGbVJw==" algorithmName="SHA-512" password="CC35"/>
  <autoFilter ref="C125:K194"/>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210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ROUND((SUM(BE127:BE180)),  2)</f>
        <v>0</v>
      </c>
      <c r="G37" s="35"/>
      <c r="H37" s="35"/>
      <c r="I37" s="162">
        <v>0.20999999999999999</v>
      </c>
      <c r="J37" s="161">
        <f>ROUND(((SUM(BE127:BE180))*I37),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ROUND((SUM(BF127:BF180)),  2)</f>
        <v>0</v>
      </c>
      <c r="G38" s="35"/>
      <c r="H38" s="35"/>
      <c r="I38" s="162">
        <v>0.12</v>
      </c>
      <c r="J38" s="161">
        <f>ROUND(((SUM(BF127:BF180))*I38),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ROUND((SUM(BG127:BG180)),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ROUND((SUM(BH127:BH180)),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ROUND((SUM(BI127:BI180)),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210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220</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221</v>
      </c>
      <c r="E102" s="195"/>
      <c r="F102" s="195"/>
      <c r="G102" s="195"/>
      <c r="H102" s="195"/>
      <c r="I102" s="195"/>
      <c r="J102" s="196">
        <f>J135</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222</v>
      </c>
      <c r="E103" s="190"/>
      <c r="F103" s="190"/>
      <c r="G103" s="190"/>
      <c r="H103" s="190"/>
      <c r="I103" s="190"/>
      <c r="J103" s="191">
        <f>J140</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223</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207</v>
      </c>
      <c r="D114" s="19"/>
      <c r="E114" s="19"/>
      <c r="F114" s="19"/>
      <c r="G114" s="19"/>
      <c r="H114" s="19"/>
      <c r="I114" s="19"/>
      <c r="J114" s="19"/>
      <c r="K114" s="19"/>
      <c r="L114" s="17"/>
    </row>
    <row r="115" s="1" customFormat="1" ht="16.5" customHeight="1">
      <c r="B115" s="18"/>
      <c r="C115" s="19"/>
      <c r="D115" s="19"/>
      <c r="E115" s="181" t="s">
        <v>208</v>
      </c>
      <c r="F115" s="19"/>
      <c r="G115" s="19"/>
      <c r="H115" s="19"/>
      <c r="I115" s="19"/>
      <c r="J115" s="19"/>
      <c r="K115" s="19"/>
      <c r="L115" s="17"/>
    </row>
    <row r="116" s="1" customFormat="1" ht="12" customHeight="1">
      <c r="B116" s="18"/>
      <c r="C116" s="29" t="s">
        <v>209</v>
      </c>
      <c r="D116" s="19"/>
      <c r="E116" s="19"/>
      <c r="F116" s="19"/>
      <c r="G116" s="19"/>
      <c r="H116" s="19"/>
      <c r="I116" s="19"/>
      <c r="J116" s="19"/>
      <c r="K116" s="19"/>
      <c r="L116" s="17"/>
    </row>
    <row r="117" s="2" customFormat="1" ht="16.5" customHeight="1">
      <c r="A117" s="35"/>
      <c r="B117" s="36"/>
      <c r="C117" s="37"/>
      <c r="D117" s="37"/>
      <c r="E117" s="182" t="s">
        <v>210</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211</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224</v>
      </c>
      <c r="D126" s="201" t="s">
        <v>58</v>
      </c>
      <c r="E126" s="201" t="s">
        <v>54</v>
      </c>
      <c r="F126" s="201" t="s">
        <v>55</v>
      </c>
      <c r="G126" s="201" t="s">
        <v>225</v>
      </c>
      <c r="H126" s="201" t="s">
        <v>226</v>
      </c>
      <c r="I126" s="201" t="s">
        <v>227</v>
      </c>
      <c r="J126" s="202" t="s">
        <v>217</v>
      </c>
      <c r="K126" s="203" t="s">
        <v>228</v>
      </c>
      <c r="L126" s="204"/>
      <c r="M126" s="97" t="s">
        <v>1</v>
      </c>
      <c r="N126" s="98" t="s">
        <v>37</v>
      </c>
      <c r="O126" s="98" t="s">
        <v>229</v>
      </c>
      <c r="P126" s="98" t="s">
        <v>230</v>
      </c>
      <c r="Q126" s="98" t="s">
        <v>231</v>
      </c>
      <c r="R126" s="98" t="s">
        <v>232</v>
      </c>
      <c r="S126" s="98" t="s">
        <v>233</v>
      </c>
      <c r="T126" s="99" t="s">
        <v>234</v>
      </c>
      <c r="U126" s="198"/>
      <c r="V126" s="198"/>
      <c r="W126" s="198"/>
      <c r="X126" s="198"/>
      <c r="Y126" s="198"/>
      <c r="Z126" s="198"/>
      <c r="AA126" s="198"/>
      <c r="AB126" s="198"/>
      <c r="AC126" s="198"/>
      <c r="AD126" s="198"/>
      <c r="AE126" s="198"/>
    </row>
    <row r="127" s="2" customFormat="1" ht="22.8" customHeight="1">
      <c r="A127" s="35"/>
      <c r="B127" s="36"/>
      <c r="C127" s="104" t="s">
        <v>235</v>
      </c>
      <c r="D127" s="37"/>
      <c r="E127" s="37"/>
      <c r="F127" s="37"/>
      <c r="G127" s="37"/>
      <c r="H127" s="37"/>
      <c r="I127" s="37"/>
      <c r="J127" s="205">
        <f>BK127</f>
        <v>0</v>
      </c>
      <c r="K127" s="37"/>
      <c r="L127" s="41"/>
      <c r="M127" s="100"/>
      <c r="N127" s="206"/>
      <c r="O127" s="101"/>
      <c r="P127" s="207">
        <f>P128+P140</f>
        <v>0</v>
      </c>
      <c r="Q127" s="101"/>
      <c r="R127" s="207">
        <f>R128+R140</f>
        <v>0</v>
      </c>
      <c r="S127" s="101"/>
      <c r="T127" s="208">
        <f>T128+T140</f>
        <v>0</v>
      </c>
      <c r="U127" s="35"/>
      <c r="V127" s="35"/>
      <c r="W127" s="35"/>
      <c r="X127" s="35"/>
      <c r="Y127" s="35"/>
      <c r="Z127" s="35"/>
      <c r="AA127" s="35"/>
      <c r="AB127" s="35"/>
      <c r="AC127" s="35"/>
      <c r="AD127" s="35"/>
      <c r="AE127" s="35"/>
      <c r="AT127" s="14" t="s">
        <v>72</v>
      </c>
      <c r="AU127" s="14" t="s">
        <v>219</v>
      </c>
      <c r="BK127" s="209">
        <f>BK128+BK140</f>
        <v>0</v>
      </c>
    </row>
    <row r="128" s="12" customFormat="1" ht="25.92" customHeight="1">
      <c r="A128" s="12"/>
      <c r="B128" s="210"/>
      <c r="C128" s="211"/>
      <c r="D128" s="212" t="s">
        <v>72</v>
      </c>
      <c r="E128" s="213" t="s">
        <v>236</v>
      </c>
      <c r="F128" s="213" t="s">
        <v>237</v>
      </c>
      <c r="G128" s="211"/>
      <c r="H128" s="211"/>
      <c r="I128" s="214"/>
      <c r="J128" s="215">
        <f>BK128</f>
        <v>0</v>
      </c>
      <c r="K128" s="211"/>
      <c r="L128" s="216"/>
      <c r="M128" s="217"/>
      <c r="N128" s="218"/>
      <c r="O128" s="218"/>
      <c r="P128" s="219">
        <f>P129+SUM(P130:P135)</f>
        <v>0</v>
      </c>
      <c r="Q128" s="218"/>
      <c r="R128" s="219">
        <f>R129+SUM(R130:R135)</f>
        <v>0</v>
      </c>
      <c r="S128" s="218"/>
      <c r="T128" s="220">
        <f>T129+SUM(T130:T135)</f>
        <v>0</v>
      </c>
      <c r="U128" s="12"/>
      <c r="V128" s="12"/>
      <c r="W128" s="12"/>
      <c r="X128" s="12"/>
      <c r="Y128" s="12"/>
      <c r="Z128" s="12"/>
      <c r="AA128" s="12"/>
      <c r="AB128" s="12"/>
      <c r="AC128" s="12"/>
      <c r="AD128" s="12"/>
      <c r="AE128" s="12"/>
      <c r="AR128" s="221" t="s">
        <v>80</v>
      </c>
      <c r="AT128" s="222" t="s">
        <v>72</v>
      </c>
      <c r="AU128" s="222" t="s">
        <v>73</v>
      </c>
      <c r="AY128" s="221" t="s">
        <v>238</v>
      </c>
      <c r="BK128" s="223">
        <f>BK129+SUM(BK130:BK135)</f>
        <v>0</v>
      </c>
    </row>
    <row r="129" s="2" customFormat="1" ht="76.35" customHeight="1">
      <c r="A129" s="35"/>
      <c r="B129" s="36"/>
      <c r="C129" s="224" t="s">
        <v>80</v>
      </c>
      <c r="D129" s="224" t="s">
        <v>239</v>
      </c>
      <c r="E129" s="225" t="s">
        <v>240</v>
      </c>
      <c r="F129" s="226" t="s">
        <v>241</v>
      </c>
      <c r="G129" s="227" t="s">
        <v>242</v>
      </c>
      <c r="H129" s="228">
        <v>72</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243</v>
      </c>
    </row>
    <row r="130" s="2" customFormat="1">
      <c r="A130" s="35"/>
      <c r="B130" s="36"/>
      <c r="C130" s="37"/>
      <c r="D130" s="238" t="s">
        <v>244</v>
      </c>
      <c r="E130" s="37"/>
      <c r="F130" s="239" t="s">
        <v>245</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33" customHeight="1">
      <c r="A131" s="35"/>
      <c r="B131" s="36"/>
      <c r="C131" s="243" t="s">
        <v>85</v>
      </c>
      <c r="D131" s="243" t="s">
        <v>246</v>
      </c>
      <c r="E131" s="244" t="s">
        <v>247</v>
      </c>
      <c r="F131" s="245" t="s">
        <v>248</v>
      </c>
      <c r="G131" s="246" t="s">
        <v>249</v>
      </c>
      <c r="H131" s="247">
        <v>65</v>
      </c>
      <c r="I131" s="248"/>
      <c r="J131" s="249">
        <f>ROUND(I131*H131,2)</f>
        <v>0</v>
      </c>
      <c r="K131" s="250"/>
      <c r="L131" s="251"/>
      <c r="M131" s="252" t="s">
        <v>1</v>
      </c>
      <c r="N131" s="25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85</v>
      </c>
      <c r="AT131" s="236" t="s">
        <v>246</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250</v>
      </c>
    </row>
    <row r="132" s="2" customFormat="1">
      <c r="A132" s="35"/>
      <c r="B132" s="36"/>
      <c r="C132" s="37"/>
      <c r="D132" s="238" t="s">
        <v>244</v>
      </c>
      <c r="E132" s="37"/>
      <c r="F132" s="239" t="s">
        <v>248</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ht="76.35" customHeight="1">
      <c r="A133" s="35"/>
      <c r="B133" s="36"/>
      <c r="C133" s="224" t="s">
        <v>89</v>
      </c>
      <c r="D133" s="224" t="s">
        <v>239</v>
      </c>
      <c r="E133" s="225" t="s">
        <v>251</v>
      </c>
      <c r="F133" s="226" t="s">
        <v>252</v>
      </c>
      <c r="G133" s="227" t="s">
        <v>249</v>
      </c>
      <c r="H133" s="228">
        <v>65</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253</v>
      </c>
      <c r="AT133" s="236" t="s">
        <v>239</v>
      </c>
      <c r="AU133" s="236" t="s">
        <v>80</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253</v>
      </c>
      <c r="BM133" s="236" t="s">
        <v>254</v>
      </c>
    </row>
    <row r="134" s="2" customFormat="1">
      <c r="A134" s="35"/>
      <c r="B134" s="36"/>
      <c r="C134" s="37"/>
      <c r="D134" s="238" t="s">
        <v>244</v>
      </c>
      <c r="E134" s="37"/>
      <c r="F134" s="239" t="s">
        <v>255</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80</v>
      </c>
    </row>
    <row r="135" s="12" customFormat="1" ht="22.8" customHeight="1">
      <c r="A135" s="12"/>
      <c r="B135" s="210"/>
      <c r="C135" s="211"/>
      <c r="D135" s="212" t="s">
        <v>72</v>
      </c>
      <c r="E135" s="254" t="s">
        <v>256</v>
      </c>
      <c r="F135" s="254" t="s">
        <v>257</v>
      </c>
      <c r="G135" s="211"/>
      <c r="H135" s="211"/>
      <c r="I135" s="214"/>
      <c r="J135" s="255">
        <f>BK135</f>
        <v>0</v>
      </c>
      <c r="K135" s="211"/>
      <c r="L135" s="216"/>
      <c r="M135" s="217"/>
      <c r="N135" s="218"/>
      <c r="O135" s="218"/>
      <c r="P135" s="219">
        <f>SUM(P136:P139)</f>
        <v>0</v>
      </c>
      <c r="Q135" s="218"/>
      <c r="R135" s="219">
        <f>SUM(R136:R139)</f>
        <v>0</v>
      </c>
      <c r="S135" s="218"/>
      <c r="T135" s="220">
        <f>SUM(T136:T139)</f>
        <v>0</v>
      </c>
      <c r="U135" s="12"/>
      <c r="V135" s="12"/>
      <c r="W135" s="12"/>
      <c r="X135" s="12"/>
      <c r="Y135" s="12"/>
      <c r="Z135" s="12"/>
      <c r="AA135" s="12"/>
      <c r="AB135" s="12"/>
      <c r="AC135" s="12"/>
      <c r="AD135" s="12"/>
      <c r="AE135" s="12"/>
      <c r="AR135" s="221" t="s">
        <v>80</v>
      </c>
      <c r="AT135" s="222" t="s">
        <v>72</v>
      </c>
      <c r="AU135" s="222" t="s">
        <v>80</v>
      </c>
      <c r="AY135" s="221" t="s">
        <v>238</v>
      </c>
      <c r="BK135" s="223">
        <f>SUM(BK136:BK139)</f>
        <v>0</v>
      </c>
    </row>
    <row r="136" s="2" customFormat="1" ht="33" customHeight="1">
      <c r="A136" s="35"/>
      <c r="B136" s="36"/>
      <c r="C136" s="243" t="s">
        <v>258</v>
      </c>
      <c r="D136" s="243" t="s">
        <v>246</v>
      </c>
      <c r="E136" s="244" t="s">
        <v>259</v>
      </c>
      <c r="F136" s="245" t="s">
        <v>260</v>
      </c>
      <c r="G136" s="246" t="s">
        <v>249</v>
      </c>
      <c r="H136" s="247">
        <v>65</v>
      </c>
      <c r="I136" s="248"/>
      <c r="J136" s="249">
        <f>ROUND(I136*H136,2)</f>
        <v>0</v>
      </c>
      <c r="K136" s="250"/>
      <c r="L136" s="251"/>
      <c r="M136" s="252" t="s">
        <v>1</v>
      </c>
      <c r="N136" s="25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261</v>
      </c>
      <c r="AT136" s="236" t="s">
        <v>246</v>
      </c>
      <c r="AU136" s="236" t="s">
        <v>85</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261</v>
      </c>
      <c r="BM136" s="236" t="s">
        <v>262</v>
      </c>
    </row>
    <row r="137" s="2" customFormat="1">
      <c r="A137" s="35"/>
      <c r="B137" s="36"/>
      <c r="C137" s="37"/>
      <c r="D137" s="238" t="s">
        <v>244</v>
      </c>
      <c r="E137" s="37"/>
      <c r="F137" s="239" t="s">
        <v>260</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85</v>
      </c>
    </row>
    <row r="138" s="2" customFormat="1" ht="33" customHeight="1">
      <c r="A138" s="35"/>
      <c r="B138" s="36"/>
      <c r="C138" s="243" t="s">
        <v>263</v>
      </c>
      <c r="D138" s="243" t="s">
        <v>246</v>
      </c>
      <c r="E138" s="244" t="s">
        <v>264</v>
      </c>
      <c r="F138" s="245" t="s">
        <v>265</v>
      </c>
      <c r="G138" s="246" t="s">
        <v>249</v>
      </c>
      <c r="H138" s="247">
        <v>20</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85</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266</v>
      </c>
    </row>
    <row r="139" s="2" customFormat="1">
      <c r="A139" s="35"/>
      <c r="B139" s="36"/>
      <c r="C139" s="37"/>
      <c r="D139" s="238" t="s">
        <v>244</v>
      </c>
      <c r="E139" s="37"/>
      <c r="F139" s="239" t="s">
        <v>265</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85</v>
      </c>
    </row>
    <row r="140" s="12" customFormat="1" ht="25.92" customHeight="1">
      <c r="A140" s="12"/>
      <c r="B140" s="210"/>
      <c r="C140" s="211"/>
      <c r="D140" s="212" t="s">
        <v>72</v>
      </c>
      <c r="E140" s="213" t="s">
        <v>267</v>
      </c>
      <c r="F140" s="213" t="s">
        <v>268</v>
      </c>
      <c r="G140" s="211"/>
      <c r="H140" s="211"/>
      <c r="I140" s="214"/>
      <c r="J140" s="215">
        <f>BK140</f>
        <v>0</v>
      </c>
      <c r="K140" s="211"/>
      <c r="L140" s="216"/>
      <c r="M140" s="217"/>
      <c r="N140" s="218"/>
      <c r="O140" s="218"/>
      <c r="P140" s="219">
        <f>SUM(P141:P180)</f>
        <v>0</v>
      </c>
      <c r="Q140" s="218"/>
      <c r="R140" s="219">
        <f>SUM(R141:R180)</f>
        <v>0</v>
      </c>
      <c r="S140" s="218"/>
      <c r="T140" s="220">
        <f>SUM(T141:T180)</f>
        <v>0</v>
      </c>
      <c r="U140" s="12"/>
      <c r="V140" s="12"/>
      <c r="W140" s="12"/>
      <c r="X140" s="12"/>
      <c r="Y140" s="12"/>
      <c r="Z140" s="12"/>
      <c r="AA140" s="12"/>
      <c r="AB140" s="12"/>
      <c r="AC140" s="12"/>
      <c r="AD140" s="12"/>
      <c r="AE140" s="12"/>
      <c r="AR140" s="221" t="s">
        <v>258</v>
      </c>
      <c r="AT140" s="222" t="s">
        <v>72</v>
      </c>
      <c r="AU140" s="222" t="s">
        <v>73</v>
      </c>
      <c r="AY140" s="221" t="s">
        <v>238</v>
      </c>
      <c r="BK140" s="223">
        <f>SUM(BK141:BK180)</f>
        <v>0</v>
      </c>
    </row>
    <row r="141" s="2" customFormat="1" ht="16.5" customHeight="1">
      <c r="A141" s="35"/>
      <c r="B141" s="36"/>
      <c r="C141" s="224" t="s">
        <v>269</v>
      </c>
      <c r="D141" s="224" t="s">
        <v>239</v>
      </c>
      <c r="E141" s="225" t="s">
        <v>270</v>
      </c>
      <c r="F141" s="226" t="s">
        <v>271</v>
      </c>
      <c r="G141" s="227" t="s">
        <v>242</v>
      </c>
      <c r="H141" s="228">
        <v>64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239</v>
      </c>
      <c r="AU141" s="236" t="s">
        <v>80</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272</v>
      </c>
    </row>
    <row r="142" s="2" customFormat="1">
      <c r="A142" s="35"/>
      <c r="B142" s="36"/>
      <c r="C142" s="37"/>
      <c r="D142" s="238" t="s">
        <v>244</v>
      </c>
      <c r="E142" s="37"/>
      <c r="F142" s="239" t="s">
        <v>271</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80</v>
      </c>
    </row>
    <row r="143" s="2" customFormat="1" ht="16.5" customHeight="1">
      <c r="A143" s="35"/>
      <c r="B143" s="36"/>
      <c r="C143" s="224" t="s">
        <v>273</v>
      </c>
      <c r="D143" s="224" t="s">
        <v>239</v>
      </c>
      <c r="E143" s="225" t="s">
        <v>274</v>
      </c>
      <c r="F143" s="226" t="s">
        <v>275</v>
      </c>
      <c r="G143" s="227" t="s">
        <v>242</v>
      </c>
      <c r="H143" s="228">
        <v>1</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276</v>
      </c>
    </row>
    <row r="144" s="2" customFormat="1">
      <c r="A144" s="35"/>
      <c r="B144" s="36"/>
      <c r="C144" s="37"/>
      <c r="D144" s="238" t="s">
        <v>244</v>
      </c>
      <c r="E144" s="37"/>
      <c r="F144" s="239" t="s">
        <v>275</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ht="24.15" customHeight="1">
      <c r="A145" s="35"/>
      <c r="B145" s="36"/>
      <c r="C145" s="224" t="s">
        <v>277</v>
      </c>
      <c r="D145" s="224" t="s">
        <v>239</v>
      </c>
      <c r="E145" s="225" t="s">
        <v>278</v>
      </c>
      <c r="F145" s="226" t="s">
        <v>279</v>
      </c>
      <c r="G145" s="227" t="s">
        <v>242</v>
      </c>
      <c r="H145" s="228">
        <v>76</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80</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280</v>
      </c>
    </row>
    <row r="146" s="2" customFormat="1">
      <c r="A146" s="35"/>
      <c r="B146" s="36"/>
      <c r="C146" s="37"/>
      <c r="D146" s="238" t="s">
        <v>244</v>
      </c>
      <c r="E146" s="37"/>
      <c r="F146" s="239" t="s">
        <v>279</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80</v>
      </c>
    </row>
    <row r="147" s="2" customFormat="1" ht="24.15" customHeight="1">
      <c r="A147" s="35"/>
      <c r="B147" s="36"/>
      <c r="C147" s="224" t="s">
        <v>281</v>
      </c>
      <c r="D147" s="224" t="s">
        <v>239</v>
      </c>
      <c r="E147" s="225" t="s">
        <v>282</v>
      </c>
      <c r="F147" s="226" t="s">
        <v>283</v>
      </c>
      <c r="G147" s="227" t="s">
        <v>242</v>
      </c>
      <c r="H147" s="228">
        <v>76</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80</v>
      </c>
      <c r="AT147" s="236" t="s">
        <v>239</v>
      </c>
      <c r="AU147" s="236" t="s">
        <v>80</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284</v>
      </c>
    </row>
    <row r="148" s="2" customFormat="1">
      <c r="A148" s="35"/>
      <c r="B148" s="36"/>
      <c r="C148" s="37"/>
      <c r="D148" s="238" t="s">
        <v>244</v>
      </c>
      <c r="E148" s="37"/>
      <c r="F148" s="239" t="s">
        <v>283</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80</v>
      </c>
    </row>
    <row r="149" s="2" customFormat="1" ht="16.5" customHeight="1">
      <c r="A149" s="35"/>
      <c r="B149" s="36"/>
      <c r="C149" s="224" t="s">
        <v>285</v>
      </c>
      <c r="D149" s="224" t="s">
        <v>239</v>
      </c>
      <c r="E149" s="225" t="s">
        <v>286</v>
      </c>
      <c r="F149" s="226" t="s">
        <v>287</v>
      </c>
      <c r="G149" s="227" t="s">
        <v>242</v>
      </c>
      <c r="H149" s="228">
        <v>64</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239</v>
      </c>
      <c r="AU149" s="236" t="s">
        <v>80</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288</v>
      </c>
    </row>
    <row r="150" s="2" customFormat="1">
      <c r="A150" s="35"/>
      <c r="B150" s="36"/>
      <c r="C150" s="37"/>
      <c r="D150" s="238" t="s">
        <v>244</v>
      </c>
      <c r="E150" s="37"/>
      <c r="F150" s="239" t="s">
        <v>287</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80</v>
      </c>
    </row>
    <row r="151" s="2" customFormat="1" ht="24.15" customHeight="1">
      <c r="A151" s="35"/>
      <c r="B151" s="36"/>
      <c r="C151" s="243" t="s">
        <v>289</v>
      </c>
      <c r="D151" s="243" t="s">
        <v>246</v>
      </c>
      <c r="E151" s="244" t="s">
        <v>290</v>
      </c>
      <c r="F151" s="245" t="s">
        <v>291</v>
      </c>
      <c r="G151" s="246" t="s">
        <v>242</v>
      </c>
      <c r="H151" s="247">
        <v>36</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80</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292</v>
      </c>
    </row>
    <row r="152" s="2" customFormat="1">
      <c r="A152" s="35"/>
      <c r="B152" s="36"/>
      <c r="C152" s="37"/>
      <c r="D152" s="238" t="s">
        <v>244</v>
      </c>
      <c r="E152" s="37"/>
      <c r="F152" s="239" t="s">
        <v>291</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80</v>
      </c>
    </row>
    <row r="153" s="2" customFormat="1" ht="37.8" customHeight="1">
      <c r="A153" s="35"/>
      <c r="B153" s="36"/>
      <c r="C153" s="224" t="s">
        <v>8</v>
      </c>
      <c r="D153" s="224" t="s">
        <v>239</v>
      </c>
      <c r="E153" s="225" t="s">
        <v>293</v>
      </c>
      <c r="F153" s="226" t="s">
        <v>294</v>
      </c>
      <c r="G153" s="227" t="s">
        <v>242</v>
      </c>
      <c r="H153" s="228">
        <v>36</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239</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295</v>
      </c>
    </row>
    <row r="154" s="2" customFormat="1">
      <c r="A154" s="35"/>
      <c r="B154" s="36"/>
      <c r="C154" s="37"/>
      <c r="D154" s="238" t="s">
        <v>244</v>
      </c>
      <c r="E154" s="37"/>
      <c r="F154" s="239" t="s">
        <v>294</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33" customHeight="1">
      <c r="A155" s="35"/>
      <c r="B155" s="36"/>
      <c r="C155" s="243" t="s">
        <v>296</v>
      </c>
      <c r="D155" s="243" t="s">
        <v>246</v>
      </c>
      <c r="E155" s="244" t="s">
        <v>297</v>
      </c>
      <c r="F155" s="245" t="s">
        <v>298</v>
      </c>
      <c r="G155" s="246" t="s">
        <v>242</v>
      </c>
      <c r="H155" s="247">
        <v>32</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299</v>
      </c>
    </row>
    <row r="156" s="2" customFormat="1">
      <c r="A156" s="35"/>
      <c r="B156" s="36"/>
      <c r="C156" s="37"/>
      <c r="D156" s="238" t="s">
        <v>244</v>
      </c>
      <c r="E156" s="37"/>
      <c r="F156" s="239" t="s">
        <v>298</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62.7" customHeight="1">
      <c r="A157" s="35"/>
      <c r="B157" s="36"/>
      <c r="C157" s="224" t="s">
        <v>300</v>
      </c>
      <c r="D157" s="224" t="s">
        <v>239</v>
      </c>
      <c r="E157" s="225" t="s">
        <v>301</v>
      </c>
      <c r="F157" s="226" t="s">
        <v>302</v>
      </c>
      <c r="G157" s="227" t="s">
        <v>242</v>
      </c>
      <c r="H157" s="228">
        <v>32</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239</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303</v>
      </c>
    </row>
    <row r="158" s="2" customFormat="1">
      <c r="A158" s="35"/>
      <c r="B158" s="36"/>
      <c r="C158" s="37"/>
      <c r="D158" s="238" t="s">
        <v>244</v>
      </c>
      <c r="E158" s="37"/>
      <c r="F158" s="239" t="s">
        <v>302</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ht="24.15" customHeight="1">
      <c r="A159" s="35"/>
      <c r="B159" s="36"/>
      <c r="C159" s="243" t="s">
        <v>304</v>
      </c>
      <c r="D159" s="243" t="s">
        <v>246</v>
      </c>
      <c r="E159" s="244" t="s">
        <v>305</v>
      </c>
      <c r="F159" s="245" t="s">
        <v>306</v>
      </c>
      <c r="G159" s="246" t="s">
        <v>242</v>
      </c>
      <c r="H159" s="247">
        <v>36</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80</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307</v>
      </c>
    </row>
    <row r="160" s="2" customFormat="1">
      <c r="A160" s="35"/>
      <c r="B160" s="36"/>
      <c r="C160" s="37"/>
      <c r="D160" s="238" t="s">
        <v>244</v>
      </c>
      <c r="E160" s="37"/>
      <c r="F160" s="239" t="s">
        <v>306</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80</v>
      </c>
    </row>
    <row r="161" s="2" customFormat="1" ht="33" customHeight="1">
      <c r="A161" s="35"/>
      <c r="B161" s="36"/>
      <c r="C161" s="224" t="s">
        <v>308</v>
      </c>
      <c r="D161" s="224" t="s">
        <v>239</v>
      </c>
      <c r="E161" s="225" t="s">
        <v>309</v>
      </c>
      <c r="F161" s="226" t="s">
        <v>310</v>
      </c>
      <c r="G161" s="227" t="s">
        <v>242</v>
      </c>
      <c r="H161" s="228">
        <v>32</v>
      </c>
      <c r="I161" s="229"/>
      <c r="J161" s="230">
        <f>ROUND(I161*H161,2)</f>
        <v>0</v>
      </c>
      <c r="K161" s="231"/>
      <c r="L161" s="41"/>
      <c r="M161" s="232" t="s">
        <v>1</v>
      </c>
      <c r="N161" s="23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80</v>
      </c>
      <c r="AT161" s="236" t="s">
        <v>239</v>
      </c>
      <c r="AU161" s="236" t="s">
        <v>80</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311</v>
      </c>
    </row>
    <row r="162" s="2" customFormat="1">
      <c r="A162" s="35"/>
      <c r="B162" s="36"/>
      <c r="C162" s="37"/>
      <c r="D162" s="238" t="s">
        <v>244</v>
      </c>
      <c r="E162" s="37"/>
      <c r="F162" s="239" t="s">
        <v>310</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80</v>
      </c>
    </row>
    <row r="163" s="2" customFormat="1" ht="24.15" customHeight="1">
      <c r="A163" s="35"/>
      <c r="B163" s="36"/>
      <c r="C163" s="243" t="s">
        <v>312</v>
      </c>
      <c r="D163" s="243" t="s">
        <v>246</v>
      </c>
      <c r="E163" s="244" t="s">
        <v>313</v>
      </c>
      <c r="F163" s="245" t="s">
        <v>314</v>
      </c>
      <c r="G163" s="246" t="s">
        <v>242</v>
      </c>
      <c r="H163" s="247">
        <v>36</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315</v>
      </c>
    </row>
    <row r="164" s="2" customFormat="1">
      <c r="A164" s="35"/>
      <c r="B164" s="36"/>
      <c r="C164" s="37"/>
      <c r="D164" s="238" t="s">
        <v>244</v>
      </c>
      <c r="E164" s="37"/>
      <c r="F164" s="239" t="s">
        <v>314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ht="24.15" customHeight="1">
      <c r="A165" s="35"/>
      <c r="B165" s="36"/>
      <c r="C165" s="243" t="s">
        <v>316</v>
      </c>
      <c r="D165" s="243" t="s">
        <v>246</v>
      </c>
      <c r="E165" s="244" t="s">
        <v>317</v>
      </c>
      <c r="F165" s="245" t="s">
        <v>318</v>
      </c>
      <c r="G165" s="246" t="s">
        <v>242</v>
      </c>
      <c r="H165" s="247">
        <v>36</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319</v>
      </c>
    </row>
    <row r="166" s="2" customFormat="1">
      <c r="A166" s="35"/>
      <c r="B166" s="36"/>
      <c r="C166" s="37"/>
      <c r="D166" s="238" t="s">
        <v>244</v>
      </c>
      <c r="E166" s="37"/>
      <c r="F166" s="239" t="s">
        <v>318</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ht="24.15" customHeight="1">
      <c r="A167" s="35"/>
      <c r="B167" s="36"/>
      <c r="C167" s="243" t="s">
        <v>320</v>
      </c>
      <c r="D167" s="243" t="s">
        <v>246</v>
      </c>
      <c r="E167" s="244" t="s">
        <v>321</v>
      </c>
      <c r="F167" s="245" t="s">
        <v>322</v>
      </c>
      <c r="G167" s="246" t="s">
        <v>242</v>
      </c>
      <c r="H167" s="247">
        <v>36</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80</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323</v>
      </c>
    </row>
    <row r="168" s="2" customFormat="1">
      <c r="A168" s="35"/>
      <c r="B168" s="36"/>
      <c r="C168" s="37"/>
      <c r="D168" s="238" t="s">
        <v>244</v>
      </c>
      <c r="E168" s="37"/>
      <c r="F168" s="239" t="s">
        <v>322</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80</v>
      </c>
    </row>
    <row r="169" s="2" customFormat="1" ht="33" customHeight="1">
      <c r="A169" s="35"/>
      <c r="B169" s="36"/>
      <c r="C169" s="243" t="s">
        <v>324</v>
      </c>
      <c r="D169" s="243" t="s">
        <v>246</v>
      </c>
      <c r="E169" s="244" t="s">
        <v>325</v>
      </c>
      <c r="F169" s="245" t="s">
        <v>326</v>
      </c>
      <c r="G169" s="246" t="s">
        <v>327</v>
      </c>
      <c r="H169" s="247">
        <v>36</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328</v>
      </c>
    </row>
    <row r="170" s="2" customFormat="1">
      <c r="A170" s="35"/>
      <c r="B170" s="36"/>
      <c r="C170" s="37"/>
      <c r="D170" s="238" t="s">
        <v>244</v>
      </c>
      <c r="E170" s="37"/>
      <c r="F170" s="239" t="s">
        <v>326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24.15" customHeight="1">
      <c r="A171" s="35"/>
      <c r="B171" s="36"/>
      <c r="C171" s="243" t="s">
        <v>7</v>
      </c>
      <c r="D171" s="243" t="s">
        <v>246</v>
      </c>
      <c r="E171" s="244" t="s">
        <v>329</v>
      </c>
      <c r="F171" s="245" t="s">
        <v>330</v>
      </c>
      <c r="G171" s="246" t="s">
        <v>242</v>
      </c>
      <c r="H171" s="247">
        <v>32</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331</v>
      </c>
    </row>
    <row r="172" s="2" customFormat="1">
      <c r="A172" s="35"/>
      <c r="B172" s="36"/>
      <c r="C172" s="37"/>
      <c r="D172" s="238" t="s">
        <v>244</v>
      </c>
      <c r="E172" s="37"/>
      <c r="F172" s="239" t="s">
        <v>330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332</v>
      </c>
      <c r="D173" s="243" t="s">
        <v>246</v>
      </c>
      <c r="E173" s="244" t="s">
        <v>333</v>
      </c>
      <c r="F173" s="245" t="s">
        <v>334</v>
      </c>
      <c r="G173" s="246" t="s">
        <v>242</v>
      </c>
      <c r="H173" s="247">
        <v>36</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335</v>
      </c>
    </row>
    <row r="174" s="2" customFormat="1">
      <c r="A174" s="35"/>
      <c r="B174" s="36"/>
      <c r="C174" s="37"/>
      <c r="D174" s="238" t="s">
        <v>244</v>
      </c>
      <c r="E174" s="37"/>
      <c r="F174" s="239" t="s">
        <v>334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66.75" customHeight="1">
      <c r="A175" s="35"/>
      <c r="B175" s="36"/>
      <c r="C175" s="224" t="s">
        <v>336</v>
      </c>
      <c r="D175" s="224" t="s">
        <v>239</v>
      </c>
      <c r="E175" s="225" t="s">
        <v>337</v>
      </c>
      <c r="F175" s="226" t="s">
        <v>338</v>
      </c>
      <c r="G175" s="227" t="s">
        <v>242</v>
      </c>
      <c r="H175" s="228">
        <v>4</v>
      </c>
      <c r="I175" s="229"/>
      <c r="J175" s="230">
        <f>ROUND(I175*H175,2)</f>
        <v>0</v>
      </c>
      <c r="K175" s="231"/>
      <c r="L175" s="41"/>
      <c r="M175" s="232" t="s">
        <v>1</v>
      </c>
      <c r="N175" s="23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80</v>
      </c>
      <c r="AT175" s="236" t="s">
        <v>239</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339</v>
      </c>
    </row>
    <row r="176" s="2" customFormat="1">
      <c r="A176" s="35"/>
      <c r="B176" s="36"/>
      <c r="C176" s="37"/>
      <c r="D176" s="238" t="s">
        <v>244</v>
      </c>
      <c r="E176" s="37"/>
      <c r="F176" s="239" t="s">
        <v>340</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33" customHeight="1">
      <c r="A177" s="35"/>
      <c r="B177" s="36"/>
      <c r="C177" s="224" t="s">
        <v>341</v>
      </c>
      <c r="D177" s="224" t="s">
        <v>239</v>
      </c>
      <c r="E177" s="225" t="s">
        <v>342</v>
      </c>
      <c r="F177" s="226" t="s">
        <v>343</v>
      </c>
      <c r="G177" s="227" t="s">
        <v>242</v>
      </c>
      <c r="H177" s="228">
        <v>80</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80</v>
      </c>
      <c r="AT177" s="236" t="s">
        <v>239</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344</v>
      </c>
    </row>
    <row r="178" s="2" customFormat="1">
      <c r="A178" s="35"/>
      <c r="B178" s="36"/>
      <c r="C178" s="37"/>
      <c r="D178" s="238" t="s">
        <v>244</v>
      </c>
      <c r="E178" s="37"/>
      <c r="F178" s="239" t="s">
        <v>343</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80</v>
      </c>
    </row>
    <row r="179" s="2" customFormat="1" ht="37.8" customHeight="1">
      <c r="A179" s="35"/>
      <c r="B179" s="36"/>
      <c r="C179" s="243" t="s">
        <v>345</v>
      </c>
      <c r="D179" s="243" t="s">
        <v>246</v>
      </c>
      <c r="E179" s="244" t="s">
        <v>346</v>
      </c>
      <c r="F179" s="245" t="s">
        <v>347</v>
      </c>
      <c r="G179" s="246" t="s">
        <v>242</v>
      </c>
      <c r="H179" s="247">
        <v>8</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246</v>
      </c>
      <c r="AU179" s="236" t="s">
        <v>80</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348</v>
      </c>
    </row>
    <row r="180" s="2" customFormat="1">
      <c r="A180" s="35"/>
      <c r="B180" s="36"/>
      <c r="C180" s="37"/>
      <c r="D180" s="238" t="s">
        <v>244</v>
      </c>
      <c r="E180" s="37"/>
      <c r="F180" s="239" t="s">
        <v>347</v>
      </c>
      <c r="G180" s="37"/>
      <c r="H180" s="37"/>
      <c r="I180" s="240"/>
      <c r="J180" s="37"/>
      <c r="K180" s="37"/>
      <c r="L180" s="41"/>
      <c r="M180" s="256"/>
      <c r="N180" s="257"/>
      <c r="O180" s="258"/>
      <c r="P180" s="258"/>
      <c r="Q180" s="258"/>
      <c r="R180" s="258"/>
      <c r="S180" s="258"/>
      <c r="T180" s="259"/>
      <c r="U180" s="35"/>
      <c r="V180" s="35"/>
      <c r="W180" s="35"/>
      <c r="X180" s="35"/>
      <c r="Y180" s="35"/>
      <c r="Z180" s="35"/>
      <c r="AA180" s="35"/>
      <c r="AB180" s="35"/>
      <c r="AC180" s="35"/>
      <c r="AD180" s="35"/>
      <c r="AE180" s="35"/>
      <c r="AT180" s="14" t="s">
        <v>244</v>
      </c>
      <c r="AU180" s="14" t="s">
        <v>80</v>
      </c>
    </row>
    <row r="181" s="2" customFormat="1" ht="6.96" customHeight="1">
      <c r="A181" s="35"/>
      <c r="B181" s="63"/>
      <c r="C181" s="64"/>
      <c r="D181" s="64"/>
      <c r="E181" s="64"/>
      <c r="F181" s="64"/>
      <c r="G181" s="64"/>
      <c r="H181" s="64"/>
      <c r="I181" s="64"/>
      <c r="J181" s="64"/>
      <c r="K181" s="64"/>
      <c r="L181" s="41"/>
      <c r="M181" s="35"/>
      <c r="O181" s="35"/>
      <c r="P181" s="35"/>
      <c r="Q181" s="35"/>
      <c r="R181" s="35"/>
      <c r="S181" s="35"/>
      <c r="T181" s="35"/>
      <c r="U181" s="35"/>
      <c r="V181" s="35"/>
      <c r="W181" s="35"/>
      <c r="X181" s="35"/>
      <c r="Y181" s="35"/>
      <c r="Z181" s="35"/>
      <c r="AA181" s="35"/>
      <c r="AB181" s="35"/>
      <c r="AC181" s="35"/>
      <c r="AD181" s="35"/>
      <c r="AE181" s="35"/>
    </row>
  </sheetData>
  <sheetProtection sheet="1" autoFilter="0" formatColumns="0" formatRows="0" objects="1" scenarios="1" spinCount="100000" saltValue="mWI68/pEDHIwzVIbgHmdFWH+zT+k4MpQU+AveeNrJvIPKozynELcCP0tlTDPZe0Kq7fnxlzrMHhqRS2SFPgTuQ==" hashValue="sjMst7S1U7IoS0dEQ661Ar9XTcNV/xfK1yfw15P1gwp5LcS6sMBCfNKX39XYjvPJ/DOQuGOwwdLbKff2o2pprA==" algorithmName="SHA-512" password="CC35"/>
  <autoFilter ref="C126:K180"/>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148</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892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ROUND((SUM(BE124:BE186)),  2)</f>
        <v>0</v>
      </c>
      <c r="G37" s="35"/>
      <c r="H37" s="35"/>
      <c r="I37" s="162">
        <v>0.20999999999999999</v>
      </c>
      <c r="J37" s="161">
        <f>ROUND(((SUM(BE124:BE186))*I37),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ROUND((SUM(BF124:BF186)),  2)</f>
        <v>0</v>
      </c>
      <c r="G38" s="35"/>
      <c r="H38" s="35"/>
      <c r="I38" s="162">
        <v>0.12</v>
      </c>
      <c r="J38" s="161">
        <f>ROUND(((SUM(BF124:BF186))*I38),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ROUND((SUM(BG124:BG186)),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ROUND((SUM(BH124:BH186)),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ROUND((SUM(BI124:BI186)),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892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219</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223</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207</v>
      </c>
      <c r="D111" s="19"/>
      <c r="E111" s="19"/>
      <c r="F111" s="19"/>
      <c r="G111" s="19"/>
      <c r="H111" s="19"/>
      <c r="I111" s="19"/>
      <c r="J111" s="19"/>
      <c r="K111" s="19"/>
      <c r="L111" s="17"/>
    </row>
    <row r="112" s="1" customFormat="1" ht="23.25" customHeight="1">
      <c r="B112" s="18"/>
      <c r="C112" s="19"/>
      <c r="D112" s="19"/>
      <c r="E112" s="181" t="s">
        <v>808</v>
      </c>
      <c r="F112" s="19"/>
      <c r="G112" s="19"/>
      <c r="H112" s="19"/>
      <c r="I112" s="19"/>
      <c r="J112" s="19"/>
      <c r="K112" s="19"/>
      <c r="L112" s="17"/>
    </row>
    <row r="113" s="1" customFormat="1" ht="12" customHeight="1">
      <c r="B113" s="18"/>
      <c r="C113" s="29" t="s">
        <v>209</v>
      </c>
      <c r="D113" s="19"/>
      <c r="E113" s="19"/>
      <c r="F113" s="19"/>
      <c r="G113" s="19"/>
      <c r="H113" s="19"/>
      <c r="I113" s="19"/>
      <c r="J113" s="19"/>
      <c r="K113" s="19"/>
      <c r="L113" s="17"/>
    </row>
    <row r="114" s="2" customFormat="1" ht="16.5" customHeight="1">
      <c r="A114" s="35"/>
      <c r="B114" s="36"/>
      <c r="C114" s="37"/>
      <c r="D114" s="37"/>
      <c r="E114" s="182" t="s">
        <v>892</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211</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ÚOŽI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SUM(P125:P186)</f>
        <v>0</v>
      </c>
      <c r="Q124" s="101"/>
      <c r="R124" s="207">
        <f>SUM(R125:R186)</f>
        <v>0</v>
      </c>
      <c r="S124" s="101"/>
      <c r="T124" s="208">
        <f>SUM(T125:T186)</f>
        <v>0</v>
      </c>
      <c r="U124" s="35"/>
      <c r="V124" s="35"/>
      <c r="W124" s="35"/>
      <c r="X124" s="35"/>
      <c r="Y124" s="35"/>
      <c r="Z124" s="35"/>
      <c r="AA124" s="35"/>
      <c r="AB124" s="35"/>
      <c r="AC124" s="35"/>
      <c r="AD124" s="35"/>
      <c r="AE124" s="35"/>
      <c r="AT124" s="14" t="s">
        <v>72</v>
      </c>
      <c r="AU124" s="14" t="s">
        <v>219</v>
      </c>
      <c r="BK124" s="209">
        <f>SUM(BK125:BK186)</f>
        <v>0</v>
      </c>
    </row>
    <row r="125" s="2" customFormat="1" ht="16.5" customHeight="1">
      <c r="A125" s="35"/>
      <c r="B125" s="36"/>
      <c r="C125" s="224" t="s">
        <v>80</v>
      </c>
      <c r="D125" s="224" t="s">
        <v>239</v>
      </c>
      <c r="E125" s="225" t="s">
        <v>375</v>
      </c>
      <c r="F125" s="226" t="s">
        <v>376</v>
      </c>
      <c r="G125" s="227" t="s">
        <v>242</v>
      </c>
      <c r="H125" s="228">
        <v>8</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80</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80</v>
      </c>
      <c r="BM125" s="236" t="s">
        <v>893</v>
      </c>
    </row>
    <row r="126" s="2" customFormat="1">
      <c r="A126" s="35"/>
      <c r="B126" s="36"/>
      <c r="C126" s="37"/>
      <c r="D126" s="238" t="s">
        <v>244</v>
      </c>
      <c r="E126" s="37"/>
      <c r="F126" s="239" t="s">
        <v>376</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16.5" customHeight="1">
      <c r="A127" s="35"/>
      <c r="B127" s="36"/>
      <c r="C127" s="224" t="s">
        <v>85</v>
      </c>
      <c r="D127" s="224" t="s">
        <v>239</v>
      </c>
      <c r="E127" s="225" t="s">
        <v>372</v>
      </c>
      <c r="F127" s="226" t="s">
        <v>373</v>
      </c>
      <c r="G127" s="227" t="s">
        <v>242</v>
      </c>
      <c r="H127" s="228">
        <v>8</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894</v>
      </c>
    </row>
    <row r="128" s="2" customFormat="1">
      <c r="A128" s="35"/>
      <c r="B128" s="36"/>
      <c r="C128" s="37"/>
      <c r="D128" s="238" t="s">
        <v>244</v>
      </c>
      <c r="E128" s="37"/>
      <c r="F128" s="239" t="s">
        <v>373</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21.75" customHeight="1">
      <c r="A129" s="35"/>
      <c r="B129" s="36"/>
      <c r="C129" s="224" t="s">
        <v>258</v>
      </c>
      <c r="D129" s="224" t="s">
        <v>239</v>
      </c>
      <c r="E129" s="225" t="s">
        <v>498</v>
      </c>
      <c r="F129" s="226" t="s">
        <v>499</v>
      </c>
      <c r="G129" s="227" t="s">
        <v>242</v>
      </c>
      <c r="H129" s="228">
        <v>16</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895</v>
      </c>
    </row>
    <row r="130" s="2" customFormat="1">
      <c r="A130" s="35"/>
      <c r="B130" s="36"/>
      <c r="C130" s="37"/>
      <c r="D130" s="238" t="s">
        <v>244</v>
      </c>
      <c r="E130" s="37"/>
      <c r="F130" s="239" t="s">
        <v>499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16.5" customHeight="1">
      <c r="A131" s="35"/>
      <c r="B131" s="36"/>
      <c r="C131" s="224" t="s">
        <v>269</v>
      </c>
      <c r="D131" s="224" t="s">
        <v>239</v>
      </c>
      <c r="E131" s="225" t="s">
        <v>378</v>
      </c>
      <c r="F131" s="226" t="s">
        <v>379</v>
      </c>
      <c r="G131" s="227" t="s">
        <v>242</v>
      </c>
      <c r="H131" s="228">
        <v>8</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896</v>
      </c>
    </row>
    <row r="132" s="2" customFormat="1">
      <c r="A132" s="35"/>
      <c r="B132" s="36"/>
      <c r="C132" s="37"/>
      <c r="D132" s="238" t="s">
        <v>244</v>
      </c>
      <c r="E132" s="37"/>
      <c r="F132" s="239" t="s">
        <v>379</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24.15" customHeight="1">
      <c r="A133" s="35"/>
      <c r="B133" s="36"/>
      <c r="C133" s="224" t="s">
        <v>273</v>
      </c>
      <c r="D133" s="224" t="s">
        <v>239</v>
      </c>
      <c r="E133" s="225" t="s">
        <v>503</v>
      </c>
      <c r="F133" s="226" t="s">
        <v>504</v>
      </c>
      <c r="G133" s="227" t="s">
        <v>242</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897</v>
      </c>
    </row>
    <row r="134" s="2" customFormat="1">
      <c r="A134" s="35"/>
      <c r="B134" s="36"/>
      <c r="C134" s="37"/>
      <c r="D134" s="238" t="s">
        <v>244</v>
      </c>
      <c r="E134" s="37"/>
      <c r="F134" s="239" t="s">
        <v>504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73</v>
      </c>
    </row>
    <row r="135" s="2" customFormat="1" ht="16.5" customHeight="1">
      <c r="A135" s="35"/>
      <c r="B135" s="36"/>
      <c r="C135" s="224" t="s">
        <v>277</v>
      </c>
      <c r="D135" s="224" t="s">
        <v>239</v>
      </c>
      <c r="E135" s="225" t="s">
        <v>506</v>
      </c>
      <c r="F135" s="226" t="s">
        <v>507</v>
      </c>
      <c r="G135" s="227" t="s">
        <v>242</v>
      </c>
      <c r="H135" s="228">
        <v>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898</v>
      </c>
    </row>
    <row r="136" s="2" customFormat="1">
      <c r="A136" s="35"/>
      <c r="B136" s="36"/>
      <c r="C136" s="37"/>
      <c r="D136" s="238" t="s">
        <v>244</v>
      </c>
      <c r="E136" s="37"/>
      <c r="F136" s="239" t="s">
        <v>507</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ht="24.15" customHeight="1">
      <c r="A137" s="35"/>
      <c r="B137" s="36"/>
      <c r="C137" s="224" t="s">
        <v>281</v>
      </c>
      <c r="D137" s="224" t="s">
        <v>239</v>
      </c>
      <c r="E137" s="225" t="s">
        <v>381</v>
      </c>
      <c r="F137" s="226" t="s">
        <v>382</v>
      </c>
      <c r="G137" s="227" t="s">
        <v>242</v>
      </c>
      <c r="H137" s="228">
        <v>350</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239</v>
      </c>
      <c r="AU137" s="236" t="s">
        <v>73</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899</v>
      </c>
    </row>
    <row r="138" s="2" customFormat="1">
      <c r="A138" s="35"/>
      <c r="B138" s="36"/>
      <c r="C138" s="37"/>
      <c r="D138" s="238" t="s">
        <v>244</v>
      </c>
      <c r="E138" s="37"/>
      <c r="F138" s="239" t="s">
        <v>382</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73</v>
      </c>
    </row>
    <row r="139" s="2" customFormat="1" ht="24.15" customHeight="1">
      <c r="A139" s="35"/>
      <c r="B139" s="36"/>
      <c r="C139" s="224" t="s">
        <v>285</v>
      </c>
      <c r="D139" s="224" t="s">
        <v>239</v>
      </c>
      <c r="E139" s="225" t="s">
        <v>384</v>
      </c>
      <c r="F139" s="226" t="s">
        <v>385</v>
      </c>
      <c r="G139" s="227" t="s">
        <v>242</v>
      </c>
      <c r="H139" s="228">
        <v>200</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239</v>
      </c>
      <c r="AU139" s="236" t="s">
        <v>73</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900</v>
      </c>
    </row>
    <row r="140" s="2" customFormat="1">
      <c r="A140" s="35"/>
      <c r="B140" s="36"/>
      <c r="C140" s="37"/>
      <c r="D140" s="238" t="s">
        <v>244</v>
      </c>
      <c r="E140" s="37"/>
      <c r="F140" s="239" t="s">
        <v>385</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73</v>
      </c>
    </row>
    <row r="141" s="2" customFormat="1" ht="21.75" customHeight="1">
      <c r="A141" s="35"/>
      <c r="B141" s="36"/>
      <c r="C141" s="243" t="s">
        <v>289</v>
      </c>
      <c r="D141" s="243" t="s">
        <v>246</v>
      </c>
      <c r="E141" s="244" t="s">
        <v>387</v>
      </c>
      <c r="F141" s="245" t="s">
        <v>388</v>
      </c>
      <c r="G141" s="246" t="s">
        <v>242</v>
      </c>
      <c r="H141" s="247">
        <v>2</v>
      </c>
      <c r="I141" s="248"/>
      <c r="J141" s="249">
        <f>ROUND(I141*H141,2)</f>
        <v>0</v>
      </c>
      <c r="K141" s="250"/>
      <c r="L141" s="251"/>
      <c r="M141" s="252" t="s">
        <v>1</v>
      </c>
      <c r="N141" s="25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85</v>
      </c>
      <c r="AT141" s="236" t="s">
        <v>246</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901</v>
      </c>
    </row>
    <row r="142" s="2" customFormat="1">
      <c r="A142" s="35"/>
      <c r="B142" s="36"/>
      <c r="C142" s="37"/>
      <c r="D142" s="238" t="s">
        <v>244</v>
      </c>
      <c r="E142" s="37"/>
      <c r="F142" s="239" t="s">
        <v>388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ht="16.5" customHeight="1">
      <c r="A143" s="35"/>
      <c r="B143" s="36"/>
      <c r="C143" s="224" t="s">
        <v>8</v>
      </c>
      <c r="D143" s="224" t="s">
        <v>239</v>
      </c>
      <c r="E143" s="225" t="s">
        <v>390</v>
      </c>
      <c r="F143" s="226" t="s">
        <v>391</v>
      </c>
      <c r="G143" s="227" t="s">
        <v>242</v>
      </c>
      <c r="H143" s="228">
        <v>2</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73</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902</v>
      </c>
    </row>
    <row r="144" s="2" customFormat="1">
      <c r="A144" s="35"/>
      <c r="B144" s="36"/>
      <c r="C144" s="37"/>
      <c r="D144" s="238" t="s">
        <v>244</v>
      </c>
      <c r="E144" s="37"/>
      <c r="F144" s="239" t="s">
        <v>391</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73</v>
      </c>
    </row>
    <row r="145" s="2" customFormat="1" ht="24.15" customHeight="1">
      <c r="A145" s="35"/>
      <c r="B145" s="36"/>
      <c r="C145" s="243" t="s">
        <v>296</v>
      </c>
      <c r="D145" s="243" t="s">
        <v>246</v>
      </c>
      <c r="E145" s="244" t="s">
        <v>396</v>
      </c>
      <c r="F145" s="245" t="s">
        <v>397</v>
      </c>
      <c r="G145" s="246" t="s">
        <v>242</v>
      </c>
      <c r="H145" s="247">
        <v>2</v>
      </c>
      <c r="I145" s="248"/>
      <c r="J145" s="249">
        <f>ROUND(I145*H145,2)</f>
        <v>0</v>
      </c>
      <c r="K145" s="250"/>
      <c r="L145" s="251"/>
      <c r="M145" s="252" t="s">
        <v>1</v>
      </c>
      <c r="N145" s="25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85</v>
      </c>
      <c r="AT145" s="236" t="s">
        <v>246</v>
      </c>
      <c r="AU145" s="236" t="s">
        <v>73</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903</v>
      </c>
    </row>
    <row r="146" s="2" customFormat="1">
      <c r="A146" s="35"/>
      <c r="B146" s="36"/>
      <c r="C146" s="37"/>
      <c r="D146" s="238" t="s">
        <v>244</v>
      </c>
      <c r="E146" s="37"/>
      <c r="F146" s="239" t="s">
        <v>397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73</v>
      </c>
    </row>
    <row r="147" s="2" customFormat="1" ht="24.15" customHeight="1">
      <c r="A147" s="35"/>
      <c r="B147" s="36"/>
      <c r="C147" s="224" t="s">
        <v>300</v>
      </c>
      <c r="D147" s="224" t="s">
        <v>239</v>
      </c>
      <c r="E147" s="225" t="s">
        <v>393</v>
      </c>
      <c r="F147" s="226" t="s">
        <v>394</v>
      </c>
      <c r="G147" s="227" t="s">
        <v>242</v>
      </c>
      <c r="H147" s="228">
        <v>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80</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904</v>
      </c>
    </row>
    <row r="148" s="2" customFormat="1">
      <c r="A148" s="35"/>
      <c r="B148" s="36"/>
      <c r="C148" s="37"/>
      <c r="D148" s="238" t="s">
        <v>244</v>
      </c>
      <c r="E148" s="37"/>
      <c r="F148" s="239" t="s">
        <v>394</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ht="24.15" customHeight="1">
      <c r="A149" s="35"/>
      <c r="B149" s="36"/>
      <c r="C149" s="243" t="s">
        <v>304</v>
      </c>
      <c r="D149" s="243" t="s">
        <v>246</v>
      </c>
      <c r="E149" s="244" t="s">
        <v>399</v>
      </c>
      <c r="F149" s="245" t="s">
        <v>400</v>
      </c>
      <c r="G149" s="246" t="s">
        <v>242</v>
      </c>
      <c r="H149" s="247">
        <v>2</v>
      </c>
      <c r="I149" s="248"/>
      <c r="J149" s="249">
        <f>ROUND(I149*H149,2)</f>
        <v>0</v>
      </c>
      <c r="K149" s="250"/>
      <c r="L149" s="251"/>
      <c r="M149" s="252" t="s">
        <v>1</v>
      </c>
      <c r="N149" s="25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85</v>
      </c>
      <c r="AT149" s="236" t="s">
        <v>246</v>
      </c>
      <c r="AU149" s="236" t="s">
        <v>73</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905</v>
      </c>
    </row>
    <row r="150" s="2" customFormat="1">
      <c r="A150" s="35"/>
      <c r="B150" s="36"/>
      <c r="C150" s="37"/>
      <c r="D150" s="238" t="s">
        <v>244</v>
      </c>
      <c r="E150" s="37"/>
      <c r="F150" s="239" t="s">
        <v>400</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73</v>
      </c>
    </row>
    <row r="151" s="2" customFormat="1" ht="24.15" customHeight="1">
      <c r="A151" s="35"/>
      <c r="B151" s="36"/>
      <c r="C151" s="243" t="s">
        <v>308</v>
      </c>
      <c r="D151" s="243" t="s">
        <v>246</v>
      </c>
      <c r="E151" s="244" t="s">
        <v>402</v>
      </c>
      <c r="F151" s="245" t="s">
        <v>403</v>
      </c>
      <c r="G151" s="246" t="s">
        <v>242</v>
      </c>
      <c r="H151" s="247">
        <v>2</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73</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906</v>
      </c>
    </row>
    <row r="152" s="2" customFormat="1">
      <c r="A152" s="35"/>
      <c r="B152" s="36"/>
      <c r="C152" s="37"/>
      <c r="D152" s="238" t="s">
        <v>244</v>
      </c>
      <c r="E152" s="37"/>
      <c r="F152" s="239" t="s">
        <v>403</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73</v>
      </c>
    </row>
    <row r="153" s="2" customFormat="1" ht="24.15" customHeight="1">
      <c r="A153" s="35"/>
      <c r="B153" s="36"/>
      <c r="C153" s="243" t="s">
        <v>312</v>
      </c>
      <c r="D153" s="243" t="s">
        <v>246</v>
      </c>
      <c r="E153" s="244" t="s">
        <v>405</v>
      </c>
      <c r="F153" s="245" t="s">
        <v>406</v>
      </c>
      <c r="G153" s="246" t="s">
        <v>242</v>
      </c>
      <c r="H153" s="247">
        <v>2</v>
      </c>
      <c r="I153" s="248"/>
      <c r="J153" s="249">
        <f>ROUND(I153*H153,2)</f>
        <v>0</v>
      </c>
      <c r="K153" s="250"/>
      <c r="L153" s="251"/>
      <c r="M153" s="252" t="s">
        <v>1</v>
      </c>
      <c r="N153" s="25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85</v>
      </c>
      <c r="AT153" s="236" t="s">
        <v>246</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907</v>
      </c>
    </row>
    <row r="154" s="2" customFormat="1">
      <c r="A154" s="35"/>
      <c r="B154" s="36"/>
      <c r="C154" s="37"/>
      <c r="D154" s="238" t="s">
        <v>244</v>
      </c>
      <c r="E154" s="37"/>
      <c r="F154" s="239" t="s">
        <v>406</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ht="24.15" customHeight="1">
      <c r="A155" s="35"/>
      <c r="B155" s="36"/>
      <c r="C155" s="243" t="s">
        <v>316</v>
      </c>
      <c r="D155" s="243" t="s">
        <v>246</v>
      </c>
      <c r="E155" s="244" t="s">
        <v>408</v>
      </c>
      <c r="F155" s="245" t="s">
        <v>409</v>
      </c>
      <c r="G155" s="246" t="s">
        <v>242</v>
      </c>
      <c r="H155" s="247">
        <v>2</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73</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908</v>
      </c>
    </row>
    <row r="156" s="2" customFormat="1">
      <c r="A156" s="35"/>
      <c r="B156" s="36"/>
      <c r="C156" s="37"/>
      <c r="D156" s="238" t="s">
        <v>244</v>
      </c>
      <c r="E156" s="37"/>
      <c r="F156" s="239" t="s">
        <v>409</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73</v>
      </c>
    </row>
    <row r="157" s="2" customFormat="1" ht="24.15" customHeight="1">
      <c r="A157" s="35"/>
      <c r="B157" s="36"/>
      <c r="C157" s="243" t="s">
        <v>320</v>
      </c>
      <c r="D157" s="243" t="s">
        <v>246</v>
      </c>
      <c r="E157" s="244" t="s">
        <v>411</v>
      </c>
      <c r="F157" s="245" t="s">
        <v>412</v>
      </c>
      <c r="G157" s="246" t="s">
        <v>242</v>
      </c>
      <c r="H157" s="247">
        <v>4</v>
      </c>
      <c r="I157" s="248"/>
      <c r="J157" s="249">
        <f>ROUND(I157*H157,2)</f>
        <v>0</v>
      </c>
      <c r="K157" s="250"/>
      <c r="L157" s="251"/>
      <c r="M157" s="252" t="s">
        <v>1</v>
      </c>
      <c r="N157" s="25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85</v>
      </c>
      <c r="AT157" s="236" t="s">
        <v>246</v>
      </c>
      <c r="AU157" s="236" t="s">
        <v>73</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909</v>
      </c>
    </row>
    <row r="158" s="2" customFormat="1">
      <c r="A158" s="35"/>
      <c r="B158" s="36"/>
      <c r="C158" s="37"/>
      <c r="D158" s="238" t="s">
        <v>244</v>
      </c>
      <c r="E158" s="37"/>
      <c r="F158" s="239" t="s">
        <v>412</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73</v>
      </c>
    </row>
    <row r="159" s="2" customFormat="1" ht="24.15" customHeight="1">
      <c r="A159" s="35"/>
      <c r="B159" s="36"/>
      <c r="C159" s="243" t="s">
        <v>324</v>
      </c>
      <c r="D159" s="243" t="s">
        <v>246</v>
      </c>
      <c r="E159" s="244" t="s">
        <v>414</v>
      </c>
      <c r="F159" s="245" t="s">
        <v>415</v>
      </c>
      <c r="G159" s="246" t="s">
        <v>242</v>
      </c>
      <c r="H159" s="247">
        <v>4</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910</v>
      </c>
    </row>
    <row r="160" s="2" customFormat="1">
      <c r="A160" s="35"/>
      <c r="B160" s="36"/>
      <c r="C160" s="37"/>
      <c r="D160" s="238" t="s">
        <v>244</v>
      </c>
      <c r="E160" s="37"/>
      <c r="F160" s="239" t="s">
        <v>415</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ht="24.15" customHeight="1">
      <c r="A161" s="35"/>
      <c r="B161" s="36"/>
      <c r="C161" s="243" t="s">
        <v>7</v>
      </c>
      <c r="D161" s="243" t="s">
        <v>246</v>
      </c>
      <c r="E161" s="244" t="s">
        <v>417</v>
      </c>
      <c r="F161" s="245" t="s">
        <v>418</v>
      </c>
      <c r="G161" s="246" t="s">
        <v>242</v>
      </c>
      <c r="H161" s="247">
        <v>4</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73</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911</v>
      </c>
    </row>
    <row r="162" s="2" customFormat="1">
      <c r="A162" s="35"/>
      <c r="B162" s="36"/>
      <c r="C162" s="37"/>
      <c r="D162" s="238" t="s">
        <v>244</v>
      </c>
      <c r="E162" s="37"/>
      <c r="F162" s="239" t="s">
        <v>418</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73</v>
      </c>
    </row>
    <row r="163" s="2" customFormat="1" ht="24.15" customHeight="1">
      <c r="A163" s="35"/>
      <c r="B163" s="36"/>
      <c r="C163" s="243" t="s">
        <v>332</v>
      </c>
      <c r="D163" s="243" t="s">
        <v>246</v>
      </c>
      <c r="E163" s="244" t="s">
        <v>420</v>
      </c>
      <c r="F163" s="245" t="s">
        <v>421</v>
      </c>
      <c r="G163" s="246" t="s">
        <v>242</v>
      </c>
      <c r="H163" s="247">
        <v>8</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73</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912</v>
      </c>
    </row>
    <row r="164" s="2" customFormat="1">
      <c r="A164" s="35"/>
      <c r="B164" s="36"/>
      <c r="C164" s="37"/>
      <c r="D164" s="238" t="s">
        <v>244</v>
      </c>
      <c r="E164" s="37"/>
      <c r="F164" s="239" t="s">
        <v>421</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73</v>
      </c>
    </row>
    <row r="165" s="2" customFormat="1" ht="24.15" customHeight="1">
      <c r="A165" s="35"/>
      <c r="B165" s="36"/>
      <c r="C165" s="243" t="s">
        <v>432</v>
      </c>
      <c r="D165" s="243" t="s">
        <v>246</v>
      </c>
      <c r="E165" s="244" t="s">
        <v>423</v>
      </c>
      <c r="F165" s="245" t="s">
        <v>424</v>
      </c>
      <c r="G165" s="246" t="s">
        <v>242</v>
      </c>
      <c r="H165" s="247">
        <v>8</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913</v>
      </c>
    </row>
    <row r="166" s="2" customFormat="1">
      <c r="A166" s="35"/>
      <c r="B166" s="36"/>
      <c r="C166" s="37"/>
      <c r="D166" s="238" t="s">
        <v>244</v>
      </c>
      <c r="E166" s="37"/>
      <c r="F166" s="239" t="s">
        <v>424</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ht="24.15" customHeight="1">
      <c r="A167" s="35"/>
      <c r="B167" s="36"/>
      <c r="C167" s="243" t="s">
        <v>336</v>
      </c>
      <c r="D167" s="243" t="s">
        <v>246</v>
      </c>
      <c r="E167" s="244" t="s">
        <v>426</v>
      </c>
      <c r="F167" s="245" t="s">
        <v>427</v>
      </c>
      <c r="G167" s="246" t="s">
        <v>242</v>
      </c>
      <c r="H167" s="247">
        <v>1</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73</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914</v>
      </c>
    </row>
    <row r="168" s="2" customFormat="1">
      <c r="A168" s="35"/>
      <c r="B168" s="36"/>
      <c r="C168" s="37"/>
      <c r="D168" s="238" t="s">
        <v>244</v>
      </c>
      <c r="E168" s="37"/>
      <c r="F168" s="239" t="s">
        <v>427</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73</v>
      </c>
    </row>
    <row r="169" s="2" customFormat="1" ht="24.15" customHeight="1">
      <c r="A169" s="35"/>
      <c r="B169" s="36"/>
      <c r="C169" s="243" t="s">
        <v>345</v>
      </c>
      <c r="D169" s="243" t="s">
        <v>246</v>
      </c>
      <c r="E169" s="244" t="s">
        <v>532</v>
      </c>
      <c r="F169" s="245" t="s">
        <v>533</v>
      </c>
      <c r="G169" s="246" t="s">
        <v>242</v>
      </c>
      <c r="H169" s="247">
        <v>10</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73</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915</v>
      </c>
    </row>
    <row r="170" s="2" customFormat="1">
      <c r="A170" s="35"/>
      <c r="B170" s="36"/>
      <c r="C170" s="37"/>
      <c r="D170" s="238" t="s">
        <v>244</v>
      </c>
      <c r="E170" s="37"/>
      <c r="F170" s="239" t="s">
        <v>533</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73</v>
      </c>
    </row>
    <row r="171" s="2" customFormat="1" ht="33" customHeight="1">
      <c r="A171" s="35"/>
      <c r="B171" s="36"/>
      <c r="C171" s="243" t="s">
        <v>445</v>
      </c>
      <c r="D171" s="243" t="s">
        <v>246</v>
      </c>
      <c r="E171" s="244" t="s">
        <v>439</v>
      </c>
      <c r="F171" s="245" t="s">
        <v>440</v>
      </c>
      <c r="G171" s="246" t="s">
        <v>242</v>
      </c>
      <c r="H171" s="247">
        <v>8</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916</v>
      </c>
    </row>
    <row r="172" s="2" customFormat="1">
      <c r="A172" s="35"/>
      <c r="B172" s="36"/>
      <c r="C172" s="37"/>
      <c r="D172" s="238" t="s">
        <v>244</v>
      </c>
      <c r="E172" s="37"/>
      <c r="F172" s="239" t="s">
        <v>440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ht="24.15" customHeight="1">
      <c r="A173" s="35"/>
      <c r="B173" s="36"/>
      <c r="C173" s="224" t="s">
        <v>449</v>
      </c>
      <c r="D173" s="224" t="s">
        <v>239</v>
      </c>
      <c r="E173" s="225" t="s">
        <v>442</v>
      </c>
      <c r="F173" s="226" t="s">
        <v>443</v>
      </c>
      <c r="G173" s="227" t="s">
        <v>242</v>
      </c>
      <c r="H173" s="228">
        <v>8</v>
      </c>
      <c r="I173" s="229"/>
      <c r="J173" s="230">
        <f>ROUND(I173*H173,2)</f>
        <v>0</v>
      </c>
      <c r="K173" s="231"/>
      <c r="L173" s="41"/>
      <c r="M173" s="232" t="s">
        <v>1</v>
      </c>
      <c r="N173" s="23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80</v>
      </c>
      <c r="AT173" s="236" t="s">
        <v>239</v>
      </c>
      <c r="AU173" s="236" t="s">
        <v>73</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917</v>
      </c>
    </row>
    <row r="174" s="2" customFormat="1">
      <c r="A174" s="35"/>
      <c r="B174" s="36"/>
      <c r="C174" s="37"/>
      <c r="D174" s="238" t="s">
        <v>244</v>
      </c>
      <c r="E174" s="37"/>
      <c r="F174" s="239" t="s">
        <v>443</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73</v>
      </c>
    </row>
    <row r="175" s="2" customFormat="1" ht="24.15" customHeight="1">
      <c r="A175" s="35"/>
      <c r="B175" s="36"/>
      <c r="C175" s="243" t="s">
        <v>453</v>
      </c>
      <c r="D175" s="243" t="s">
        <v>246</v>
      </c>
      <c r="E175" s="244" t="s">
        <v>446</v>
      </c>
      <c r="F175" s="245" t="s">
        <v>447</v>
      </c>
      <c r="G175" s="246" t="s">
        <v>242</v>
      </c>
      <c r="H175" s="247">
        <v>8</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246</v>
      </c>
      <c r="AU175" s="236" t="s">
        <v>73</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918</v>
      </c>
    </row>
    <row r="176" s="2" customFormat="1">
      <c r="A176" s="35"/>
      <c r="B176" s="36"/>
      <c r="C176" s="37"/>
      <c r="D176" s="238" t="s">
        <v>244</v>
      </c>
      <c r="E176" s="37"/>
      <c r="F176" s="239" t="s">
        <v>447</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73</v>
      </c>
    </row>
    <row r="177" s="2" customFormat="1" ht="24.15" customHeight="1">
      <c r="A177" s="35"/>
      <c r="B177" s="36"/>
      <c r="C177" s="243" t="s">
        <v>457</v>
      </c>
      <c r="D177" s="243" t="s">
        <v>246</v>
      </c>
      <c r="E177" s="244" t="s">
        <v>450</v>
      </c>
      <c r="F177" s="245" t="s">
        <v>451</v>
      </c>
      <c r="G177" s="246" t="s">
        <v>242</v>
      </c>
      <c r="H177" s="247">
        <v>32</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246</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919</v>
      </c>
    </row>
    <row r="178" s="2" customFormat="1">
      <c r="A178" s="35"/>
      <c r="B178" s="36"/>
      <c r="C178" s="37"/>
      <c r="D178" s="238" t="s">
        <v>244</v>
      </c>
      <c r="E178" s="37"/>
      <c r="F178" s="239" t="s">
        <v>451</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ht="24.15" customHeight="1">
      <c r="A179" s="35"/>
      <c r="B179" s="36"/>
      <c r="C179" s="243" t="s">
        <v>475</v>
      </c>
      <c r="D179" s="243" t="s">
        <v>246</v>
      </c>
      <c r="E179" s="244" t="s">
        <v>436</v>
      </c>
      <c r="F179" s="245" t="s">
        <v>437</v>
      </c>
      <c r="G179" s="246" t="s">
        <v>242</v>
      </c>
      <c r="H179" s="247">
        <v>2</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246</v>
      </c>
      <c r="AU179" s="236" t="s">
        <v>73</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920</v>
      </c>
    </row>
    <row r="180" s="2" customFormat="1">
      <c r="A180" s="35"/>
      <c r="B180" s="36"/>
      <c r="C180" s="37"/>
      <c r="D180" s="238" t="s">
        <v>244</v>
      </c>
      <c r="E180" s="37"/>
      <c r="F180" s="239" t="s">
        <v>437</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73</v>
      </c>
    </row>
    <row r="181" s="2" customFormat="1" ht="21.75" customHeight="1">
      <c r="A181" s="35"/>
      <c r="B181" s="36"/>
      <c r="C181" s="224" t="s">
        <v>461</v>
      </c>
      <c r="D181" s="224" t="s">
        <v>239</v>
      </c>
      <c r="E181" s="225" t="s">
        <v>454</v>
      </c>
      <c r="F181" s="226" t="s">
        <v>455</v>
      </c>
      <c r="G181" s="227" t="s">
        <v>242</v>
      </c>
      <c r="H181" s="228">
        <v>2</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80</v>
      </c>
      <c r="AT181" s="236" t="s">
        <v>239</v>
      </c>
      <c r="AU181" s="236" t="s">
        <v>73</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921</v>
      </c>
    </row>
    <row r="182" s="2" customFormat="1">
      <c r="A182" s="35"/>
      <c r="B182" s="36"/>
      <c r="C182" s="37"/>
      <c r="D182" s="238" t="s">
        <v>244</v>
      </c>
      <c r="E182" s="37"/>
      <c r="F182" s="239" t="s">
        <v>455</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73</v>
      </c>
    </row>
    <row r="183" s="2" customFormat="1" ht="66.75" customHeight="1">
      <c r="A183" s="35"/>
      <c r="B183" s="36"/>
      <c r="C183" s="224" t="s">
        <v>466</v>
      </c>
      <c r="D183" s="224" t="s">
        <v>239</v>
      </c>
      <c r="E183" s="225" t="s">
        <v>536</v>
      </c>
      <c r="F183" s="226" t="s">
        <v>537</v>
      </c>
      <c r="G183" s="227" t="s">
        <v>242</v>
      </c>
      <c r="H183" s="228">
        <v>2</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80</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922</v>
      </c>
    </row>
    <row r="184" s="2" customFormat="1">
      <c r="A184" s="35"/>
      <c r="B184" s="36"/>
      <c r="C184" s="37"/>
      <c r="D184" s="238" t="s">
        <v>244</v>
      </c>
      <c r="E184" s="37"/>
      <c r="F184" s="239" t="s">
        <v>539</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ht="24.15" customHeight="1">
      <c r="A185" s="35"/>
      <c r="B185" s="36"/>
      <c r="C185" s="243" t="s">
        <v>471</v>
      </c>
      <c r="D185" s="243" t="s">
        <v>246</v>
      </c>
      <c r="E185" s="244" t="s">
        <v>433</v>
      </c>
      <c r="F185" s="245" t="s">
        <v>434</v>
      </c>
      <c r="G185" s="246" t="s">
        <v>242</v>
      </c>
      <c r="H185" s="247">
        <v>1</v>
      </c>
      <c r="I185" s="248"/>
      <c r="J185" s="249">
        <f>ROUND(I185*H185,2)</f>
        <v>0</v>
      </c>
      <c r="K185" s="250"/>
      <c r="L185" s="251"/>
      <c r="M185" s="252" t="s">
        <v>1</v>
      </c>
      <c r="N185" s="25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85</v>
      </c>
      <c r="AT185" s="236" t="s">
        <v>246</v>
      </c>
      <c r="AU185" s="236" t="s">
        <v>73</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923</v>
      </c>
    </row>
    <row r="186" s="2" customFormat="1">
      <c r="A186" s="35"/>
      <c r="B186" s="36"/>
      <c r="C186" s="37"/>
      <c r="D186" s="238" t="s">
        <v>244</v>
      </c>
      <c r="E186" s="37"/>
      <c r="F186" s="239" t="s">
        <v>434</v>
      </c>
      <c r="G186" s="37"/>
      <c r="H186" s="37"/>
      <c r="I186" s="240"/>
      <c r="J186" s="37"/>
      <c r="K186" s="37"/>
      <c r="L186" s="41"/>
      <c r="M186" s="256"/>
      <c r="N186" s="257"/>
      <c r="O186" s="258"/>
      <c r="P186" s="258"/>
      <c r="Q186" s="258"/>
      <c r="R186" s="258"/>
      <c r="S186" s="258"/>
      <c r="T186" s="259"/>
      <c r="U186" s="35"/>
      <c r="V186" s="35"/>
      <c r="W186" s="35"/>
      <c r="X186" s="35"/>
      <c r="Y186" s="35"/>
      <c r="Z186" s="35"/>
      <c r="AA186" s="35"/>
      <c r="AB186" s="35"/>
      <c r="AC186" s="35"/>
      <c r="AD186" s="35"/>
      <c r="AE186" s="35"/>
      <c r="AT186" s="14" t="s">
        <v>244</v>
      </c>
      <c r="AU186" s="14" t="s">
        <v>73</v>
      </c>
    </row>
    <row r="187" s="2" customFormat="1" ht="6.96" customHeight="1">
      <c r="A187" s="35"/>
      <c r="B187" s="63"/>
      <c r="C187" s="64"/>
      <c r="D187" s="64"/>
      <c r="E187" s="64"/>
      <c r="F187" s="64"/>
      <c r="G187" s="64"/>
      <c r="H187" s="64"/>
      <c r="I187" s="64"/>
      <c r="J187" s="64"/>
      <c r="K187" s="64"/>
      <c r="L187" s="41"/>
      <c r="M187" s="35"/>
      <c r="O187" s="35"/>
      <c r="P187" s="35"/>
      <c r="Q187" s="35"/>
      <c r="R187" s="35"/>
      <c r="S187" s="35"/>
      <c r="T187" s="35"/>
      <c r="U187" s="35"/>
      <c r="V187" s="35"/>
      <c r="W187" s="35"/>
      <c r="X187" s="35"/>
      <c r="Y187" s="35"/>
      <c r="Z187" s="35"/>
      <c r="AA187" s="35"/>
      <c r="AB187" s="35"/>
      <c r="AC187" s="35"/>
      <c r="AD187" s="35"/>
      <c r="AE187" s="35"/>
    </row>
  </sheetData>
  <sheetProtection sheet="1" autoFilter="0" formatColumns="0" formatRows="0" objects="1" scenarios="1" spinCount="100000" saltValue="JsI6kwzDjfyQgxpr71OzXkRaFtcW8fnacLFVkE2YQDKb81ifQhBacNTIMCUUiLdjJQpJ3J1hfb2pc82wO3gCuQ==" hashValue="Sb9mfLiL+AjSf6asJGBx0jfhgLlmcYZI2QeQjM/1qGFyRd8K38WWELdkLk+71fd914yF0Ox3j03/Jeafq9s3bA==" algorithmName="SHA-512" password="CC35"/>
  <autoFilter ref="C123:K186"/>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152</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924</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ROUND((SUM(BE124:BE184)),  2)</f>
        <v>0</v>
      </c>
      <c r="G37" s="35"/>
      <c r="H37" s="35"/>
      <c r="I37" s="162">
        <v>0.20999999999999999</v>
      </c>
      <c r="J37" s="161">
        <f>ROUND(((SUM(BE124:BE184))*I37),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ROUND((SUM(BF124:BF184)),  2)</f>
        <v>0</v>
      </c>
      <c r="G38" s="35"/>
      <c r="H38" s="35"/>
      <c r="I38" s="162">
        <v>0.12</v>
      </c>
      <c r="J38" s="161">
        <f>ROUND(((SUM(BF124:BF184))*I38),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ROUND((SUM(BG124:BG184)),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ROUND((SUM(BH124:BH184)),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ROUND((SUM(BI124:BI184)),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924</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219</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223</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207</v>
      </c>
      <c r="D111" s="19"/>
      <c r="E111" s="19"/>
      <c r="F111" s="19"/>
      <c r="G111" s="19"/>
      <c r="H111" s="19"/>
      <c r="I111" s="19"/>
      <c r="J111" s="19"/>
      <c r="K111" s="19"/>
      <c r="L111" s="17"/>
    </row>
    <row r="112" s="1" customFormat="1" ht="23.25" customHeight="1">
      <c r="B112" s="18"/>
      <c r="C112" s="19"/>
      <c r="D112" s="19"/>
      <c r="E112" s="181" t="s">
        <v>808</v>
      </c>
      <c r="F112" s="19"/>
      <c r="G112" s="19"/>
      <c r="H112" s="19"/>
      <c r="I112" s="19"/>
      <c r="J112" s="19"/>
      <c r="K112" s="19"/>
      <c r="L112" s="17"/>
    </row>
    <row r="113" s="1" customFormat="1" ht="12" customHeight="1">
      <c r="B113" s="18"/>
      <c r="C113" s="29" t="s">
        <v>209</v>
      </c>
      <c r="D113" s="19"/>
      <c r="E113" s="19"/>
      <c r="F113" s="19"/>
      <c r="G113" s="19"/>
      <c r="H113" s="19"/>
      <c r="I113" s="19"/>
      <c r="J113" s="19"/>
      <c r="K113" s="19"/>
      <c r="L113" s="17"/>
    </row>
    <row r="114" s="2" customFormat="1" ht="16.5" customHeight="1">
      <c r="A114" s="35"/>
      <c r="B114" s="36"/>
      <c r="C114" s="37"/>
      <c r="D114" s="37"/>
      <c r="E114" s="182" t="s">
        <v>924</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211</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ÚOŽI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SUM(P125:P184)</f>
        <v>0</v>
      </c>
      <c r="Q124" s="101"/>
      <c r="R124" s="207">
        <f>SUM(R125:R184)</f>
        <v>0</v>
      </c>
      <c r="S124" s="101"/>
      <c r="T124" s="208">
        <f>SUM(T125:T184)</f>
        <v>0</v>
      </c>
      <c r="U124" s="35"/>
      <c r="V124" s="35"/>
      <c r="W124" s="35"/>
      <c r="X124" s="35"/>
      <c r="Y124" s="35"/>
      <c r="Z124" s="35"/>
      <c r="AA124" s="35"/>
      <c r="AB124" s="35"/>
      <c r="AC124" s="35"/>
      <c r="AD124" s="35"/>
      <c r="AE124" s="35"/>
      <c r="AT124" s="14" t="s">
        <v>72</v>
      </c>
      <c r="AU124" s="14" t="s">
        <v>219</v>
      </c>
      <c r="BK124" s="209">
        <f>SUM(BK125:BK184)</f>
        <v>0</v>
      </c>
    </row>
    <row r="125" s="2" customFormat="1" ht="16.5" customHeight="1">
      <c r="A125" s="35"/>
      <c r="B125" s="36"/>
      <c r="C125" s="224" t="s">
        <v>80</v>
      </c>
      <c r="D125" s="224" t="s">
        <v>239</v>
      </c>
      <c r="E125" s="225" t="s">
        <v>375</v>
      </c>
      <c r="F125" s="226" t="s">
        <v>376</v>
      </c>
      <c r="G125" s="227" t="s">
        <v>242</v>
      </c>
      <c r="H125" s="228">
        <v>2</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80</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80</v>
      </c>
      <c r="BM125" s="236" t="s">
        <v>925</v>
      </c>
    </row>
    <row r="126" s="2" customFormat="1">
      <c r="A126" s="35"/>
      <c r="B126" s="36"/>
      <c r="C126" s="37"/>
      <c r="D126" s="238" t="s">
        <v>244</v>
      </c>
      <c r="E126" s="37"/>
      <c r="F126" s="239" t="s">
        <v>376</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16.5" customHeight="1">
      <c r="A127" s="35"/>
      <c r="B127" s="36"/>
      <c r="C127" s="224" t="s">
        <v>85</v>
      </c>
      <c r="D127" s="224" t="s">
        <v>239</v>
      </c>
      <c r="E127" s="225" t="s">
        <v>372</v>
      </c>
      <c r="F127" s="226" t="s">
        <v>373</v>
      </c>
      <c r="G127" s="227" t="s">
        <v>242</v>
      </c>
      <c r="H127" s="228">
        <v>2</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926</v>
      </c>
    </row>
    <row r="128" s="2" customFormat="1">
      <c r="A128" s="35"/>
      <c r="B128" s="36"/>
      <c r="C128" s="37"/>
      <c r="D128" s="238" t="s">
        <v>244</v>
      </c>
      <c r="E128" s="37"/>
      <c r="F128" s="239" t="s">
        <v>373</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21.75" customHeight="1">
      <c r="A129" s="35"/>
      <c r="B129" s="36"/>
      <c r="C129" s="224" t="s">
        <v>258</v>
      </c>
      <c r="D129" s="224" t="s">
        <v>239</v>
      </c>
      <c r="E129" s="225" t="s">
        <v>498</v>
      </c>
      <c r="F129" s="226" t="s">
        <v>499</v>
      </c>
      <c r="G129" s="227" t="s">
        <v>242</v>
      </c>
      <c r="H129" s="228">
        <v>4</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927</v>
      </c>
    </row>
    <row r="130" s="2" customFormat="1">
      <c r="A130" s="35"/>
      <c r="B130" s="36"/>
      <c r="C130" s="37"/>
      <c r="D130" s="238" t="s">
        <v>244</v>
      </c>
      <c r="E130" s="37"/>
      <c r="F130" s="239" t="s">
        <v>499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16.5" customHeight="1">
      <c r="A131" s="35"/>
      <c r="B131" s="36"/>
      <c r="C131" s="224" t="s">
        <v>269</v>
      </c>
      <c r="D131" s="224" t="s">
        <v>239</v>
      </c>
      <c r="E131" s="225" t="s">
        <v>378</v>
      </c>
      <c r="F131" s="226" t="s">
        <v>379</v>
      </c>
      <c r="G131" s="227" t="s">
        <v>242</v>
      </c>
      <c r="H131" s="228">
        <v>2</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928</v>
      </c>
    </row>
    <row r="132" s="2" customFormat="1">
      <c r="A132" s="35"/>
      <c r="B132" s="36"/>
      <c r="C132" s="37"/>
      <c r="D132" s="238" t="s">
        <v>244</v>
      </c>
      <c r="E132" s="37"/>
      <c r="F132" s="239" t="s">
        <v>379</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16.5" customHeight="1">
      <c r="A133" s="35"/>
      <c r="B133" s="36"/>
      <c r="C133" s="224" t="s">
        <v>277</v>
      </c>
      <c r="D133" s="224" t="s">
        <v>239</v>
      </c>
      <c r="E133" s="225" t="s">
        <v>506</v>
      </c>
      <c r="F133" s="226" t="s">
        <v>507</v>
      </c>
      <c r="G133" s="227" t="s">
        <v>242</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929</v>
      </c>
    </row>
    <row r="134" s="2" customFormat="1">
      <c r="A134" s="35"/>
      <c r="B134" s="36"/>
      <c r="C134" s="37"/>
      <c r="D134" s="238" t="s">
        <v>244</v>
      </c>
      <c r="E134" s="37"/>
      <c r="F134" s="239" t="s">
        <v>507</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73</v>
      </c>
    </row>
    <row r="135" s="2" customFormat="1" ht="24.15" customHeight="1">
      <c r="A135" s="35"/>
      <c r="B135" s="36"/>
      <c r="C135" s="224" t="s">
        <v>281</v>
      </c>
      <c r="D135" s="224" t="s">
        <v>239</v>
      </c>
      <c r="E135" s="225" t="s">
        <v>381</v>
      </c>
      <c r="F135" s="226" t="s">
        <v>382</v>
      </c>
      <c r="G135" s="227" t="s">
        <v>242</v>
      </c>
      <c r="H135" s="228">
        <v>90</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930</v>
      </c>
    </row>
    <row r="136" s="2" customFormat="1">
      <c r="A136" s="35"/>
      <c r="B136" s="36"/>
      <c r="C136" s="37"/>
      <c r="D136" s="238" t="s">
        <v>244</v>
      </c>
      <c r="E136" s="37"/>
      <c r="F136" s="239" t="s">
        <v>382</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ht="24.15" customHeight="1">
      <c r="A137" s="35"/>
      <c r="B137" s="36"/>
      <c r="C137" s="224" t="s">
        <v>285</v>
      </c>
      <c r="D137" s="224" t="s">
        <v>239</v>
      </c>
      <c r="E137" s="225" t="s">
        <v>384</v>
      </c>
      <c r="F137" s="226" t="s">
        <v>385</v>
      </c>
      <c r="G137" s="227" t="s">
        <v>242</v>
      </c>
      <c r="H137" s="228">
        <v>50</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239</v>
      </c>
      <c r="AU137" s="236" t="s">
        <v>73</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931</v>
      </c>
    </row>
    <row r="138" s="2" customFormat="1">
      <c r="A138" s="35"/>
      <c r="B138" s="36"/>
      <c r="C138" s="37"/>
      <c r="D138" s="238" t="s">
        <v>244</v>
      </c>
      <c r="E138" s="37"/>
      <c r="F138" s="239" t="s">
        <v>385</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73</v>
      </c>
    </row>
    <row r="139" s="2" customFormat="1" ht="21.75" customHeight="1">
      <c r="A139" s="35"/>
      <c r="B139" s="36"/>
      <c r="C139" s="243" t="s">
        <v>289</v>
      </c>
      <c r="D139" s="243" t="s">
        <v>246</v>
      </c>
      <c r="E139" s="244" t="s">
        <v>387</v>
      </c>
      <c r="F139" s="245" t="s">
        <v>388</v>
      </c>
      <c r="G139" s="246" t="s">
        <v>242</v>
      </c>
      <c r="H139" s="247">
        <v>2</v>
      </c>
      <c r="I139" s="248"/>
      <c r="J139" s="249">
        <f>ROUND(I139*H139,2)</f>
        <v>0</v>
      </c>
      <c r="K139" s="250"/>
      <c r="L139" s="251"/>
      <c r="M139" s="252" t="s">
        <v>1</v>
      </c>
      <c r="N139" s="25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85</v>
      </c>
      <c r="AT139" s="236" t="s">
        <v>246</v>
      </c>
      <c r="AU139" s="236" t="s">
        <v>73</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932</v>
      </c>
    </row>
    <row r="140" s="2" customFormat="1">
      <c r="A140" s="35"/>
      <c r="B140" s="36"/>
      <c r="C140" s="37"/>
      <c r="D140" s="238" t="s">
        <v>244</v>
      </c>
      <c r="E140" s="37"/>
      <c r="F140" s="239" t="s">
        <v>388</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73</v>
      </c>
    </row>
    <row r="141" s="2" customFormat="1" ht="16.5" customHeight="1">
      <c r="A141" s="35"/>
      <c r="B141" s="36"/>
      <c r="C141" s="224" t="s">
        <v>8</v>
      </c>
      <c r="D141" s="224" t="s">
        <v>239</v>
      </c>
      <c r="E141" s="225" t="s">
        <v>390</v>
      </c>
      <c r="F141" s="226" t="s">
        <v>391</v>
      </c>
      <c r="G141" s="227" t="s">
        <v>242</v>
      </c>
      <c r="H141" s="228">
        <v>2</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933</v>
      </c>
    </row>
    <row r="142" s="2" customFormat="1">
      <c r="A142" s="35"/>
      <c r="B142" s="36"/>
      <c r="C142" s="37"/>
      <c r="D142" s="238" t="s">
        <v>244</v>
      </c>
      <c r="E142" s="37"/>
      <c r="F142" s="239" t="s">
        <v>391</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ht="24.15" customHeight="1">
      <c r="A143" s="35"/>
      <c r="B143" s="36"/>
      <c r="C143" s="243" t="s">
        <v>296</v>
      </c>
      <c r="D143" s="243" t="s">
        <v>246</v>
      </c>
      <c r="E143" s="244" t="s">
        <v>396</v>
      </c>
      <c r="F143" s="245" t="s">
        <v>397</v>
      </c>
      <c r="G143" s="246" t="s">
        <v>242</v>
      </c>
      <c r="H143" s="247">
        <v>2</v>
      </c>
      <c r="I143" s="248"/>
      <c r="J143" s="249">
        <f>ROUND(I143*H143,2)</f>
        <v>0</v>
      </c>
      <c r="K143" s="250"/>
      <c r="L143" s="251"/>
      <c r="M143" s="252" t="s">
        <v>1</v>
      </c>
      <c r="N143" s="25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85</v>
      </c>
      <c r="AT143" s="236" t="s">
        <v>246</v>
      </c>
      <c r="AU143" s="236" t="s">
        <v>73</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934</v>
      </c>
    </row>
    <row r="144" s="2" customFormat="1">
      <c r="A144" s="35"/>
      <c r="B144" s="36"/>
      <c r="C144" s="37"/>
      <c r="D144" s="238" t="s">
        <v>244</v>
      </c>
      <c r="E144" s="37"/>
      <c r="F144" s="239" t="s">
        <v>397</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73</v>
      </c>
    </row>
    <row r="145" s="2" customFormat="1" ht="24.15" customHeight="1">
      <c r="A145" s="35"/>
      <c r="B145" s="36"/>
      <c r="C145" s="224" t="s">
        <v>300</v>
      </c>
      <c r="D145" s="224" t="s">
        <v>239</v>
      </c>
      <c r="E145" s="225" t="s">
        <v>393</v>
      </c>
      <c r="F145" s="226" t="s">
        <v>394</v>
      </c>
      <c r="G145" s="227" t="s">
        <v>242</v>
      </c>
      <c r="H145" s="228">
        <v>2</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73</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935</v>
      </c>
    </row>
    <row r="146" s="2" customFormat="1">
      <c r="A146" s="35"/>
      <c r="B146" s="36"/>
      <c r="C146" s="37"/>
      <c r="D146" s="238" t="s">
        <v>244</v>
      </c>
      <c r="E146" s="37"/>
      <c r="F146" s="239" t="s">
        <v>394</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73</v>
      </c>
    </row>
    <row r="147" s="2" customFormat="1" ht="24.15" customHeight="1">
      <c r="A147" s="35"/>
      <c r="B147" s="36"/>
      <c r="C147" s="243" t="s">
        <v>304</v>
      </c>
      <c r="D147" s="243" t="s">
        <v>246</v>
      </c>
      <c r="E147" s="244" t="s">
        <v>399</v>
      </c>
      <c r="F147" s="245" t="s">
        <v>400</v>
      </c>
      <c r="G147" s="246" t="s">
        <v>242</v>
      </c>
      <c r="H147" s="247">
        <v>2</v>
      </c>
      <c r="I147" s="248"/>
      <c r="J147" s="249">
        <f>ROUND(I147*H147,2)</f>
        <v>0</v>
      </c>
      <c r="K147" s="250"/>
      <c r="L147" s="251"/>
      <c r="M147" s="252" t="s">
        <v>1</v>
      </c>
      <c r="N147" s="25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85</v>
      </c>
      <c r="AT147" s="236" t="s">
        <v>246</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936</v>
      </c>
    </row>
    <row r="148" s="2" customFormat="1">
      <c r="A148" s="35"/>
      <c r="B148" s="36"/>
      <c r="C148" s="37"/>
      <c r="D148" s="238" t="s">
        <v>244</v>
      </c>
      <c r="E148" s="37"/>
      <c r="F148" s="239" t="s">
        <v>400</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ht="24.15" customHeight="1">
      <c r="A149" s="35"/>
      <c r="B149" s="36"/>
      <c r="C149" s="243" t="s">
        <v>308</v>
      </c>
      <c r="D149" s="243" t="s">
        <v>246</v>
      </c>
      <c r="E149" s="244" t="s">
        <v>402</v>
      </c>
      <c r="F149" s="245" t="s">
        <v>403</v>
      </c>
      <c r="G149" s="246" t="s">
        <v>242</v>
      </c>
      <c r="H149" s="247">
        <v>2</v>
      </c>
      <c r="I149" s="248"/>
      <c r="J149" s="249">
        <f>ROUND(I149*H149,2)</f>
        <v>0</v>
      </c>
      <c r="K149" s="250"/>
      <c r="L149" s="251"/>
      <c r="M149" s="252" t="s">
        <v>1</v>
      </c>
      <c r="N149" s="25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85</v>
      </c>
      <c r="AT149" s="236" t="s">
        <v>246</v>
      </c>
      <c r="AU149" s="236" t="s">
        <v>73</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937</v>
      </c>
    </row>
    <row r="150" s="2" customFormat="1">
      <c r="A150" s="35"/>
      <c r="B150" s="36"/>
      <c r="C150" s="37"/>
      <c r="D150" s="238" t="s">
        <v>244</v>
      </c>
      <c r="E150" s="37"/>
      <c r="F150" s="239" t="s">
        <v>403</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73</v>
      </c>
    </row>
    <row r="151" s="2" customFormat="1" ht="24.15" customHeight="1">
      <c r="A151" s="35"/>
      <c r="B151" s="36"/>
      <c r="C151" s="243" t="s">
        <v>312</v>
      </c>
      <c r="D151" s="243" t="s">
        <v>246</v>
      </c>
      <c r="E151" s="244" t="s">
        <v>405</v>
      </c>
      <c r="F151" s="245" t="s">
        <v>406</v>
      </c>
      <c r="G151" s="246" t="s">
        <v>242</v>
      </c>
      <c r="H151" s="247">
        <v>2</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73</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938</v>
      </c>
    </row>
    <row r="152" s="2" customFormat="1">
      <c r="A152" s="35"/>
      <c r="B152" s="36"/>
      <c r="C152" s="37"/>
      <c r="D152" s="238" t="s">
        <v>244</v>
      </c>
      <c r="E152" s="37"/>
      <c r="F152" s="239" t="s">
        <v>406</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73</v>
      </c>
    </row>
    <row r="153" s="2" customFormat="1" ht="24.15" customHeight="1">
      <c r="A153" s="35"/>
      <c r="B153" s="36"/>
      <c r="C153" s="243" t="s">
        <v>316</v>
      </c>
      <c r="D153" s="243" t="s">
        <v>246</v>
      </c>
      <c r="E153" s="244" t="s">
        <v>408</v>
      </c>
      <c r="F153" s="245" t="s">
        <v>409</v>
      </c>
      <c r="G153" s="246" t="s">
        <v>242</v>
      </c>
      <c r="H153" s="247">
        <v>2</v>
      </c>
      <c r="I153" s="248"/>
      <c r="J153" s="249">
        <f>ROUND(I153*H153,2)</f>
        <v>0</v>
      </c>
      <c r="K153" s="250"/>
      <c r="L153" s="251"/>
      <c r="M153" s="252" t="s">
        <v>1</v>
      </c>
      <c r="N153" s="25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85</v>
      </c>
      <c r="AT153" s="236" t="s">
        <v>246</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939</v>
      </c>
    </row>
    <row r="154" s="2" customFormat="1">
      <c r="A154" s="35"/>
      <c r="B154" s="36"/>
      <c r="C154" s="37"/>
      <c r="D154" s="238" t="s">
        <v>244</v>
      </c>
      <c r="E154" s="37"/>
      <c r="F154" s="239" t="s">
        <v>409</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ht="24.15" customHeight="1">
      <c r="A155" s="35"/>
      <c r="B155" s="36"/>
      <c r="C155" s="243" t="s">
        <v>320</v>
      </c>
      <c r="D155" s="243" t="s">
        <v>246</v>
      </c>
      <c r="E155" s="244" t="s">
        <v>411</v>
      </c>
      <c r="F155" s="245" t="s">
        <v>412</v>
      </c>
      <c r="G155" s="246" t="s">
        <v>242</v>
      </c>
      <c r="H155" s="247">
        <v>2</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73</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940</v>
      </c>
    </row>
    <row r="156" s="2" customFormat="1">
      <c r="A156" s="35"/>
      <c r="B156" s="36"/>
      <c r="C156" s="37"/>
      <c r="D156" s="238" t="s">
        <v>244</v>
      </c>
      <c r="E156" s="37"/>
      <c r="F156" s="239" t="s">
        <v>412</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73</v>
      </c>
    </row>
    <row r="157" s="2" customFormat="1" ht="24.15" customHeight="1">
      <c r="A157" s="35"/>
      <c r="B157" s="36"/>
      <c r="C157" s="243" t="s">
        <v>324</v>
      </c>
      <c r="D157" s="243" t="s">
        <v>246</v>
      </c>
      <c r="E157" s="244" t="s">
        <v>414</v>
      </c>
      <c r="F157" s="245" t="s">
        <v>415</v>
      </c>
      <c r="G157" s="246" t="s">
        <v>242</v>
      </c>
      <c r="H157" s="247">
        <v>4</v>
      </c>
      <c r="I157" s="248"/>
      <c r="J157" s="249">
        <f>ROUND(I157*H157,2)</f>
        <v>0</v>
      </c>
      <c r="K157" s="250"/>
      <c r="L157" s="251"/>
      <c r="M157" s="252" t="s">
        <v>1</v>
      </c>
      <c r="N157" s="25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85</v>
      </c>
      <c r="AT157" s="236" t="s">
        <v>246</v>
      </c>
      <c r="AU157" s="236" t="s">
        <v>73</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941</v>
      </c>
    </row>
    <row r="158" s="2" customFormat="1">
      <c r="A158" s="35"/>
      <c r="B158" s="36"/>
      <c r="C158" s="37"/>
      <c r="D158" s="238" t="s">
        <v>244</v>
      </c>
      <c r="E158" s="37"/>
      <c r="F158" s="239" t="s">
        <v>415</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73</v>
      </c>
    </row>
    <row r="159" s="2" customFormat="1" ht="24.15" customHeight="1">
      <c r="A159" s="35"/>
      <c r="B159" s="36"/>
      <c r="C159" s="243" t="s">
        <v>7</v>
      </c>
      <c r="D159" s="243" t="s">
        <v>246</v>
      </c>
      <c r="E159" s="244" t="s">
        <v>417</v>
      </c>
      <c r="F159" s="245" t="s">
        <v>418</v>
      </c>
      <c r="G159" s="246" t="s">
        <v>242</v>
      </c>
      <c r="H159" s="247">
        <v>4</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942</v>
      </c>
    </row>
    <row r="160" s="2" customFormat="1">
      <c r="A160" s="35"/>
      <c r="B160" s="36"/>
      <c r="C160" s="37"/>
      <c r="D160" s="238" t="s">
        <v>244</v>
      </c>
      <c r="E160" s="37"/>
      <c r="F160" s="239" t="s">
        <v>418</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ht="24.15" customHeight="1">
      <c r="A161" s="35"/>
      <c r="B161" s="36"/>
      <c r="C161" s="243" t="s">
        <v>332</v>
      </c>
      <c r="D161" s="243" t="s">
        <v>246</v>
      </c>
      <c r="E161" s="244" t="s">
        <v>420</v>
      </c>
      <c r="F161" s="245" t="s">
        <v>421</v>
      </c>
      <c r="G161" s="246" t="s">
        <v>242</v>
      </c>
      <c r="H161" s="247">
        <v>2</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73</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943</v>
      </c>
    </row>
    <row r="162" s="2" customFormat="1">
      <c r="A162" s="35"/>
      <c r="B162" s="36"/>
      <c r="C162" s="37"/>
      <c r="D162" s="238" t="s">
        <v>244</v>
      </c>
      <c r="E162" s="37"/>
      <c r="F162" s="239" t="s">
        <v>421</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73</v>
      </c>
    </row>
    <row r="163" s="2" customFormat="1" ht="24.15" customHeight="1">
      <c r="A163" s="35"/>
      <c r="B163" s="36"/>
      <c r="C163" s="243" t="s">
        <v>432</v>
      </c>
      <c r="D163" s="243" t="s">
        <v>246</v>
      </c>
      <c r="E163" s="244" t="s">
        <v>423</v>
      </c>
      <c r="F163" s="245" t="s">
        <v>424</v>
      </c>
      <c r="G163" s="246" t="s">
        <v>242</v>
      </c>
      <c r="H163" s="247">
        <v>4</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73</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944</v>
      </c>
    </row>
    <row r="164" s="2" customFormat="1">
      <c r="A164" s="35"/>
      <c r="B164" s="36"/>
      <c r="C164" s="37"/>
      <c r="D164" s="238" t="s">
        <v>244</v>
      </c>
      <c r="E164" s="37"/>
      <c r="F164" s="239" t="s">
        <v>424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73</v>
      </c>
    </row>
    <row r="165" s="2" customFormat="1" ht="24.15" customHeight="1">
      <c r="A165" s="35"/>
      <c r="B165" s="36"/>
      <c r="C165" s="243" t="s">
        <v>336</v>
      </c>
      <c r="D165" s="243" t="s">
        <v>246</v>
      </c>
      <c r="E165" s="244" t="s">
        <v>426</v>
      </c>
      <c r="F165" s="245" t="s">
        <v>427</v>
      </c>
      <c r="G165" s="246" t="s">
        <v>242</v>
      </c>
      <c r="H165" s="247">
        <v>1</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945</v>
      </c>
    </row>
    <row r="166" s="2" customFormat="1">
      <c r="A166" s="35"/>
      <c r="B166" s="36"/>
      <c r="C166" s="37"/>
      <c r="D166" s="238" t="s">
        <v>244</v>
      </c>
      <c r="E166" s="37"/>
      <c r="F166" s="239" t="s">
        <v>427</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ht="24.15" customHeight="1">
      <c r="A167" s="35"/>
      <c r="B167" s="36"/>
      <c r="C167" s="243" t="s">
        <v>345</v>
      </c>
      <c r="D167" s="243" t="s">
        <v>246</v>
      </c>
      <c r="E167" s="244" t="s">
        <v>532</v>
      </c>
      <c r="F167" s="245" t="s">
        <v>533</v>
      </c>
      <c r="G167" s="246" t="s">
        <v>242</v>
      </c>
      <c r="H167" s="247">
        <v>2</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73</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946</v>
      </c>
    </row>
    <row r="168" s="2" customFormat="1">
      <c r="A168" s="35"/>
      <c r="B168" s="36"/>
      <c r="C168" s="37"/>
      <c r="D168" s="238" t="s">
        <v>244</v>
      </c>
      <c r="E168" s="37"/>
      <c r="F168" s="239" t="s">
        <v>533</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73</v>
      </c>
    </row>
    <row r="169" s="2" customFormat="1" ht="33" customHeight="1">
      <c r="A169" s="35"/>
      <c r="B169" s="36"/>
      <c r="C169" s="243" t="s">
        <v>445</v>
      </c>
      <c r="D169" s="243" t="s">
        <v>246</v>
      </c>
      <c r="E169" s="244" t="s">
        <v>439</v>
      </c>
      <c r="F169" s="245" t="s">
        <v>440</v>
      </c>
      <c r="G169" s="246" t="s">
        <v>242</v>
      </c>
      <c r="H169" s="247">
        <v>4</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73</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947</v>
      </c>
    </row>
    <row r="170" s="2" customFormat="1">
      <c r="A170" s="35"/>
      <c r="B170" s="36"/>
      <c r="C170" s="37"/>
      <c r="D170" s="238" t="s">
        <v>244</v>
      </c>
      <c r="E170" s="37"/>
      <c r="F170" s="239" t="s">
        <v>440</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73</v>
      </c>
    </row>
    <row r="171" s="2" customFormat="1" ht="24.15" customHeight="1">
      <c r="A171" s="35"/>
      <c r="B171" s="36"/>
      <c r="C171" s="224" t="s">
        <v>449</v>
      </c>
      <c r="D171" s="224" t="s">
        <v>239</v>
      </c>
      <c r="E171" s="225" t="s">
        <v>442</v>
      </c>
      <c r="F171" s="226" t="s">
        <v>443</v>
      </c>
      <c r="G171" s="227" t="s">
        <v>242</v>
      </c>
      <c r="H171" s="228">
        <v>4</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80</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948</v>
      </c>
    </row>
    <row r="172" s="2" customFormat="1">
      <c r="A172" s="35"/>
      <c r="B172" s="36"/>
      <c r="C172" s="37"/>
      <c r="D172" s="238" t="s">
        <v>244</v>
      </c>
      <c r="E172" s="37"/>
      <c r="F172" s="239" t="s">
        <v>443</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ht="24.15" customHeight="1">
      <c r="A173" s="35"/>
      <c r="B173" s="36"/>
      <c r="C173" s="243" t="s">
        <v>453</v>
      </c>
      <c r="D173" s="243" t="s">
        <v>246</v>
      </c>
      <c r="E173" s="244" t="s">
        <v>446</v>
      </c>
      <c r="F173" s="245" t="s">
        <v>447</v>
      </c>
      <c r="G173" s="246" t="s">
        <v>242</v>
      </c>
      <c r="H173" s="247">
        <v>26</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73</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949</v>
      </c>
    </row>
    <row r="174" s="2" customFormat="1">
      <c r="A174" s="35"/>
      <c r="B174" s="36"/>
      <c r="C174" s="37"/>
      <c r="D174" s="238" t="s">
        <v>244</v>
      </c>
      <c r="E174" s="37"/>
      <c r="F174" s="239" t="s">
        <v>447</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73</v>
      </c>
    </row>
    <row r="175" s="2" customFormat="1" ht="24.15" customHeight="1">
      <c r="A175" s="35"/>
      <c r="B175" s="36"/>
      <c r="C175" s="243" t="s">
        <v>457</v>
      </c>
      <c r="D175" s="243" t="s">
        <v>246</v>
      </c>
      <c r="E175" s="244" t="s">
        <v>450</v>
      </c>
      <c r="F175" s="245" t="s">
        <v>451</v>
      </c>
      <c r="G175" s="246" t="s">
        <v>242</v>
      </c>
      <c r="H175" s="247">
        <v>8</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246</v>
      </c>
      <c r="AU175" s="236" t="s">
        <v>73</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950</v>
      </c>
    </row>
    <row r="176" s="2" customFormat="1">
      <c r="A176" s="35"/>
      <c r="B176" s="36"/>
      <c r="C176" s="37"/>
      <c r="D176" s="238" t="s">
        <v>244</v>
      </c>
      <c r="E176" s="37"/>
      <c r="F176" s="239" t="s">
        <v>451</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73</v>
      </c>
    </row>
    <row r="177" s="2" customFormat="1" ht="24.15" customHeight="1">
      <c r="A177" s="35"/>
      <c r="B177" s="36"/>
      <c r="C177" s="243" t="s">
        <v>475</v>
      </c>
      <c r="D177" s="243" t="s">
        <v>246</v>
      </c>
      <c r="E177" s="244" t="s">
        <v>436</v>
      </c>
      <c r="F177" s="245" t="s">
        <v>437</v>
      </c>
      <c r="G177" s="246" t="s">
        <v>242</v>
      </c>
      <c r="H177" s="247">
        <v>2</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246</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951</v>
      </c>
    </row>
    <row r="178" s="2" customFormat="1">
      <c r="A178" s="35"/>
      <c r="B178" s="36"/>
      <c r="C178" s="37"/>
      <c r="D178" s="238" t="s">
        <v>244</v>
      </c>
      <c r="E178" s="37"/>
      <c r="F178" s="239" t="s">
        <v>437</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ht="21.75" customHeight="1">
      <c r="A179" s="35"/>
      <c r="B179" s="36"/>
      <c r="C179" s="224" t="s">
        <v>461</v>
      </c>
      <c r="D179" s="224" t="s">
        <v>239</v>
      </c>
      <c r="E179" s="225" t="s">
        <v>454</v>
      </c>
      <c r="F179" s="226" t="s">
        <v>455</v>
      </c>
      <c r="G179" s="227" t="s">
        <v>242</v>
      </c>
      <c r="H179" s="228">
        <v>1</v>
      </c>
      <c r="I179" s="229"/>
      <c r="J179" s="230">
        <f>ROUND(I179*H179,2)</f>
        <v>0</v>
      </c>
      <c r="K179" s="231"/>
      <c r="L179" s="41"/>
      <c r="M179" s="232" t="s">
        <v>1</v>
      </c>
      <c r="N179" s="23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80</v>
      </c>
      <c r="AT179" s="236" t="s">
        <v>239</v>
      </c>
      <c r="AU179" s="236" t="s">
        <v>73</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952</v>
      </c>
    </row>
    <row r="180" s="2" customFormat="1">
      <c r="A180" s="35"/>
      <c r="B180" s="36"/>
      <c r="C180" s="37"/>
      <c r="D180" s="238" t="s">
        <v>244</v>
      </c>
      <c r="E180" s="37"/>
      <c r="F180" s="239" t="s">
        <v>455</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73</v>
      </c>
    </row>
    <row r="181" s="2" customFormat="1" ht="66.75" customHeight="1">
      <c r="A181" s="35"/>
      <c r="B181" s="36"/>
      <c r="C181" s="224" t="s">
        <v>466</v>
      </c>
      <c r="D181" s="224" t="s">
        <v>239</v>
      </c>
      <c r="E181" s="225" t="s">
        <v>536</v>
      </c>
      <c r="F181" s="226" t="s">
        <v>537</v>
      </c>
      <c r="G181" s="227" t="s">
        <v>242</v>
      </c>
      <c r="H181" s="228">
        <v>2</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80</v>
      </c>
      <c r="AT181" s="236" t="s">
        <v>239</v>
      </c>
      <c r="AU181" s="236" t="s">
        <v>73</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953</v>
      </c>
    </row>
    <row r="182" s="2" customFormat="1">
      <c r="A182" s="35"/>
      <c r="B182" s="36"/>
      <c r="C182" s="37"/>
      <c r="D182" s="238" t="s">
        <v>244</v>
      </c>
      <c r="E182" s="37"/>
      <c r="F182" s="239" t="s">
        <v>539</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73</v>
      </c>
    </row>
    <row r="183" s="2" customFormat="1" ht="24.15" customHeight="1">
      <c r="A183" s="35"/>
      <c r="B183" s="36"/>
      <c r="C183" s="243" t="s">
        <v>471</v>
      </c>
      <c r="D183" s="243" t="s">
        <v>246</v>
      </c>
      <c r="E183" s="244" t="s">
        <v>433</v>
      </c>
      <c r="F183" s="245" t="s">
        <v>434</v>
      </c>
      <c r="G183" s="246" t="s">
        <v>242</v>
      </c>
      <c r="H183" s="247">
        <v>1</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85</v>
      </c>
      <c r="AT183" s="236" t="s">
        <v>246</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954</v>
      </c>
    </row>
    <row r="184" s="2" customFormat="1">
      <c r="A184" s="35"/>
      <c r="B184" s="36"/>
      <c r="C184" s="37"/>
      <c r="D184" s="238" t="s">
        <v>244</v>
      </c>
      <c r="E184" s="37"/>
      <c r="F184" s="239" t="s">
        <v>434</v>
      </c>
      <c r="G184" s="37"/>
      <c r="H184" s="37"/>
      <c r="I184" s="240"/>
      <c r="J184" s="37"/>
      <c r="K184" s="37"/>
      <c r="L184" s="41"/>
      <c r="M184" s="256"/>
      <c r="N184" s="257"/>
      <c r="O184" s="258"/>
      <c r="P184" s="258"/>
      <c r="Q184" s="258"/>
      <c r="R184" s="258"/>
      <c r="S184" s="258"/>
      <c r="T184" s="259"/>
      <c r="U184" s="35"/>
      <c r="V184" s="35"/>
      <c r="W184" s="35"/>
      <c r="X184" s="35"/>
      <c r="Y184" s="35"/>
      <c r="Z184" s="35"/>
      <c r="AA184" s="35"/>
      <c r="AB184" s="35"/>
      <c r="AC184" s="35"/>
      <c r="AD184" s="35"/>
      <c r="AE184" s="35"/>
      <c r="AT184" s="14" t="s">
        <v>244</v>
      </c>
      <c r="AU184" s="14" t="s">
        <v>73</v>
      </c>
    </row>
    <row r="185" s="2" customFormat="1" ht="6.96" customHeight="1">
      <c r="A185" s="35"/>
      <c r="B185" s="63"/>
      <c r="C185" s="64"/>
      <c r="D185" s="64"/>
      <c r="E185" s="64"/>
      <c r="F185" s="64"/>
      <c r="G185" s="64"/>
      <c r="H185" s="64"/>
      <c r="I185" s="64"/>
      <c r="J185" s="64"/>
      <c r="K185" s="64"/>
      <c r="L185" s="41"/>
      <c r="M185" s="35"/>
      <c r="O185" s="35"/>
      <c r="P185" s="35"/>
      <c r="Q185" s="35"/>
      <c r="R185" s="35"/>
      <c r="S185" s="35"/>
      <c r="T185" s="35"/>
      <c r="U185" s="35"/>
      <c r="V185" s="35"/>
      <c r="W185" s="35"/>
      <c r="X185" s="35"/>
      <c r="Y185" s="35"/>
      <c r="Z185" s="35"/>
      <c r="AA185" s="35"/>
      <c r="AB185" s="35"/>
      <c r="AC185" s="35"/>
      <c r="AD185" s="35"/>
      <c r="AE185" s="35"/>
    </row>
  </sheetData>
  <sheetProtection sheet="1" autoFilter="0" formatColumns="0" formatRows="0" objects="1" scenarios="1" spinCount="100000" saltValue="Dv3H4CMTNb3JaS5vjXA7XO3KIPiNlQh/WJEMcJHgL6oPrByKQCsk6haNWXx0B6yu9nbvDo76cr8J8k43WpMMwA==" hashValue="/S1Irp7ahuCzo2FV4Vy0DMA4QIjqpX1Hcsz+t0AOEQRELUO0V1Mkz57aMPiMKq9RsVZNWnHtLJmwZrT/K0MVAw==" algorithmName="SHA-512" password="CC35"/>
  <autoFilter ref="C123:K18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156</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955</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ROUND((SUM(BE125:BE130)),  2)</f>
        <v>0</v>
      </c>
      <c r="G37" s="35"/>
      <c r="H37" s="35"/>
      <c r="I37" s="162">
        <v>0.20999999999999999</v>
      </c>
      <c r="J37" s="161">
        <f>ROUND(((SUM(BE125:BE130))*I37),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ROUND((SUM(BF125:BF130)),  2)</f>
        <v>0</v>
      </c>
      <c r="G38" s="35"/>
      <c r="H38" s="35"/>
      <c r="I38" s="162">
        <v>0.12</v>
      </c>
      <c r="J38" s="161">
        <f>ROUND(((SUM(BF125:BF130))*I38),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ROUND((SUM(BG125:BG130)),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ROUND((SUM(BH125:BH130)),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ROUND((SUM(BI125:BI130)),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955</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J126</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808</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955</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f>
        <v>0</v>
      </c>
      <c r="Q125" s="101"/>
      <c r="R125" s="207">
        <f>R126</f>
        <v>0</v>
      </c>
      <c r="S125" s="101"/>
      <c r="T125" s="208">
        <f>T126</f>
        <v>0</v>
      </c>
      <c r="U125" s="35"/>
      <c r="V125" s="35"/>
      <c r="W125" s="35"/>
      <c r="X125" s="35"/>
      <c r="Y125" s="35"/>
      <c r="Z125" s="35"/>
      <c r="AA125" s="35"/>
      <c r="AB125" s="35"/>
      <c r="AC125" s="35"/>
      <c r="AD125" s="35"/>
      <c r="AE125" s="35"/>
      <c r="AT125" s="14" t="s">
        <v>72</v>
      </c>
      <c r="AU125" s="14" t="s">
        <v>219</v>
      </c>
      <c r="BK125" s="209">
        <f>BK126</f>
        <v>0</v>
      </c>
    </row>
    <row r="126" s="12" customFormat="1" ht="25.92" customHeight="1">
      <c r="A126" s="12"/>
      <c r="B126" s="210"/>
      <c r="C126" s="211"/>
      <c r="D126" s="212" t="s">
        <v>72</v>
      </c>
      <c r="E126" s="213" t="s">
        <v>267</v>
      </c>
      <c r="F126" s="213" t="s">
        <v>268</v>
      </c>
      <c r="G126" s="211"/>
      <c r="H126" s="211"/>
      <c r="I126" s="214"/>
      <c r="J126" s="215">
        <f>BK126</f>
        <v>0</v>
      </c>
      <c r="K126" s="211"/>
      <c r="L126" s="216"/>
      <c r="M126" s="217"/>
      <c r="N126" s="218"/>
      <c r="O126" s="218"/>
      <c r="P126" s="219">
        <f>SUM(P127:P130)</f>
        <v>0</v>
      </c>
      <c r="Q126" s="218"/>
      <c r="R126" s="219">
        <f>SUM(R127:R130)</f>
        <v>0</v>
      </c>
      <c r="S126" s="218"/>
      <c r="T126" s="220">
        <f>SUM(T127:T130)</f>
        <v>0</v>
      </c>
      <c r="U126" s="12"/>
      <c r="V126" s="12"/>
      <c r="W126" s="12"/>
      <c r="X126" s="12"/>
      <c r="Y126" s="12"/>
      <c r="Z126" s="12"/>
      <c r="AA126" s="12"/>
      <c r="AB126" s="12"/>
      <c r="AC126" s="12"/>
      <c r="AD126" s="12"/>
      <c r="AE126" s="12"/>
      <c r="AR126" s="221" t="s">
        <v>258</v>
      </c>
      <c r="AT126" s="222" t="s">
        <v>72</v>
      </c>
      <c r="AU126" s="222" t="s">
        <v>73</v>
      </c>
      <c r="AY126" s="221" t="s">
        <v>238</v>
      </c>
      <c r="BK126" s="223">
        <f>SUM(BK127:BK130)</f>
        <v>0</v>
      </c>
    </row>
    <row r="127" s="2" customFormat="1" ht="16.5" customHeight="1">
      <c r="A127" s="35"/>
      <c r="B127" s="36"/>
      <c r="C127" s="224" t="s">
        <v>80</v>
      </c>
      <c r="D127" s="224" t="s">
        <v>239</v>
      </c>
      <c r="E127" s="225" t="s">
        <v>490</v>
      </c>
      <c r="F127" s="226" t="s">
        <v>491</v>
      </c>
      <c r="G127" s="227" t="s">
        <v>487</v>
      </c>
      <c r="H127" s="228">
        <v>245</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80</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956</v>
      </c>
    </row>
    <row r="128" s="2" customFormat="1">
      <c r="A128" s="35"/>
      <c r="B128" s="36"/>
      <c r="C128" s="37"/>
      <c r="D128" s="238" t="s">
        <v>244</v>
      </c>
      <c r="E128" s="37"/>
      <c r="F128" s="239" t="s">
        <v>491</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80</v>
      </c>
    </row>
    <row r="129" s="2" customFormat="1" ht="16.5" customHeight="1">
      <c r="A129" s="35"/>
      <c r="B129" s="36"/>
      <c r="C129" s="224" t="s">
        <v>85</v>
      </c>
      <c r="D129" s="224" t="s">
        <v>239</v>
      </c>
      <c r="E129" s="225" t="s">
        <v>494</v>
      </c>
      <c r="F129" s="226" t="s">
        <v>495</v>
      </c>
      <c r="G129" s="227" t="s">
        <v>487</v>
      </c>
      <c r="H129" s="228">
        <v>220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957</v>
      </c>
    </row>
    <row r="130" s="2" customFormat="1">
      <c r="A130" s="35"/>
      <c r="B130" s="36"/>
      <c r="C130" s="37"/>
      <c r="D130" s="238" t="s">
        <v>244</v>
      </c>
      <c r="E130" s="37"/>
      <c r="F130" s="239" t="s">
        <v>495</v>
      </c>
      <c r="G130" s="37"/>
      <c r="H130" s="37"/>
      <c r="I130" s="240"/>
      <c r="J130" s="37"/>
      <c r="K130" s="37"/>
      <c r="L130" s="41"/>
      <c r="M130" s="256"/>
      <c r="N130" s="257"/>
      <c r="O130" s="258"/>
      <c r="P130" s="258"/>
      <c r="Q130" s="258"/>
      <c r="R130" s="258"/>
      <c r="S130" s="258"/>
      <c r="T130" s="259"/>
      <c r="U130" s="35"/>
      <c r="V130" s="35"/>
      <c r="W130" s="35"/>
      <c r="X130" s="35"/>
      <c r="Y130" s="35"/>
      <c r="Z130" s="35"/>
      <c r="AA130" s="35"/>
      <c r="AB130" s="35"/>
      <c r="AC130" s="35"/>
      <c r="AD130" s="35"/>
      <c r="AE130" s="35"/>
      <c r="AT130" s="14" t="s">
        <v>244</v>
      </c>
      <c r="AU130" s="14" t="s">
        <v>80</v>
      </c>
    </row>
    <row r="131" s="2" customFormat="1" ht="6.96" customHeight="1">
      <c r="A131" s="35"/>
      <c r="B131" s="63"/>
      <c r="C131" s="64"/>
      <c r="D131" s="64"/>
      <c r="E131" s="64"/>
      <c r="F131" s="64"/>
      <c r="G131" s="64"/>
      <c r="H131" s="64"/>
      <c r="I131" s="64"/>
      <c r="J131" s="64"/>
      <c r="K131" s="64"/>
      <c r="L131" s="41"/>
      <c r="M131" s="35"/>
      <c r="O131" s="35"/>
      <c r="P131" s="35"/>
      <c r="Q131" s="35"/>
      <c r="R131" s="35"/>
      <c r="S131" s="35"/>
      <c r="T131" s="35"/>
      <c r="U131" s="35"/>
      <c r="V131" s="35"/>
      <c r="W131" s="35"/>
      <c r="X131" s="35"/>
      <c r="Y131" s="35"/>
      <c r="Z131" s="35"/>
      <c r="AA131" s="35"/>
      <c r="AB131" s="35"/>
      <c r="AC131" s="35"/>
      <c r="AD131" s="35"/>
      <c r="AE131" s="35"/>
    </row>
  </sheetData>
  <sheetProtection sheet="1" autoFilter="0" formatColumns="0" formatRows="0" objects="1" scenarios="1" spinCount="100000" saltValue="ooRS+JNy7IvcEh2xCbcZmUHyI44XtpkCoTwupMQL3yh4GZAU1ZnA/6cQgZuuWRIjWz0qCFsxfidMi15RCfV8fA==" hashValue="t11rH3r5EH6XMWpFEm1mNn6SCfBUXDrANqciEt3xwfP6+rMWwLyJW3XBV8sHZwwBaxXxvxyXCipOBT1G9hetGw==" algorithmName="SHA-512" password="CC35"/>
  <autoFilter ref="C124:K130"/>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958</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
        <v>1</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
        <v>21</v>
      </c>
      <c r="F15" s="35"/>
      <c r="G15" s="35"/>
      <c r="H15" s="35"/>
      <c r="I15" s="148" t="s">
        <v>26</v>
      </c>
      <c r="J15" s="138" t="s">
        <v>1</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
        <v>1</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
        <v>213</v>
      </c>
      <c r="F21" s="35"/>
      <c r="G21" s="35"/>
      <c r="H21" s="35"/>
      <c r="I21" s="148" t="s">
        <v>26</v>
      </c>
      <c r="J21" s="138" t="s">
        <v>1</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
        <v>1</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
        <v>214</v>
      </c>
      <c r="F24" s="35"/>
      <c r="G24" s="35"/>
      <c r="H24" s="35"/>
      <c r="I24" s="148" t="s">
        <v>26</v>
      </c>
      <c r="J24" s="138" t="s">
        <v>1</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ROUND(J117,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ROUND((SUM(BE117:BE124)),  2)</f>
        <v>0</v>
      </c>
      <c r="G33" s="35"/>
      <c r="H33" s="35"/>
      <c r="I33" s="162">
        <v>0.20999999999999999</v>
      </c>
      <c r="J33" s="161">
        <f>ROUND(((SUM(BE117:BE124))*I33),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ROUND((SUM(BF117:BF124)),  2)</f>
        <v>0</v>
      </c>
      <c r="G34" s="35"/>
      <c r="H34" s="35"/>
      <c r="I34" s="162">
        <v>0.12</v>
      </c>
      <c r="J34" s="161">
        <f>ROUND(((SUM(BF117:BF124))*I34),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ROUND((SUM(BG117:BG124)),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ROUND((SUM(BH117:BH124)),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ROUND((SUM(BI117:BI124)),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VON_ - PS 01-04</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Signal Projekt, s.r.o.</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Pavel Pospíšil, DiS.</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J117</f>
        <v>0</v>
      </c>
      <c r="K96" s="37"/>
      <c r="L96" s="60"/>
      <c r="S96" s="35"/>
      <c r="T96" s="35"/>
      <c r="U96" s="35"/>
      <c r="V96" s="35"/>
      <c r="W96" s="35"/>
      <c r="X96" s="35"/>
      <c r="Y96" s="35"/>
      <c r="Z96" s="35"/>
      <c r="AA96" s="35"/>
      <c r="AB96" s="35"/>
      <c r="AC96" s="35"/>
      <c r="AD96" s="35"/>
      <c r="AE96" s="35"/>
      <c r="AU96" s="14" t="s">
        <v>219</v>
      </c>
    </row>
    <row r="97" s="9" customFormat="1" ht="24.96" customHeight="1">
      <c r="A97" s="9"/>
      <c r="B97" s="187"/>
      <c r="C97" s="188"/>
      <c r="D97" s="189" t="s">
        <v>959</v>
      </c>
      <c r="E97" s="190"/>
      <c r="F97" s="190"/>
      <c r="G97" s="190"/>
      <c r="H97" s="190"/>
      <c r="I97" s="190"/>
      <c r="J97" s="191">
        <f>J118</f>
        <v>0</v>
      </c>
      <c r="K97" s="188"/>
      <c r="L97" s="192"/>
      <c r="S97" s="9"/>
      <c r="T97" s="9"/>
      <c r="U97" s="9"/>
      <c r="V97" s="9"/>
      <c r="W97" s="9"/>
      <c r="X97" s="9"/>
      <c r="Y97" s="9"/>
      <c r="Z97" s="9"/>
      <c r="AA97" s="9"/>
      <c r="AB97" s="9"/>
      <c r="AC97" s="9"/>
      <c r="AD97" s="9"/>
      <c r="AE97" s="9"/>
    </row>
    <row r="98" s="2" customFormat="1" ht="21.84" customHeight="1">
      <c r="A98" s="35"/>
      <c r="B98" s="36"/>
      <c r="C98" s="37"/>
      <c r="D98" s="37"/>
      <c r="E98" s="37"/>
      <c r="F98" s="37"/>
      <c r="G98" s="37"/>
      <c r="H98" s="37"/>
      <c r="I98" s="37"/>
      <c r="J98" s="37"/>
      <c r="K98" s="37"/>
      <c r="L98" s="60"/>
      <c r="S98" s="35"/>
      <c r="T98" s="35"/>
      <c r="U98" s="35"/>
      <c r="V98" s="35"/>
      <c r="W98" s="35"/>
      <c r="X98" s="35"/>
      <c r="Y98" s="35"/>
      <c r="Z98" s="35"/>
      <c r="AA98" s="35"/>
      <c r="AB98" s="35"/>
      <c r="AC98" s="35"/>
      <c r="AD98" s="35"/>
      <c r="AE98" s="35"/>
    </row>
    <row r="99" s="2" customFormat="1" ht="6.96" customHeight="1">
      <c r="A99" s="35"/>
      <c r="B99" s="63"/>
      <c r="C99" s="64"/>
      <c r="D99" s="64"/>
      <c r="E99" s="64"/>
      <c r="F99" s="64"/>
      <c r="G99" s="64"/>
      <c r="H99" s="64"/>
      <c r="I99" s="64"/>
      <c r="J99" s="64"/>
      <c r="K99" s="64"/>
      <c r="L99" s="60"/>
      <c r="S99" s="35"/>
      <c r="T99" s="35"/>
      <c r="U99" s="35"/>
      <c r="V99" s="35"/>
      <c r="W99" s="35"/>
      <c r="X99" s="35"/>
      <c r="Y99" s="35"/>
      <c r="Z99" s="35"/>
      <c r="AA99" s="35"/>
      <c r="AB99" s="35"/>
      <c r="AC99" s="35"/>
      <c r="AD99" s="35"/>
      <c r="AE99" s="35"/>
    </row>
    <row r="103" s="2" customFormat="1" ht="6.96" customHeight="1">
      <c r="A103" s="35"/>
      <c r="B103" s="65"/>
      <c r="C103" s="66"/>
      <c r="D103" s="66"/>
      <c r="E103" s="66"/>
      <c r="F103" s="66"/>
      <c r="G103" s="66"/>
      <c r="H103" s="66"/>
      <c r="I103" s="66"/>
      <c r="J103" s="66"/>
      <c r="K103" s="66"/>
      <c r="L103" s="60"/>
      <c r="S103" s="35"/>
      <c r="T103" s="35"/>
      <c r="U103" s="35"/>
      <c r="V103" s="35"/>
      <c r="W103" s="35"/>
      <c r="X103" s="35"/>
      <c r="Y103" s="35"/>
      <c r="Z103" s="35"/>
      <c r="AA103" s="35"/>
      <c r="AB103" s="35"/>
      <c r="AC103" s="35"/>
      <c r="AD103" s="35"/>
      <c r="AE103" s="35"/>
    </row>
    <row r="104" s="2" customFormat="1" ht="24.96" customHeight="1">
      <c r="A104" s="35"/>
      <c r="B104" s="36"/>
      <c r="C104" s="20" t="s">
        <v>223</v>
      </c>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36"/>
      <c r="C105" s="37"/>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2" customHeight="1">
      <c r="A106" s="35"/>
      <c r="B106" s="36"/>
      <c r="C106" s="29" t="s">
        <v>16</v>
      </c>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16.5" customHeight="1">
      <c r="A107" s="35"/>
      <c r="B107" s="36"/>
      <c r="C107" s="37"/>
      <c r="D107" s="37"/>
      <c r="E107" s="181" t="str">
        <f>E7</f>
        <v>Cyklická obnova trati v úseku Pardubice (mimo) - Kolín (mimo)</v>
      </c>
      <c r="F107" s="29"/>
      <c r="G107" s="29"/>
      <c r="H107" s="29"/>
      <c r="I107" s="37"/>
      <c r="J107" s="37"/>
      <c r="K107" s="37"/>
      <c r="L107" s="60"/>
      <c r="S107" s="35"/>
      <c r="T107" s="35"/>
      <c r="U107" s="35"/>
      <c r="V107" s="35"/>
      <c r="W107" s="35"/>
      <c r="X107" s="35"/>
      <c r="Y107" s="35"/>
      <c r="Z107" s="35"/>
      <c r="AA107" s="35"/>
      <c r="AB107" s="35"/>
      <c r="AC107" s="35"/>
      <c r="AD107" s="35"/>
      <c r="AE107" s="35"/>
    </row>
    <row r="108" s="2" customFormat="1" ht="12" customHeight="1">
      <c r="A108" s="35"/>
      <c r="B108" s="36"/>
      <c r="C108" s="29" t="s">
        <v>207</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6.5" customHeight="1">
      <c r="A109" s="35"/>
      <c r="B109" s="36"/>
      <c r="C109" s="37"/>
      <c r="D109" s="37"/>
      <c r="E109" s="73" t="str">
        <f>E9</f>
        <v>VON_ - PS 01-04</v>
      </c>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20</v>
      </c>
      <c r="D111" s="37"/>
      <c r="E111" s="37"/>
      <c r="F111" s="24" t="str">
        <f>F12</f>
        <v xml:space="preserve"> </v>
      </c>
      <c r="G111" s="37"/>
      <c r="H111" s="37"/>
      <c r="I111" s="29" t="s">
        <v>22</v>
      </c>
      <c r="J111" s="76" t="str">
        <f>IF(J12="","",J12)</f>
        <v>3. 10. 2025</v>
      </c>
      <c r="K111" s="37"/>
      <c r="L111" s="60"/>
      <c r="S111" s="35"/>
      <c r="T111" s="35"/>
      <c r="U111" s="35"/>
      <c r="V111" s="35"/>
      <c r="W111" s="35"/>
      <c r="X111" s="35"/>
      <c r="Y111" s="35"/>
      <c r="Z111" s="35"/>
      <c r="AA111" s="35"/>
      <c r="AB111" s="35"/>
      <c r="AC111" s="35"/>
      <c r="AD111" s="35"/>
      <c r="AE111" s="35"/>
    </row>
    <row r="112" s="2" customFormat="1" ht="6.96" customHeight="1">
      <c r="A112" s="35"/>
      <c r="B112" s="36"/>
      <c r="C112" s="37"/>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5.15" customHeight="1">
      <c r="A113" s="35"/>
      <c r="B113" s="36"/>
      <c r="C113" s="29" t="s">
        <v>24</v>
      </c>
      <c r="D113" s="37"/>
      <c r="E113" s="37"/>
      <c r="F113" s="24" t="str">
        <f>E15</f>
        <v xml:space="preserve"> </v>
      </c>
      <c r="G113" s="37"/>
      <c r="H113" s="37"/>
      <c r="I113" s="29" t="s">
        <v>29</v>
      </c>
      <c r="J113" s="33" t="str">
        <f>E21</f>
        <v>Signal Projekt, s.r.o.</v>
      </c>
      <c r="K113" s="37"/>
      <c r="L113" s="60"/>
      <c r="S113" s="35"/>
      <c r="T113" s="35"/>
      <c r="U113" s="35"/>
      <c r="V113" s="35"/>
      <c r="W113" s="35"/>
      <c r="X113" s="35"/>
      <c r="Y113" s="35"/>
      <c r="Z113" s="35"/>
      <c r="AA113" s="35"/>
      <c r="AB113" s="35"/>
      <c r="AC113" s="35"/>
      <c r="AD113" s="35"/>
      <c r="AE113" s="35"/>
    </row>
    <row r="114" s="2" customFormat="1" ht="15.15" customHeight="1">
      <c r="A114" s="35"/>
      <c r="B114" s="36"/>
      <c r="C114" s="29" t="s">
        <v>27</v>
      </c>
      <c r="D114" s="37"/>
      <c r="E114" s="37"/>
      <c r="F114" s="24" t="str">
        <f>IF(E18="","",E18)</f>
        <v>Vyplň údaj</v>
      </c>
      <c r="G114" s="37"/>
      <c r="H114" s="37"/>
      <c r="I114" s="29" t="s">
        <v>31</v>
      </c>
      <c r="J114" s="33" t="str">
        <f>E24</f>
        <v>Pavel Pospíšil, DiS.</v>
      </c>
      <c r="K114" s="37"/>
      <c r="L114" s="60"/>
      <c r="S114" s="35"/>
      <c r="T114" s="35"/>
      <c r="U114" s="35"/>
      <c r="V114" s="35"/>
      <c r="W114" s="35"/>
      <c r="X114" s="35"/>
      <c r="Y114" s="35"/>
      <c r="Z114" s="35"/>
      <c r="AA114" s="35"/>
      <c r="AB114" s="35"/>
      <c r="AC114" s="35"/>
      <c r="AD114" s="35"/>
      <c r="AE114" s="35"/>
    </row>
    <row r="115" s="2" customFormat="1" ht="10.32"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11" customFormat="1" ht="29.28" customHeight="1">
      <c r="A116" s="198"/>
      <c r="B116" s="199"/>
      <c r="C116" s="200" t="s">
        <v>224</v>
      </c>
      <c r="D116" s="201" t="s">
        <v>58</v>
      </c>
      <c r="E116" s="201" t="s">
        <v>54</v>
      </c>
      <c r="F116" s="201" t="s">
        <v>55</v>
      </c>
      <c r="G116" s="201" t="s">
        <v>225</v>
      </c>
      <c r="H116" s="201" t="s">
        <v>226</v>
      </c>
      <c r="I116" s="201" t="s">
        <v>227</v>
      </c>
      <c r="J116" s="202" t="s">
        <v>217</v>
      </c>
      <c r="K116" s="203" t="s">
        <v>228</v>
      </c>
      <c r="L116" s="204"/>
      <c r="M116" s="97" t="s">
        <v>1</v>
      </c>
      <c r="N116" s="98" t="s">
        <v>37</v>
      </c>
      <c r="O116" s="98" t="s">
        <v>229</v>
      </c>
      <c r="P116" s="98" t="s">
        <v>230</v>
      </c>
      <c r="Q116" s="98" t="s">
        <v>231</v>
      </c>
      <c r="R116" s="98" t="s">
        <v>232</v>
      </c>
      <c r="S116" s="98" t="s">
        <v>233</v>
      </c>
      <c r="T116" s="99" t="s">
        <v>234</v>
      </c>
      <c r="U116" s="198"/>
      <c r="V116" s="198"/>
      <c r="W116" s="198"/>
      <c r="X116" s="198"/>
      <c r="Y116" s="198"/>
      <c r="Z116" s="198"/>
      <c r="AA116" s="198"/>
      <c r="AB116" s="198"/>
      <c r="AC116" s="198"/>
      <c r="AD116" s="198"/>
      <c r="AE116" s="198"/>
    </row>
    <row r="117" s="2" customFormat="1" ht="22.8" customHeight="1">
      <c r="A117" s="35"/>
      <c r="B117" s="36"/>
      <c r="C117" s="104" t="s">
        <v>235</v>
      </c>
      <c r="D117" s="37"/>
      <c r="E117" s="37"/>
      <c r="F117" s="37"/>
      <c r="G117" s="37"/>
      <c r="H117" s="37"/>
      <c r="I117" s="37"/>
      <c r="J117" s="205">
        <f>BK117</f>
        <v>0</v>
      </c>
      <c r="K117" s="37"/>
      <c r="L117" s="41"/>
      <c r="M117" s="100"/>
      <c r="N117" s="206"/>
      <c r="O117" s="101"/>
      <c r="P117" s="207">
        <f>P118</f>
        <v>0</v>
      </c>
      <c r="Q117" s="101"/>
      <c r="R117" s="207">
        <f>R118</f>
        <v>0</v>
      </c>
      <c r="S117" s="101"/>
      <c r="T117" s="208">
        <f>T118</f>
        <v>0</v>
      </c>
      <c r="U117" s="35"/>
      <c r="V117" s="35"/>
      <c r="W117" s="35"/>
      <c r="X117" s="35"/>
      <c r="Y117" s="35"/>
      <c r="Z117" s="35"/>
      <c r="AA117" s="35"/>
      <c r="AB117" s="35"/>
      <c r="AC117" s="35"/>
      <c r="AD117" s="35"/>
      <c r="AE117" s="35"/>
      <c r="AT117" s="14" t="s">
        <v>72</v>
      </c>
      <c r="AU117" s="14" t="s">
        <v>219</v>
      </c>
      <c r="BK117" s="209">
        <f>BK118</f>
        <v>0</v>
      </c>
    </row>
    <row r="118" s="12" customFormat="1" ht="25.92" customHeight="1">
      <c r="A118" s="12"/>
      <c r="B118" s="210"/>
      <c r="C118" s="211"/>
      <c r="D118" s="212" t="s">
        <v>72</v>
      </c>
      <c r="E118" s="213" t="s">
        <v>960</v>
      </c>
      <c r="F118" s="213" t="s">
        <v>961</v>
      </c>
      <c r="G118" s="211"/>
      <c r="H118" s="211"/>
      <c r="I118" s="214"/>
      <c r="J118" s="215">
        <f>BK118</f>
        <v>0</v>
      </c>
      <c r="K118" s="211"/>
      <c r="L118" s="216"/>
      <c r="M118" s="217"/>
      <c r="N118" s="218"/>
      <c r="O118" s="218"/>
      <c r="P118" s="219">
        <f>SUM(P119:P124)</f>
        <v>0</v>
      </c>
      <c r="Q118" s="218"/>
      <c r="R118" s="219">
        <f>SUM(R119:R124)</f>
        <v>0</v>
      </c>
      <c r="S118" s="218"/>
      <c r="T118" s="220">
        <f>SUM(T119:T124)</f>
        <v>0</v>
      </c>
      <c r="U118" s="12"/>
      <c r="V118" s="12"/>
      <c r="W118" s="12"/>
      <c r="X118" s="12"/>
      <c r="Y118" s="12"/>
      <c r="Z118" s="12"/>
      <c r="AA118" s="12"/>
      <c r="AB118" s="12"/>
      <c r="AC118" s="12"/>
      <c r="AD118" s="12"/>
      <c r="AE118" s="12"/>
      <c r="AR118" s="221" t="s">
        <v>263</v>
      </c>
      <c r="AT118" s="222" t="s">
        <v>72</v>
      </c>
      <c r="AU118" s="222" t="s">
        <v>73</v>
      </c>
      <c r="AY118" s="221" t="s">
        <v>238</v>
      </c>
      <c r="BK118" s="223">
        <f>SUM(BK119:BK124)</f>
        <v>0</v>
      </c>
    </row>
    <row r="119" s="2" customFormat="1" ht="33" customHeight="1">
      <c r="A119" s="35"/>
      <c r="B119" s="36"/>
      <c r="C119" s="224" t="s">
        <v>80</v>
      </c>
      <c r="D119" s="224" t="s">
        <v>239</v>
      </c>
      <c r="E119" s="225" t="s">
        <v>962</v>
      </c>
      <c r="F119" s="226" t="s">
        <v>963</v>
      </c>
      <c r="G119" s="227" t="s">
        <v>964</v>
      </c>
      <c r="H119" s="264"/>
      <c r="I119" s="229"/>
      <c r="J119" s="230">
        <f>ROUND(I119*H119,2)</f>
        <v>0</v>
      </c>
      <c r="K119" s="231"/>
      <c r="L119" s="41"/>
      <c r="M119" s="232" t="s">
        <v>1</v>
      </c>
      <c r="N119" s="233" t="s">
        <v>38</v>
      </c>
      <c r="O119" s="88"/>
      <c r="P119" s="234">
        <f>O119*H119</f>
        <v>0</v>
      </c>
      <c r="Q119" s="234">
        <v>0</v>
      </c>
      <c r="R119" s="234">
        <f>Q119*H119</f>
        <v>0</v>
      </c>
      <c r="S119" s="234">
        <v>0</v>
      </c>
      <c r="T119" s="235">
        <f>S119*H119</f>
        <v>0</v>
      </c>
      <c r="U119" s="35"/>
      <c r="V119" s="35"/>
      <c r="W119" s="35"/>
      <c r="X119" s="35"/>
      <c r="Y119" s="35"/>
      <c r="Z119" s="35"/>
      <c r="AA119" s="35"/>
      <c r="AB119" s="35"/>
      <c r="AC119" s="35"/>
      <c r="AD119" s="35"/>
      <c r="AE119" s="35"/>
      <c r="AR119" s="236" t="s">
        <v>965</v>
      </c>
      <c r="AT119" s="236" t="s">
        <v>239</v>
      </c>
      <c r="AU119" s="236" t="s">
        <v>80</v>
      </c>
      <c r="AY119" s="14" t="s">
        <v>238</v>
      </c>
      <c r="BE119" s="237">
        <f>IF(N119="základní",J119,0)</f>
        <v>0</v>
      </c>
      <c r="BF119" s="237">
        <f>IF(N119="snížená",J119,0)</f>
        <v>0</v>
      </c>
      <c r="BG119" s="237">
        <f>IF(N119="zákl. přenesená",J119,0)</f>
        <v>0</v>
      </c>
      <c r="BH119" s="237">
        <f>IF(N119="sníž. přenesená",J119,0)</f>
        <v>0</v>
      </c>
      <c r="BI119" s="237">
        <f>IF(N119="nulová",J119,0)</f>
        <v>0</v>
      </c>
      <c r="BJ119" s="14" t="s">
        <v>80</v>
      </c>
      <c r="BK119" s="237">
        <f>ROUND(I119*H119,2)</f>
        <v>0</v>
      </c>
      <c r="BL119" s="14" t="s">
        <v>965</v>
      </c>
      <c r="BM119" s="236" t="s">
        <v>966</v>
      </c>
    </row>
    <row r="120" s="2" customFormat="1">
      <c r="A120" s="35"/>
      <c r="B120" s="36"/>
      <c r="C120" s="37"/>
      <c r="D120" s="238" t="s">
        <v>244</v>
      </c>
      <c r="E120" s="37"/>
      <c r="F120" s="239" t="s">
        <v>963</v>
      </c>
      <c r="G120" s="37"/>
      <c r="H120" s="37"/>
      <c r="I120" s="240"/>
      <c r="J120" s="37"/>
      <c r="K120" s="37"/>
      <c r="L120" s="41"/>
      <c r="M120" s="241"/>
      <c r="N120" s="242"/>
      <c r="O120" s="88"/>
      <c r="P120" s="88"/>
      <c r="Q120" s="88"/>
      <c r="R120" s="88"/>
      <c r="S120" s="88"/>
      <c r="T120" s="89"/>
      <c r="U120" s="35"/>
      <c r="V120" s="35"/>
      <c r="W120" s="35"/>
      <c r="X120" s="35"/>
      <c r="Y120" s="35"/>
      <c r="Z120" s="35"/>
      <c r="AA120" s="35"/>
      <c r="AB120" s="35"/>
      <c r="AC120" s="35"/>
      <c r="AD120" s="35"/>
      <c r="AE120" s="35"/>
      <c r="AT120" s="14" t="s">
        <v>244</v>
      </c>
      <c r="AU120" s="14" t="s">
        <v>80</v>
      </c>
    </row>
    <row r="121" s="2" customFormat="1" ht="33" customHeight="1">
      <c r="A121" s="35"/>
      <c r="B121" s="36"/>
      <c r="C121" s="224" t="s">
        <v>85</v>
      </c>
      <c r="D121" s="224" t="s">
        <v>239</v>
      </c>
      <c r="E121" s="225" t="s">
        <v>967</v>
      </c>
      <c r="F121" s="226" t="s">
        <v>968</v>
      </c>
      <c r="G121" s="227" t="s">
        <v>964</v>
      </c>
      <c r="H121" s="264"/>
      <c r="I121" s="229"/>
      <c r="J121" s="230">
        <f>ROUND(I121*H121,2)</f>
        <v>0</v>
      </c>
      <c r="K121" s="231"/>
      <c r="L121" s="41"/>
      <c r="M121" s="232" t="s">
        <v>1</v>
      </c>
      <c r="N121" s="233" t="s">
        <v>38</v>
      </c>
      <c r="O121" s="88"/>
      <c r="P121" s="234">
        <f>O121*H121</f>
        <v>0</v>
      </c>
      <c r="Q121" s="234">
        <v>0</v>
      </c>
      <c r="R121" s="234">
        <f>Q121*H121</f>
        <v>0</v>
      </c>
      <c r="S121" s="234">
        <v>0</v>
      </c>
      <c r="T121" s="235">
        <f>S121*H121</f>
        <v>0</v>
      </c>
      <c r="U121" s="35"/>
      <c r="V121" s="35"/>
      <c r="W121" s="35"/>
      <c r="X121" s="35"/>
      <c r="Y121" s="35"/>
      <c r="Z121" s="35"/>
      <c r="AA121" s="35"/>
      <c r="AB121" s="35"/>
      <c r="AC121" s="35"/>
      <c r="AD121" s="35"/>
      <c r="AE121" s="35"/>
      <c r="AR121" s="236" t="s">
        <v>965</v>
      </c>
      <c r="AT121" s="236" t="s">
        <v>239</v>
      </c>
      <c r="AU121" s="236" t="s">
        <v>80</v>
      </c>
      <c r="AY121" s="14" t="s">
        <v>238</v>
      </c>
      <c r="BE121" s="237">
        <f>IF(N121="základní",J121,0)</f>
        <v>0</v>
      </c>
      <c r="BF121" s="237">
        <f>IF(N121="snížená",J121,0)</f>
        <v>0</v>
      </c>
      <c r="BG121" s="237">
        <f>IF(N121="zákl. přenesená",J121,0)</f>
        <v>0</v>
      </c>
      <c r="BH121" s="237">
        <f>IF(N121="sníž. přenesená",J121,0)</f>
        <v>0</v>
      </c>
      <c r="BI121" s="237">
        <f>IF(N121="nulová",J121,0)</f>
        <v>0</v>
      </c>
      <c r="BJ121" s="14" t="s">
        <v>80</v>
      </c>
      <c r="BK121" s="237">
        <f>ROUND(I121*H121,2)</f>
        <v>0</v>
      </c>
      <c r="BL121" s="14" t="s">
        <v>965</v>
      </c>
      <c r="BM121" s="236" t="s">
        <v>969</v>
      </c>
    </row>
    <row r="122" s="2" customFormat="1">
      <c r="A122" s="35"/>
      <c r="B122" s="36"/>
      <c r="C122" s="37"/>
      <c r="D122" s="238" t="s">
        <v>244</v>
      </c>
      <c r="E122" s="37"/>
      <c r="F122" s="239" t="s">
        <v>970</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244</v>
      </c>
      <c r="AU122" s="14" t="s">
        <v>80</v>
      </c>
    </row>
    <row r="123" s="2" customFormat="1" ht="21.75" customHeight="1">
      <c r="A123" s="35"/>
      <c r="B123" s="36"/>
      <c r="C123" s="224" t="s">
        <v>89</v>
      </c>
      <c r="D123" s="224" t="s">
        <v>239</v>
      </c>
      <c r="E123" s="225" t="s">
        <v>971</v>
      </c>
      <c r="F123" s="226" t="s">
        <v>972</v>
      </c>
      <c r="G123" s="227" t="s">
        <v>964</v>
      </c>
      <c r="H123" s="264"/>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965</v>
      </c>
      <c r="AT123" s="236" t="s">
        <v>239</v>
      </c>
      <c r="AU123" s="236" t="s">
        <v>80</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965</v>
      </c>
      <c r="BM123" s="236" t="s">
        <v>973</v>
      </c>
    </row>
    <row r="124" s="2" customFormat="1">
      <c r="A124" s="35"/>
      <c r="B124" s="36"/>
      <c r="C124" s="37"/>
      <c r="D124" s="238" t="s">
        <v>244</v>
      </c>
      <c r="E124" s="37"/>
      <c r="F124" s="239" t="s">
        <v>972</v>
      </c>
      <c r="G124" s="37"/>
      <c r="H124" s="37"/>
      <c r="I124" s="240"/>
      <c r="J124" s="37"/>
      <c r="K124" s="37"/>
      <c r="L124" s="41"/>
      <c r="M124" s="256"/>
      <c r="N124" s="257"/>
      <c r="O124" s="258"/>
      <c r="P124" s="258"/>
      <c r="Q124" s="258"/>
      <c r="R124" s="258"/>
      <c r="S124" s="258"/>
      <c r="T124" s="259"/>
      <c r="U124" s="35"/>
      <c r="V124" s="35"/>
      <c r="W124" s="35"/>
      <c r="X124" s="35"/>
      <c r="Y124" s="35"/>
      <c r="Z124" s="35"/>
      <c r="AA124" s="35"/>
      <c r="AB124" s="35"/>
      <c r="AC124" s="35"/>
      <c r="AD124" s="35"/>
      <c r="AE124" s="35"/>
      <c r="AT124" s="14" t="s">
        <v>244</v>
      </c>
      <c r="AU124" s="14" t="s">
        <v>80</v>
      </c>
    </row>
    <row r="125" s="2" customFormat="1" ht="6.96" customHeight="1">
      <c r="A125" s="35"/>
      <c r="B125" s="63"/>
      <c r="C125" s="64"/>
      <c r="D125" s="64"/>
      <c r="E125" s="64"/>
      <c r="F125" s="64"/>
      <c r="G125" s="64"/>
      <c r="H125" s="64"/>
      <c r="I125" s="64"/>
      <c r="J125" s="64"/>
      <c r="K125" s="64"/>
      <c r="L125" s="41"/>
      <c r="M125" s="35"/>
      <c r="O125" s="35"/>
      <c r="P125" s="35"/>
      <c r="Q125" s="35"/>
      <c r="R125" s="35"/>
      <c r="S125" s="35"/>
      <c r="T125" s="35"/>
      <c r="U125" s="35"/>
      <c r="V125" s="35"/>
      <c r="W125" s="35"/>
      <c r="X125" s="35"/>
      <c r="Y125" s="35"/>
      <c r="Z125" s="35"/>
      <c r="AA125" s="35"/>
      <c r="AB125" s="35"/>
      <c r="AC125" s="35"/>
      <c r="AD125" s="35"/>
      <c r="AE125" s="35"/>
    </row>
  </sheetData>
  <sheetProtection sheet="1" autoFilter="0" formatColumns="0" formatRows="0" objects="1" scenarios="1" spinCount="100000" saltValue="0yhm2jInIV7Yk5axtBnvp+AJtG3fdKJo2QF7z0jCHXxb2v1kyxP6MnApHDJd/kES8/zT7sg+BDC4cSRBIS0uUQ==" hashValue="7uPTWjgwPWxeAtwNHtpT+FPyupxkTsir0GlbqM6yF8qsb5cEQNJLoAsNieb/JmZXvVwqZ3L9/tnpjjWc0pxMIA==" algorithmName="SHA-512" password="CC35"/>
  <autoFilter ref="C116:K124"/>
  <mergeCells count="9">
    <mergeCell ref="E7:H7"/>
    <mergeCell ref="E9:H9"/>
    <mergeCell ref="E18:H18"/>
    <mergeCell ref="E27:H27"/>
    <mergeCell ref="E85:H85"/>
    <mergeCell ref="E87:H87"/>
    <mergeCell ref="E107:H107"/>
    <mergeCell ref="E109:H10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166</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1" customFormat="1" ht="12" customHeight="1">
      <c r="B8" s="17"/>
      <c r="D8" s="148" t="s">
        <v>207</v>
      </c>
      <c r="L8" s="17"/>
    </row>
    <row r="9" s="2" customFormat="1" ht="16.5" customHeight="1">
      <c r="A9" s="35"/>
      <c r="B9" s="41"/>
      <c r="C9" s="35"/>
      <c r="D9" s="35"/>
      <c r="E9" s="149" t="s">
        <v>974</v>
      </c>
      <c r="F9" s="35"/>
      <c r="G9" s="35"/>
      <c r="H9" s="35"/>
      <c r="I9" s="35"/>
      <c r="J9" s="35"/>
      <c r="K9" s="35"/>
      <c r="L9" s="60"/>
      <c r="S9" s="35"/>
      <c r="T9" s="35"/>
      <c r="U9" s="35"/>
      <c r="V9" s="35"/>
      <c r="W9" s="35"/>
      <c r="X9" s="35"/>
      <c r="Y9" s="35"/>
      <c r="Z9" s="35"/>
      <c r="AA9" s="35"/>
      <c r="AB9" s="35"/>
      <c r="AC9" s="35"/>
      <c r="AD9" s="35"/>
      <c r="AE9" s="35"/>
    </row>
    <row r="10" s="2" customFormat="1" ht="12" customHeight="1">
      <c r="A10" s="35"/>
      <c r="B10" s="41"/>
      <c r="C10" s="35"/>
      <c r="D10" s="148" t="s">
        <v>209</v>
      </c>
      <c r="E10" s="35"/>
      <c r="F10" s="35"/>
      <c r="G10" s="35"/>
      <c r="H10" s="35"/>
      <c r="I10" s="35"/>
      <c r="J10" s="35"/>
      <c r="K10" s="35"/>
      <c r="L10" s="60"/>
      <c r="S10" s="35"/>
      <c r="T10" s="35"/>
      <c r="U10" s="35"/>
      <c r="V10" s="35"/>
      <c r="W10" s="35"/>
      <c r="X10" s="35"/>
      <c r="Y10" s="35"/>
      <c r="Z10" s="35"/>
      <c r="AA10" s="35"/>
      <c r="AB10" s="35"/>
      <c r="AC10" s="35"/>
      <c r="AD10" s="35"/>
      <c r="AE10" s="35"/>
    </row>
    <row r="11" s="2" customFormat="1" ht="16.5" customHeight="1">
      <c r="A11" s="35"/>
      <c r="B11" s="41"/>
      <c r="C11" s="35"/>
      <c r="D11" s="35"/>
      <c r="E11" s="151" t="s">
        <v>975</v>
      </c>
      <c r="F11" s="35"/>
      <c r="G11" s="35"/>
      <c r="H11" s="35"/>
      <c r="I11" s="35"/>
      <c r="J11" s="35"/>
      <c r="K11" s="35"/>
      <c r="L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60"/>
      <c r="S12" s="35"/>
      <c r="T12" s="35"/>
      <c r="U12" s="35"/>
      <c r="V12" s="35"/>
      <c r="W12" s="35"/>
      <c r="X12" s="35"/>
      <c r="Y12" s="35"/>
      <c r="Z12" s="35"/>
      <c r="AA12" s="35"/>
      <c r="AB12" s="35"/>
      <c r="AC12" s="35"/>
      <c r="AD12" s="35"/>
      <c r="AE12" s="35"/>
    </row>
    <row r="13" s="2" customFormat="1" ht="12" customHeight="1">
      <c r="A13" s="35"/>
      <c r="B13" s="41"/>
      <c r="C13" s="35"/>
      <c r="D13" s="148" t="s">
        <v>18</v>
      </c>
      <c r="E13" s="35"/>
      <c r="F13" s="138" t="s">
        <v>1</v>
      </c>
      <c r="G13" s="35"/>
      <c r="H13" s="35"/>
      <c r="I13" s="148" t="s">
        <v>19</v>
      </c>
      <c r="J13" s="138" t="s">
        <v>1</v>
      </c>
      <c r="K13" s="35"/>
      <c r="L13" s="60"/>
      <c r="S13" s="35"/>
      <c r="T13" s="35"/>
      <c r="U13" s="35"/>
      <c r="V13" s="35"/>
      <c r="W13" s="35"/>
      <c r="X13" s="35"/>
      <c r="Y13" s="35"/>
      <c r="Z13" s="35"/>
      <c r="AA13" s="35"/>
      <c r="AB13" s="35"/>
      <c r="AC13" s="35"/>
      <c r="AD13" s="35"/>
      <c r="AE13" s="35"/>
    </row>
    <row r="14" s="2" customFormat="1" ht="12" customHeight="1">
      <c r="A14" s="35"/>
      <c r="B14" s="41"/>
      <c r="C14" s="35"/>
      <c r="D14" s="148" t="s">
        <v>20</v>
      </c>
      <c r="E14" s="35"/>
      <c r="F14" s="138" t="s">
        <v>21</v>
      </c>
      <c r="G14" s="35"/>
      <c r="H14" s="35"/>
      <c r="I14" s="148" t="s">
        <v>22</v>
      </c>
      <c r="J14" s="152" t="str">
        <f>'Rekapitulace stavby'!AN8</f>
        <v>3. 10. 2025</v>
      </c>
      <c r="K14" s="35"/>
      <c r="L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60"/>
      <c r="S15" s="35"/>
      <c r="T15" s="35"/>
      <c r="U15" s="35"/>
      <c r="V15" s="35"/>
      <c r="W15" s="35"/>
      <c r="X15" s="35"/>
      <c r="Y15" s="35"/>
      <c r="Z15" s="35"/>
      <c r="AA15" s="35"/>
      <c r="AB15" s="35"/>
      <c r="AC15" s="35"/>
      <c r="AD15" s="35"/>
      <c r="AE15" s="35"/>
    </row>
    <row r="16" s="2" customFormat="1" ht="12" customHeight="1">
      <c r="A16" s="35"/>
      <c r="B16" s="41"/>
      <c r="C16" s="35"/>
      <c r="D16" s="148" t="s">
        <v>24</v>
      </c>
      <c r="E16" s="35"/>
      <c r="F16" s="35"/>
      <c r="G16" s="35"/>
      <c r="H16" s="35"/>
      <c r="I16" s="148" t="s">
        <v>25</v>
      </c>
      <c r="J16" s="138" t="str">
        <f>IF('Rekapitulace stavby'!AN10="","",'Rekapitulace stavby'!AN10)</f>
        <v/>
      </c>
      <c r="K16" s="35"/>
      <c r="L16" s="60"/>
      <c r="S16" s="35"/>
      <c r="T16" s="35"/>
      <c r="U16" s="35"/>
      <c r="V16" s="35"/>
      <c r="W16" s="35"/>
      <c r="X16" s="35"/>
      <c r="Y16" s="35"/>
      <c r="Z16" s="35"/>
      <c r="AA16" s="35"/>
      <c r="AB16" s="35"/>
      <c r="AC16" s="35"/>
      <c r="AD16" s="35"/>
      <c r="AE16" s="35"/>
    </row>
    <row r="17" s="2" customFormat="1" ht="18" customHeight="1">
      <c r="A17" s="35"/>
      <c r="B17" s="41"/>
      <c r="C17" s="35"/>
      <c r="D17" s="35"/>
      <c r="E17" s="138" t="str">
        <f>IF('Rekapitulace stavby'!E11="","",'Rekapitulace stavby'!E11)</f>
        <v xml:space="preserve"> </v>
      </c>
      <c r="F17" s="35"/>
      <c r="G17" s="35"/>
      <c r="H17" s="35"/>
      <c r="I17" s="148" t="s">
        <v>26</v>
      </c>
      <c r="J17" s="138" t="str">
        <f>IF('Rekapitulace stavby'!AN11="","",'Rekapitulace stavby'!AN11)</f>
        <v/>
      </c>
      <c r="K17" s="35"/>
      <c r="L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60"/>
      <c r="S18" s="35"/>
      <c r="T18" s="35"/>
      <c r="U18" s="35"/>
      <c r="V18" s="35"/>
      <c r="W18" s="35"/>
      <c r="X18" s="35"/>
      <c r="Y18" s="35"/>
      <c r="Z18" s="35"/>
      <c r="AA18" s="35"/>
      <c r="AB18" s="35"/>
      <c r="AC18" s="35"/>
      <c r="AD18" s="35"/>
      <c r="AE18" s="35"/>
    </row>
    <row r="19" s="2" customFormat="1" ht="12" customHeight="1">
      <c r="A19" s="35"/>
      <c r="B19" s="41"/>
      <c r="C19" s="35"/>
      <c r="D19" s="148" t="s">
        <v>27</v>
      </c>
      <c r="E19" s="35"/>
      <c r="F19" s="35"/>
      <c r="G19" s="35"/>
      <c r="H19" s="35"/>
      <c r="I19" s="148" t="s">
        <v>25</v>
      </c>
      <c r="J19" s="30" t="str">
        <f>'Rekapitulace stavby'!AN13</f>
        <v>Vyplň údaj</v>
      </c>
      <c r="K19" s="35"/>
      <c r="L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38"/>
      <c r="G20" s="138"/>
      <c r="H20" s="138"/>
      <c r="I20" s="148" t="s">
        <v>26</v>
      </c>
      <c r="J20" s="30" t="str">
        <f>'Rekapitulace stavby'!AN14</f>
        <v>Vyplň údaj</v>
      </c>
      <c r="K20" s="35"/>
      <c r="L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60"/>
      <c r="S21" s="35"/>
      <c r="T21" s="35"/>
      <c r="U21" s="35"/>
      <c r="V21" s="35"/>
      <c r="W21" s="35"/>
      <c r="X21" s="35"/>
      <c r="Y21" s="35"/>
      <c r="Z21" s="35"/>
      <c r="AA21" s="35"/>
      <c r="AB21" s="35"/>
      <c r="AC21" s="35"/>
      <c r="AD21" s="35"/>
      <c r="AE21" s="35"/>
    </row>
    <row r="22" s="2" customFormat="1" ht="12" customHeight="1">
      <c r="A22" s="35"/>
      <c r="B22" s="41"/>
      <c r="C22" s="35"/>
      <c r="D22" s="148" t="s">
        <v>29</v>
      </c>
      <c r="E22" s="35"/>
      <c r="F22" s="35"/>
      <c r="G22" s="35"/>
      <c r="H22" s="35"/>
      <c r="I22" s="148" t="s">
        <v>25</v>
      </c>
      <c r="J22" s="138" t="str">
        <f>IF('Rekapitulace stavby'!AN16="","",'Rekapitulace stavby'!AN16)</f>
        <v/>
      </c>
      <c r="K22" s="35"/>
      <c r="L22" s="60"/>
      <c r="S22" s="35"/>
      <c r="T22" s="35"/>
      <c r="U22" s="35"/>
      <c r="V22" s="35"/>
      <c r="W22" s="35"/>
      <c r="X22" s="35"/>
      <c r="Y22" s="35"/>
      <c r="Z22" s="35"/>
      <c r="AA22" s="35"/>
      <c r="AB22" s="35"/>
      <c r="AC22" s="35"/>
      <c r="AD22" s="35"/>
      <c r="AE22" s="35"/>
    </row>
    <row r="23" s="2" customFormat="1" ht="18" customHeight="1">
      <c r="A23" s="35"/>
      <c r="B23" s="41"/>
      <c r="C23" s="35"/>
      <c r="D23" s="35"/>
      <c r="E23" s="138" t="str">
        <f>IF('Rekapitulace stavby'!E17="","",'Rekapitulace stavby'!E17)</f>
        <v xml:space="preserve"> </v>
      </c>
      <c r="F23" s="35"/>
      <c r="G23" s="35"/>
      <c r="H23" s="35"/>
      <c r="I23" s="148" t="s">
        <v>26</v>
      </c>
      <c r="J23" s="138" t="str">
        <f>IF('Rekapitulace stavby'!AN17="","",'Rekapitulace stavby'!AN17)</f>
        <v/>
      </c>
      <c r="K23" s="35"/>
      <c r="L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60"/>
      <c r="S24" s="35"/>
      <c r="T24" s="35"/>
      <c r="U24" s="35"/>
      <c r="V24" s="35"/>
      <c r="W24" s="35"/>
      <c r="X24" s="35"/>
      <c r="Y24" s="35"/>
      <c r="Z24" s="35"/>
      <c r="AA24" s="35"/>
      <c r="AB24" s="35"/>
      <c r="AC24" s="35"/>
      <c r="AD24" s="35"/>
      <c r="AE24" s="35"/>
    </row>
    <row r="25" s="2" customFormat="1" ht="12" customHeight="1">
      <c r="A25" s="35"/>
      <c r="B25" s="41"/>
      <c r="C25" s="35"/>
      <c r="D25" s="148" t="s">
        <v>31</v>
      </c>
      <c r="E25" s="35"/>
      <c r="F25" s="35"/>
      <c r="G25" s="35"/>
      <c r="H25" s="35"/>
      <c r="I25" s="148" t="s">
        <v>25</v>
      </c>
      <c r="J25" s="138" t="str">
        <f>IF('Rekapitulace stavby'!AN19="","",'Rekapitulace stavby'!AN19)</f>
        <v/>
      </c>
      <c r="K25" s="35"/>
      <c r="L25" s="60"/>
      <c r="S25" s="35"/>
      <c r="T25" s="35"/>
      <c r="U25" s="35"/>
      <c r="V25" s="35"/>
      <c r="W25" s="35"/>
      <c r="X25" s="35"/>
      <c r="Y25" s="35"/>
      <c r="Z25" s="35"/>
      <c r="AA25" s="35"/>
      <c r="AB25" s="35"/>
      <c r="AC25" s="35"/>
      <c r="AD25" s="35"/>
      <c r="AE25" s="35"/>
    </row>
    <row r="26" s="2" customFormat="1" ht="18" customHeight="1">
      <c r="A26" s="35"/>
      <c r="B26" s="41"/>
      <c r="C26" s="35"/>
      <c r="D26" s="35"/>
      <c r="E26" s="138" t="str">
        <f>IF('Rekapitulace stavby'!E20="","",'Rekapitulace stavby'!E20)</f>
        <v xml:space="preserve"> </v>
      </c>
      <c r="F26" s="35"/>
      <c r="G26" s="35"/>
      <c r="H26" s="35"/>
      <c r="I26" s="148" t="s">
        <v>26</v>
      </c>
      <c r="J26" s="138" t="str">
        <f>IF('Rekapitulace stavby'!AN20="","",'Rekapitulace stavby'!AN20)</f>
        <v/>
      </c>
      <c r="K26" s="35"/>
      <c r="L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60"/>
      <c r="S27" s="35"/>
      <c r="T27" s="35"/>
      <c r="U27" s="35"/>
      <c r="V27" s="35"/>
      <c r="W27" s="35"/>
      <c r="X27" s="35"/>
      <c r="Y27" s="35"/>
      <c r="Z27" s="35"/>
      <c r="AA27" s="35"/>
      <c r="AB27" s="35"/>
      <c r="AC27" s="35"/>
      <c r="AD27" s="35"/>
      <c r="AE27" s="35"/>
    </row>
    <row r="28" s="2" customFormat="1" ht="12" customHeight="1">
      <c r="A28" s="35"/>
      <c r="B28" s="41"/>
      <c r="C28" s="35"/>
      <c r="D28" s="148" t="s">
        <v>32</v>
      </c>
      <c r="E28" s="35"/>
      <c r="F28" s="35"/>
      <c r="G28" s="35"/>
      <c r="H28" s="35"/>
      <c r="I28" s="35"/>
      <c r="J28" s="35"/>
      <c r="K28" s="35"/>
      <c r="L28" s="60"/>
      <c r="S28" s="35"/>
      <c r="T28" s="35"/>
      <c r="U28" s="35"/>
      <c r="V28" s="35"/>
      <c r="W28" s="35"/>
      <c r="X28" s="35"/>
      <c r="Y28" s="35"/>
      <c r="Z28" s="35"/>
      <c r="AA28" s="35"/>
      <c r="AB28" s="35"/>
      <c r="AC28" s="35"/>
      <c r="AD28" s="35"/>
      <c r="AE28" s="35"/>
    </row>
    <row r="29" s="8" customFormat="1" ht="16.5" customHeight="1">
      <c r="A29" s="153"/>
      <c r="B29" s="154"/>
      <c r="C29" s="153"/>
      <c r="D29" s="153"/>
      <c r="E29" s="155" t="s">
        <v>1</v>
      </c>
      <c r="F29" s="155"/>
      <c r="G29" s="155"/>
      <c r="H29" s="155"/>
      <c r="I29" s="153"/>
      <c r="J29" s="153"/>
      <c r="K29" s="153"/>
      <c r="L29" s="156"/>
      <c r="S29" s="153"/>
      <c r="T29" s="153"/>
      <c r="U29" s="153"/>
      <c r="V29" s="153"/>
      <c r="W29" s="153"/>
      <c r="X29" s="153"/>
      <c r="Y29" s="153"/>
      <c r="Z29" s="153"/>
      <c r="AA29" s="153"/>
      <c r="AB29" s="153"/>
      <c r="AC29" s="153"/>
      <c r="AD29" s="153"/>
      <c r="AE29" s="153"/>
    </row>
    <row r="30" s="2" customFormat="1" ht="6.96" customHeight="1">
      <c r="A30" s="35"/>
      <c r="B30" s="41"/>
      <c r="C30" s="35"/>
      <c r="D30" s="35"/>
      <c r="E30" s="35"/>
      <c r="F30" s="35"/>
      <c r="G30" s="35"/>
      <c r="H30" s="35"/>
      <c r="I30" s="35"/>
      <c r="J30" s="35"/>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25.44" customHeight="1">
      <c r="A32" s="35"/>
      <c r="B32" s="41"/>
      <c r="C32" s="35"/>
      <c r="D32" s="158" t="s">
        <v>33</v>
      </c>
      <c r="E32" s="35"/>
      <c r="F32" s="35"/>
      <c r="G32" s="35"/>
      <c r="H32" s="35"/>
      <c r="I32" s="35"/>
      <c r="J32" s="159">
        <f>ROUND(J129, 2)</f>
        <v>0</v>
      </c>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14.4" customHeight="1">
      <c r="A34" s="35"/>
      <c r="B34" s="41"/>
      <c r="C34" s="35"/>
      <c r="D34" s="35"/>
      <c r="E34" s="35"/>
      <c r="F34" s="160" t="s">
        <v>35</v>
      </c>
      <c r="G34" s="35"/>
      <c r="H34" s="35"/>
      <c r="I34" s="160" t="s">
        <v>34</v>
      </c>
      <c r="J34" s="160" t="s">
        <v>36</v>
      </c>
      <c r="K34" s="35"/>
      <c r="L34" s="60"/>
      <c r="S34" s="35"/>
      <c r="T34" s="35"/>
      <c r="U34" s="35"/>
      <c r="V34" s="35"/>
      <c r="W34" s="35"/>
      <c r="X34" s="35"/>
      <c r="Y34" s="35"/>
      <c r="Z34" s="35"/>
      <c r="AA34" s="35"/>
      <c r="AB34" s="35"/>
      <c r="AC34" s="35"/>
      <c r="AD34" s="35"/>
      <c r="AE34" s="35"/>
    </row>
    <row r="35" s="2" customFormat="1" ht="14.4" customHeight="1">
      <c r="A35" s="35"/>
      <c r="B35" s="41"/>
      <c r="C35" s="35"/>
      <c r="D35" s="150" t="s">
        <v>37</v>
      </c>
      <c r="E35" s="148" t="s">
        <v>38</v>
      </c>
      <c r="F35" s="161">
        <f>ROUND((SUM(BE129:BE246)),  2)</f>
        <v>0</v>
      </c>
      <c r="G35" s="35"/>
      <c r="H35" s="35"/>
      <c r="I35" s="162">
        <v>0.20999999999999999</v>
      </c>
      <c r="J35" s="161">
        <f>ROUND(((SUM(BE129:BE246))*I35),  2)</f>
        <v>0</v>
      </c>
      <c r="K35" s="35"/>
      <c r="L35" s="60"/>
      <c r="S35" s="35"/>
      <c r="T35" s="35"/>
      <c r="U35" s="35"/>
      <c r="V35" s="35"/>
      <c r="W35" s="35"/>
      <c r="X35" s="35"/>
      <c r="Y35" s="35"/>
      <c r="Z35" s="35"/>
      <c r="AA35" s="35"/>
      <c r="AB35" s="35"/>
      <c r="AC35" s="35"/>
      <c r="AD35" s="35"/>
      <c r="AE35" s="35"/>
    </row>
    <row r="36" s="2" customFormat="1" ht="14.4" customHeight="1">
      <c r="A36" s="35"/>
      <c r="B36" s="41"/>
      <c r="C36" s="35"/>
      <c r="D36" s="35"/>
      <c r="E36" s="148" t="s">
        <v>39</v>
      </c>
      <c r="F36" s="161">
        <f>ROUND((SUM(BF129:BF246)),  2)</f>
        <v>0</v>
      </c>
      <c r="G36" s="35"/>
      <c r="H36" s="35"/>
      <c r="I36" s="162">
        <v>0.12</v>
      </c>
      <c r="J36" s="161">
        <f>ROUND(((SUM(BF129:BF246))*I36),  2)</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40</v>
      </c>
      <c r="F37" s="161">
        <f>ROUND((SUM(BG129:BG246)),  2)</f>
        <v>0</v>
      </c>
      <c r="G37" s="35"/>
      <c r="H37" s="35"/>
      <c r="I37" s="162">
        <v>0.20999999999999999</v>
      </c>
      <c r="J37" s="161">
        <f>0</f>
        <v>0</v>
      </c>
      <c r="K37" s="35"/>
      <c r="L37" s="60"/>
      <c r="S37" s="35"/>
      <c r="T37" s="35"/>
      <c r="U37" s="35"/>
      <c r="V37" s="35"/>
      <c r="W37" s="35"/>
      <c r="X37" s="35"/>
      <c r="Y37" s="35"/>
      <c r="Z37" s="35"/>
      <c r="AA37" s="35"/>
      <c r="AB37" s="35"/>
      <c r="AC37" s="35"/>
      <c r="AD37" s="35"/>
      <c r="AE37" s="35"/>
    </row>
    <row r="38" hidden="1" s="2" customFormat="1" ht="14.4" customHeight="1">
      <c r="A38" s="35"/>
      <c r="B38" s="41"/>
      <c r="C38" s="35"/>
      <c r="D38" s="35"/>
      <c r="E38" s="148" t="s">
        <v>41</v>
      </c>
      <c r="F38" s="161">
        <f>ROUND((SUM(BH129:BH246)),  2)</f>
        <v>0</v>
      </c>
      <c r="G38" s="35"/>
      <c r="H38" s="35"/>
      <c r="I38" s="162">
        <v>0.12</v>
      </c>
      <c r="J38" s="161">
        <f>0</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42</v>
      </c>
      <c r="F39" s="161">
        <f>ROUND((SUM(BI129:BI246)),  2)</f>
        <v>0</v>
      </c>
      <c r="G39" s="35"/>
      <c r="H39" s="35"/>
      <c r="I39" s="162">
        <v>0</v>
      </c>
      <c r="J39" s="161">
        <f>0</f>
        <v>0</v>
      </c>
      <c r="K39" s="35"/>
      <c r="L39" s="60"/>
      <c r="S39" s="35"/>
      <c r="T39" s="35"/>
      <c r="U39" s="35"/>
      <c r="V39" s="35"/>
      <c r="W39" s="35"/>
      <c r="X39" s="35"/>
      <c r="Y39" s="35"/>
      <c r="Z39" s="35"/>
      <c r="AA39" s="35"/>
      <c r="AB39" s="35"/>
      <c r="AC39" s="35"/>
      <c r="AD39" s="35"/>
      <c r="AE39" s="35"/>
    </row>
    <row r="40" s="2" customFormat="1" ht="6.96"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2" customFormat="1" ht="25.44" customHeight="1">
      <c r="A41" s="35"/>
      <c r="B41" s="41"/>
      <c r="C41" s="163"/>
      <c r="D41" s="164" t="s">
        <v>43</v>
      </c>
      <c r="E41" s="165"/>
      <c r="F41" s="165"/>
      <c r="G41" s="166" t="s">
        <v>44</v>
      </c>
      <c r="H41" s="167" t="s">
        <v>45</v>
      </c>
      <c r="I41" s="165"/>
      <c r="J41" s="168">
        <f>SUM(J32:J39)</f>
        <v>0</v>
      </c>
      <c r="K41" s="169"/>
      <c r="L41" s="60"/>
      <c r="S41" s="35"/>
      <c r="T41" s="35"/>
      <c r="U41" s="35"/>
      <c r="V41" s="35"/>
      <c r="W41" s="35"/>
      <c r="X41" s="35"/>
      <c r="Y41" s="35"/>
      <c r="Z41" s="35"/>
      <c r="AA41" s="35"/>
      <c r="AB41" s="35"/>
      <c r="AC41" s="35"/>
      <c r="AD41" s="35"/>
      <c r="AE41" s="35"/>
    </row>
    <row r="42" s="2" customFormat="1" ht="14.4"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2" customFormat="1" ht="16.5" customHeight="1">
      <c r="A87" s="35"/>
      <c r="B87" s="36"/>
      <c r="C87" s="37"/>
      <c r="D87" s="37"/>
      <c r="E87" s="181" t="s">
        <v>974</v>
      </c>
      <c r="F87" s="37"/>
      <c r="G87" s="37"/>
      <c r="H87" s="37"/>
      <c r="I87" s="37"/>
      <c r="J87" s="37"/>
      <c r="K87" s="37"/>
      <c r="L87" s="60"/>
      <c r="S87" s="35"/>
      <c r="T87" s="35"/>
      <c r="U87" s="35"/>
      <c r="V87" s="35"/>
      <c r="W87" s="35"/>
      <c r="X87" s="35"/>
      <c r="Y87" s="35"/>
      <c r="Z87" s="35"/>
      <c r="AA87" s="35"/>
      <c r="AB87" s="35"/>
      <c r="AC87" s="35"/>
      <c r="AD87" s="35"/>
      <c r="AE87" s="35"/>
    </row>
    <row r="88" s="2" customFormat="1" ht="12" customHeight="1">
      <c r="A88" s="35"/>
      <c r="B88" s="36"/>
      <c r="C88" s="29" t="s">
        <v>209</v>
      </c>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6.5" customHeight="1">
      <c r="A89" s="35"/>
      <c r="B89" s="36"/>
      <c r="C89" s="37"/>
      <c r="D89" s="37"/>
      <c r="E89" s="73" t="str">
        <f>E11</f>
        <v>R01 - Infrastruktura</v>
      </c>
      <c r="F89" s="37"/>
      <c r="G89" s="37"/>
      <c r="H89" s="37"/>
      <c r="I89" s="37"/>
      <c r="J89" s="37"/>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2" customHeight="1">
      <c r="A91" s="35"/>
      <c r="B91" s="36"/>
      <c r="C91" s="29" t="s">
        <v>20</v>
      </c>
      <c r="D91" s="37"/>
      <c r="E91" s="37"/>
      <c r="F91" s="24" t="str">
        <f>F14</f>
        <v xml:space="preserve"> </v>
      </c>
      <c r="G91" s="37"/>
      <c r="H91" s="37"/>
      <c r="I91" s="29" t="s">
        <v>22</v>
      </c>
      <c r="J91" s="76" t="str">
        <f>IF(J14="","",J14)</f>
        <v>3. 10. 2025</v>
      </c>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5.15" customHeight="1">
      <c r="A93" s="35"/>
      <c r="B93" s="36"/>
      <c r="C93" s="29" t="s">
        <v>24</v>
      </c>
      <c r="D93" s="37"/>
      <c r="E93" s="37"/>
      <c r="F93" s="24" t="str">
        <f>E17</f>
        <v xml:space="preserve"> </v>
      </c>
      <c r="G93" s="37"/>
      <c r="H93" s="37"/>
      <c r="I93" s="29" t="s">
        <v>29</v>
      </c>
      <c r="J93" s="33" t="str">
        <f>E23</f>
        <v xml:space="preserve"> </v>
      </c>
      <c r="K93" s="37"/>
      <c r="L93" s="60"/>
      <c r="S93" s="35"/>
      <c r="T93" s="35"/>
      <c r="U93" s="35"/>
      <c r="V93" s="35"/>
      <c r="W93" s="35"/>
      <c r="X93" s="35"/>
      <c r="Y93" s="35"/>
      <c r="Z93" s="35"/>
      <c r="AA93" s="35"/>
      <c r="AB93" s="35"/>
      <c r="AC93" s="35"/>
      <c r="AD93" s="35"/>
      <c r="AE93" s="35"/>
    </row>
    <row r="94" s="2" customFormat="1" ht="15.15" customHeight="1">
      <c r="A94" s="35"/>
      <c r="B94" s="36"/>
      <c r="C94" s="29" t="s">
        <v>27</v>
      </c>
      <c r="D94" s="37"/>
      <c r="E94" s="37"/>
      <c r="F94" s="24" t="str">
        <f>IF(E20="","",E20)</f>
        <v>Vyplň údaj</v>
      </c>
      <c r="G94" s="37"/>
      <c r="H94" s="37"/>
      <c r="I94" s="29" t="s">
        <v>31</v>
      </c>
      <c r="J94" s="33" t="str">
        <f>E26</f>
        <v xml:space="preserve"> </v>
      </c>
      <c r="K94" s="37"/>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9.28" customHeight="1">
      <c r="A96" s="35"/>
      <c r="B96" s="36"/>
      <c r="C96" s="183" t="s">
        <v>216</v>
      </c>
      <c r="D96" s="184"/>
      <c r="E96" s="184"/>
      <c r="F96" s="184"/>
      <c r="G96" s="184"/>
      <c r="H96" s="184"/>
      <c r="I96" s="184"/>
      <c r="J96" s="185" t="s">
        <v>217</v>
      </c>
      <c r="K96" s="184"/>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2.8" customHeight="1">
      <c r="A98" s="35"/>
      <c r="B98" s="36"/>
      <c r="C98" s="186" t="s">
        <v>218</v>
      </c>
      <c r="D98" s="37"/>
      <c r="E98" s="37"/>
      <c r="F98" s="37"/>
      <c r="G98" s="37"/>
      <c r="H98" s="37"/>
      <c r="I98" s="37"/>
      <c r="J98" s="107">
        <f>J129</f>
        <v>0</v>
      </c>
      <c r="K98" s="37"/>
      <c r="L98" s="60"/>
      <c r="S98" s="35"/>
      <c r="T98" s="35"/>
      <c r="U98" s="35"/>
      <c r="V98" s="35"/>
      <c r="W98" s="35"/>
      <c r="X98" s="35"/>
      <c r="Y98" s="35"/>
      <c r="Z98" s="35"/>
      <c r="AA98" s="35"/>
      <c r="AB98" s="35"/>
      <c r="AC98" s="35"/>
      <c r="AD98" s="35"/>
      <c r="AE98" s="35"/>
      <c r="AU98" s="14" t="s">
        <v>219</v>
      </c>
    </row>
    <row r="99" s="9" customFormat="1" ht="24.96" customHeight="1">
      <c r="A99" s="9"/>
      <c r="B99" s="187"/>
      <c r="C99" s="188"/>
      <c r="D99" s="189" t="s">
        <v>976</v>
      </c>
      <c r="E99" s="190"/>
      <c r="F99" s="190"/>
      <c r="G99" s="190"/>
      <c r="H99" s="190"/>
      <c r="I99" s="190"/>
      <c r="J99" s="191">
        <f>J130</f>
        <v>0</v>
      </c>
      <c r="K99" s="188"/>
      <c r="L99" s="192"/>
      <c r="S99" s="9"/>
      <c r="T99" s="9"/>
      <c r="U99" s="9"/>
      <c r="V99" s="9"/>
      <c r="W99" s="9"/>
      <c r="X99" s="9"/>
      <c r="Y99" s="9"/>
      <c r="Z99" s="9"/>
      <c r="AA99" s="9"/>
      <c r="AB99" s="9"/>
      <c r="AC99" s="9"/>
      <c r="AD99" s="9"/>
      <c r="AE99" s="9"/>
    </row>
    <row r="100" s="10" customFormat="1" ht="19.92" customHeight="1">
      <c r="A100" s="10"/>
      <c r="B100" s="193"/>
      <c r="C100" s="129"/>
      <c r="D100" s="194" t="s">
        <v>977</v>
      </c>
      <c r="E100" s="195"/>
      <c r="F100" s="195"/>
      <c r="G100" s="195"/>
      <c r="H100" s="195"/>
      <c r="I100" s="195"/>
      <c r="J100" s="196">
        <f>J131</f>
        <v>0</v>
      </c>
      <c r="K100" s="129"/>
      <c r="L100" s="197"/>
      <c r="S100" s="10"/>
      <c r="T100" s="10"/>
      <c r="U100" s="10"/>
      <c r="V100" s="10"/>
      <c r="W100" s="10"/>
      <c r="X100" s="10"/>
      <c r="Y100" s="10"/>
      <c r="Z100" s="10"/>
      <c r="AA100" s="10"/>
      <c r="AB100" s="10"/>
      <c r="AC100" s="10"/>
      <c r="AD100" s="10"/>
      <c r="AE100" s="10"/>
    </row>
    <row r="101" s="10" customFormat="1" ht="19.92" customHeight="1">
      <c r="A101" s="10"/>
      <c r="B101" s="193"/>
      <c r="C101" s="129"/>
      <c r="D101" s="194" t="s">
        <v>978</v>
      </c>
      <c r="E101" s="195"/>
      <c r="F101" s="195"/>
      <c r="G101" s="195"/>
      <c r="H101" s="195"/>
      <c r="I101" s="195"/>
      <c r="J101" s="196">
        <f>J141</f>
        <v>0</v>
      </c>
      <c r="K101" s="129"/>
      <c r="L101" s="197"/>
      <c r="S101" s="10"/>
      <c r="T101" s="10"/>
      <c r="U101" s="10"/>
      <c r="V101" s="10"/>
      <c r="W101" s="10"/>
      <c r="X101" s="10"/>
      <c r="Y101" s="10"/>
      <c r="Z101" s="10"/>
      <c r="AA101" s="10"/>
      <c r="AB101" s="10"/>
      <c r="AC101" s="10"/>
      <c r="AD101" s="10"/>
      <c r="AE101" s="10"/>
    </row>
    <row r="102" s="10" customFormat="1" ht="19.92" customHeight="1">
      <c r="A102" s="10"/>
      <c r="B102" s="193"/>
      <c r="C102" s="129"/>
      <c r="D102" s="194" t="s">
        <v>979</v>
      </c>
      <c r="E102" s="195"/>
      <c r="F102" s="195"/>
      <c r="G102" s="195"/>
      <c r="H102" s="195"/>
      <c r="I102" s="195"/>
      <c r="J102" s="196">
        <f>J162</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980</v>
      </c>
      <c r="E103" s="190"/>
      <c r="F103" s="190"/>
      <c r="G103" s="190"/>
      <c r="H103" s="190"/>
      <c r="I103" s="190"/>
      <c r="J103" s="191">
        <f>J176</f>
        <v>0</v>
      </c>
      <c r="K103" s="188"/>
      <c r="L103" s="192"/>
      <c r="S103" s="9"/>
      <c r="T103" s="9"/>
      <c r="U103" s="9"/>
      <c r="V103" s="9"/>
      <c r="W103" s="9"/>
      <c r="X103" s="9"/>
      <c r="Y103" s="9"/>
      <c r="Z103" s="9"/>
      <c r="AA103" s="9"/>
      <c r="AB103" s="9"/>
      <c r="AC103" s="9"/>
      <c r="AD103" s="9"/>
      <c r="AE103" s="9"/>
    </row>
    <row r="104" s="10" customFormat="1" ht="19.92" customHeight="1">
      <c r="A104" s="10"/>
      <c r="B104" s="193"/>
      <c r="C104" s="129"/>
      <c r="D104" s="194" t="s">
        <v>981</v>
      </c>
      <c r="E104" s="195"/>
      <c r="F104" s="195"/>
      <c r="G104" s="195"/>
      <c r="H104" s="195"/>
      <c r="I104" s="195"/>
      <c r="J104" s="196">
        <f>J177</f>
        <v>0</v>
      </c>
      <c r="K104" s="129"/>
      <c r="L104" s="197"/>
      <c r="S104" s="10"/>
      <c r="T104" s="10"/>
      <c r="U104" s="10"/>
      <c r="V104" s="10"/>
      <c r="W104" s="10"/>
      <c r="X104" s="10"/>
      <c r="Y104" s="10"/>
      <c r="Z104" s="10"/>
      <c r="AA104" s="10"/>
      <c r="AB104" s="10"/>
      <c r="AC104" s="10"/>
      <c r="AD104" s="10"/>
      <c r="AE104" s="10"/>
    </row>
    <row r="105" s="10" customFormat="1" ht="19.92" customHeight="1">
      <c r="A105" s="10"/>
      <c r="B105" s="193"/>
      <c r="C105" s="129"/>
      <c r="D105" s="194" t="s">
        <v>982</v>
      </c>
      <c r="E105" s="195"/>
      <c r="F105" s="195"/>
      <c r="G105" s="195"/>
      <c r="H105" s="195"/>
      <c r="I105" s="195"/>
      <c r="J105" s="196">
        <f>J187</f>
        <v>0</v>
      </c>
      <c r="K105" s="129"/>
      <c r="L105" s="197"/>
      <c r="S105" s="10"/>
      <c r="T105" s="10"/>
      <c r="U105" s="10"/>
      <c r="V105" s="10"/>
      <c r="W105" s="10"/>
      <c r="X105" s="10"/>
      <c r="Y105" s="10"/>
      <c r="Z105" s="10"/>
      <c r="AA105" s="10"/>
      <c r="AB105" s="10"/>
      <c r="AC105" s="10"/>
      <c r="AD105" s="10"/>
      <c r="AE105" s="10"/>
    </row>
    <row r="106" s="10" customFormat="1" ht="19.92" customHeight="1">
      <c r="A106" s="10"/>
      <c r="B106" s="193"/>
      <c r="C106" s="129"/>
      <c r="D106" s="194" t="s">
        <v>983</v>
      </c>
      <c r="E106" s="195"/>
      <c r="F106" s="195"/>
      <c r="G106" s="195"/>
      <c r="H106" s="195"/>
      <c r="I106" s="195"/>
      <c r="J106" s="196">
        <f>J208</f>
        <v>0</v>
      </c>
      <c r="K106" s="129"/>
      <c r="L106" s="197"/>
      <c r="S106" s="10"/>
      <c r="T106" s="10"/>
      <c r="U106" s="10"/>
      <c r="V106" s="10"/>
      <c r="W106" s="10"/>
      <c r="X106" s="10"/>
      <c r="Y106" s="10"/>
      <c r="Z106" s="10"/>
      <c r="AA106" s="10"/>
      <c r="AB106" s="10"/>
      <c r="AC106" s="10"/>
      <c r="AD106" s="10"/>
      <c r="AE106" s="10"/>
    </row>
    <row r="107" s="9" customFormat="1" ht="24.96" customHeight="1">
      <c r="A107" s="9"/>
      <c r="B107" s="187"/>
      <c r="C107" s="188"/>
      <c r="D107" s="189" t="s">
        <v>984</v>
      </c>
      <c r="E107" s="190"/>
      <c r="F107" s="190"/>
      <c r="G107" s="190"/>
      <c r="H107" s="190"/>
      <c r="I107" s="190"/>
      <c r="J107" s="191">
        <f>J222</f>
        <v>0</v>
      </c>
      <c r="K107" s="188"/>
      <c r="L107" s="192"/>
      <c r="S107" s="9"/>
      <c r="T107" s="9"/>
      <c r="U107" s="9"/>
      <c r="V107" s="9"/>
      <c r="W107" s="9"/>
      <c r="X107" s="9"/>
      <c r="Y107" s="9"/>
      <c r="Z107" s="9"/>
      <c r="AA107" s="9"/>
      <c r="AB107" s="9"/>
      <c r="AC107" s="9"/>
      <c r="AD107" s="9"/>
      <c r="AE107" s="9"/>
    </row>
    <row r="108" s="2" customFormat="1" ht="21.84"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63"/>
      <c r="C109" s="64"/>
      <c r="D109" s="64"/>
      <c r="E109" s="64"/>
      <c r="F109" s="64"/>
      <c r="G109" s="64"/>
      <c r="H109" s="64"/>
      <c r="I109" s="64"/>
      <c r="J109" s="64"/>
      <c r="K109" s="64"/>
      <c r="L109" s="60"/>
      <c r="S109" s="35"/>
      <c r="T109" s="35"/>
      <c r="U109" s="35"/>
      <c r="V109" s="35"/>
      <c r="W109" s="35"/>
      <c r="X109" s="35"/>
      <c r="Y109" s="35"/>
      <c r="Z109" s="35"/>
      <c r="AA109" s="35"/>
      <c r="AB109" s="35"/>
      <c r="AC109" s="35"/>
      <c r="AD109" s="35"/>
      <c r="AE109" s="35"/>
    </row>
    <row r="113" s="2" customFormat="1" ht="6.96" customHeight="1">
      <c r="A113" s="35"/>
      <c r="B113" s="65"/>
      <c r="C113" s="66"/>
      <c r="D113" s="66"/>
      <c r="E113" s="66"/>
      <c r="F113" s="66"/>
      <c r="G113" s="66"/>
      <c r="H113" s="66"/>
      <c r="I113" s="66"/>
      <c r="J113" s="66"/>
      <c r="K113" s="66"/>
      <c r="L113" s="60"/>
      <c r="S113" s="35"/>
      <c r="T113" s="35"/>
      <c r="U113" s="35"/>
      <c r="V113" s="35"/>
      <c r="W113" s="35"/>
      <c r="X113" s="35"/>
      <c r="Y113" s="35"/>
      <c r="Z113" s="35"/>
      <c r="AA113" s="35"/>
      <c r="AB113" s="35"/>
      <c r="AC113" s="35"/>
      <c r="AD113" s="35"/>
      <c r="AE113" s="35"/>
    </row>
    <row r="114" s="2" customFormat="1" ht="24.96" customHeight="1">
      <c r="A114" s="35"/>
      <c r="B114" s="36"/>
      <c r="C114" s="20" t="s">
        <v>223</v>
      </c>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6.96"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16</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181" t="str">
        <f>E7</f>
        <v>Cyklická obnova trati v úseku Pardubice (mimo) - Kolín (mimo)</v>
      </c>
      <c r="F117" s="29"/>
      <c r="G117" s="29"/>
      <c r="H117" s="29"/>
      <c r="I117" s="37"/>
      <c r="J117" s="37"/>
      <c r="K117" s="37"/>
      <c r="L117" s="60"/>
      <c r="S117" s="35"/>
      <c r="T117" s="35"/>
      <c r="U117" s="35"/>
      <c r="V117" s="35"/>
      <c r="W117" s="35"/>
      <c r="X117" s="35"/>
      <c r="Y117" s="35"/>
      <c r="Z117" s="35"/>
      <c r="AA117" s="35"/>
      <c r="AB117" s="35"/>
      <c r="AC117" s="35"/>
      <c r="AD117" s="35"/>
      <c r="AE117" s="35"/>
    </row>
    <row r="118" s="1" customFormat="1" ht="12" customHeight="1">
      <c r="B118" s="18"/>
      <c r="C118" s="29" t="s">
        <v>207</v>
      </c>
      <c r="D118" s="19"/>
      <c r="E118" s="19"/>
      <c r="F118" s="19"/>
      <c r="G118" s="19"/>
      <c r="H118" s="19"/>
      <c r="I118" s="19"/>
      <c r="J118" s="19"/>
      <c r="K118" s="19"/>
      <c r="L118" s="17"/>
    </row>
    <row r="119" s="2" customFormat="1" ht="16.5" customHeight="1">
      <c r="A119" s="35"/>
      <c r="B119" s="36"/>
      <c r="C119" s="37"/>
      <c r="D119" s="37"/>
      <c r="E119" s="181" t="s">
        <v>974</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209</v>
      </c>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6.5" customHeight="1">
      <c r="A121" s="35"/>
      <c r="B121" s="36"/>
      <c r="C121" s="37"/>
      <c r="D121" s="37"/>
      <c r="E121" s="73" t="str">
        <f>E11</f>
        <v>R01 - Infrastruktura</v>
      </c>
      <c r="F121" s="37"/>
      <c r="G121" s="37"/>
      <c r="H121" s="37"/>
      <c r="I121" s="37"/>
      <c r="J121" s="37"/>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2" customHeight="1">
      <c r="A123" s="35"/>
      <c r="B123" s="36"/>
      <c r="C123" s="29" t="s">
        <v>20</v>
      </c>
      <c r="D123" s="37"/>
      <c r="E123" s="37"/>
      <c r="F123" s="24" t="str">
        <f>F14</f>
        <v xml:space="preserve"> </v>
      </c>
      <c r="G123" s="37"/>
      <c r="H123" s="37"/>
      <c r="I123" s="29" t="s">
        <v>22</v>
      </c>
      <c r="J123" s="76" t="str">
        <f>IF(J14="","",J14)</f>
        <v>3. 10. 2025</v>
      </c>
      <c r="K123" s="37"/>
      <c r="L123" s="60"/>
      <c r="S123" s="35"/>
      <c r="T123" s="35"/>
      <c r="U123" s="35"/>
      <c r="V123" s="35"/>
      <c r="W123" s="35"/>
      <c r="X123" s="35"/>
      <c r="Y123" s="35"/>
      <c r="Z123" s="35"/>
      <c r="AA123" s="35"/>
      <c r="AB123" s="35"/>
      <c r="AC123" s="35"/>
      <c r="AD123" s="35"/>
      <c r="AE123" s="35"/>
    </row>
    <row r="124" s="2" customFormat="1" ht="6.96"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2" customFormat="1" ht="15.15" customHeight="1">
      <c r="A125" s="35"/>
      <c r="B125" s="36"/>
      <c r="C125" s="29" t="s">
        <v>24</v>
      </c>
      <c r="D125" s="37"/>
      <c r="E125" s="37"/>
      <c r="F125" s="24" t="str">
        <f>E17</f>
        <v xml:space="preserve"> </v>
      </c>
      <c r="G125" s="37"/>
      <c r="H125" s="37"/>
      <c r="I125" s="29" t="s">
        <v>29</v>
      </c>
      <c r="J125" s="33" t="str">
        <f>E23</f>
        <v xml:space="preserve"> </v>
      </c>
      <c r="K125" s="37"/>
      <c r="L125" s="60"/>
      <c r="S125" s="35"/>
      <c r="T125" s="35"/>
      <c r="U125" s="35"/>
      <c r="V125" s="35"/>
      <c r="W125" s="35"/>
      <c r="X125" s="35"/>
      <c r="Y125" s="35"/>
      <c r="Z125" s="35"/>
      <c r="AA125" s="35"/>
      <c r="AB125" s="35"/>
      <c r="AC125" s="35"/>
      <c r="AD125" s="35"/>
      <c r="AE125" s="35"/>
    </row>
    <row r="126" s="2" customFormat="1" ht="15.15" customHeight="1">
      <c r="A126" s="35"/>
      <c r="B126" s="36"/>
      <c r="C126" s="29" t="s">
        <v>27</v>
      </c>
      <c r="D126" s="37"/>
      <c r="E126" s="37"/>
      <c r="F126" s="24" t="str">
        <f>IF(E20="","",E20)</f>
        <v>Vyplň údaj</v>
      </c>
      <c r="G126" s="37"/>
      <c r="H126" s="37"/>
      <c r="I126" s="29" t="s">
        <v>31</v>
      </c>
      <c r="J126" s="33" t="str">
        <f>E26</f>
        <v xml:space="preserve"> </v>
      </c>
      <c r="K126" s="37"/>
      <c r="L126" s="60"/>
      <c r="S126" s="35"/>
      <c r="T126" s="35"/>
      <c r="U126" s="35"/>
      <c r="V126" s="35"/>
      <c r="W126" s="35"/>
      <c r="X126" s="35"/>
      <c r="Y126" s="35"/>
      <c r="Z126" s="35"/>
      <c r="AA126" s="35"/>
      <c r="AB126" s="35"/>
      <c r="AC126" s="35"/>
      <c r="AD126" s="35"/>
      <c r="AE126" s="35"/>
    </row>
    <row r="127" s="2" customFormat="1" ht="10.32" customHeight="1">
      <c r="A127" s="35"/>
      <c r="B127" s="36"/>
      <c r="C127" s="37"/>
      <c r="D127" s="37"/>
      <c r="E127" s="37"/>
      <c r="F127" s="37"/>
      <c r="G127" s="37"/>
      <c r="H127" s="37"/>
      <c r="I127" s="37"/>
      <c r="J127" s="37"/>
      <c r="K127" s="37"/>
      <c r="L127" s="60"/>
      <c r="S127" s="35"/>
      <c r="T127" s="35"/>
      <c r="U127" s="35"/>
      <c r="V127" s="35"/>
      <c r="W127" s="35"/>
      <c r="X127" s="35"/>
      <c r="Y127" s="35"/>
      <c r="Z127" s="35"/>
      <c r="AA127" s="35"/>
      <c r="AB127" s="35"/>
      <c r="AC127" s="35"/>
      <c r="AD127" s="35"/>
      <c r="AE127" s="35"/>
    </row>
    <row r="128" s="11" customFormat="1" ht="29.28" customHeight="1">
      <c r="A128" s="198"/>
      <c r="B128" s="199"/>
      <c r="C128" s="200" t="s">
        <v>224</v>
      </c>
      <c r="D128" s="201" t="s">
        <v>58</v>
      </c>
      <c r="E128" s="201" t="s">
        <v>54</v>
      </c>
      <c r="F128" s="201" t="s">
        <v>55</v>
      </c>
      <c r="G128" s="201" t="s">
        <v>225</v>
      </c>
      <c r="H128" s="201" t="s">
        <v>226</v>
      </c>
      <c r="I128" s="201" t="s">
        <v>227</v>
      </c>
      <c r="J128" s="202" t="s">
        <v>217</v>
      </c>
      <c r="K128" s="203" t="s">
        <v>228</v>
      </c>
      <c r="L128" s="204"/>
      <c r="M128" s="97" t="s">
        <v>1</v>
      </c>
      <c r="N128" s="98" t="s">
        <v>37</v>
      </c>
      <c r="O128" s="98" t="s">
        <v>229</v>
      </c>
      <c r="P128" s="98" t="s">
        <v>230</v>
      </c>
      <c r="Q128" s="98" t="s">
        <v>231</v>
      </c>
      <c r="R128" s="98" t="s">
        <v>232</v>
      </c>
      <c r="S128" s="98" t="s">
        <v>233</v>
      </c>
      <c r="T128" s="99" t="s">
        <v>234</v>
      </c>
      <c r="U128" s="198"/>
      <c r="V128" s="198"/>
      <c r="W128" s="198"/>
      <c r="X128" s="198"/>
      <c r="Y128" s="198"/>
      <c r="Z128" s="198"/>
      <c r="AA128" s="198"/>
      <c r="AB128" s="198"/>
      <c r="AC128" s="198"/>
      <c r="AD128" s="198"/>
      <c r="AE128" s="198"/>
    </row>
    <row r="129" s="2" customFormat="1" ht="22.8" customHeight="1">
      <c r="A129" s="35"/>
      <c r="B129" s="36"/>
      <c r="C129" s="104" t="s">
        <v>235</v>
      </c>
      <c r="D129" s="37"/>
      <c r="E129" s="37"/>
      <c r="F129" s="37"/>
      <c r="G129" s="37"/>
      <c r="H129" s="37"/>
      <c r="I129" s="37"/>
      <c r="J129" s="205">
        <f>BK129</f>
        <v>0</v>
      </c>
      <c r="K129" s="37"/>
      <c r="L129" s="41"/>
      <c r="M129" s="100"/>
      <c r="N129" s="206"/>
      <c r="O129" s="101"/>
      <c r="P129" s="207">
        <f>P130+P176+P222</f>
        <v>0</v>
      </c>
      <c r="Q129" s="101"/>
      <c r="R129" s="207">
        <f>R130+R176+R222</f>
        <v>0</v>
      </c>
      <c r="S129" s="101"/>
      <c r="T129" s="208">
        <f>T130+T176+T222</f>
        <v>0</v>
      </c>
      <c r="U129" s="35"/>
      <c r="V129" s="35"/>
      <c r="W129" s="35"/>
      <c r="X129" s="35"/>
      <c r="Y129" s="35"/>
      <c r="Z129" s="35"/>
      <c r="AA129" s="35"/>
      <c r="AB129" s="35"/>
      <c r="AC129" s="35"/>
      <c r="AD129" s="35"/>
      <c r="AE129" s="35"/>
      <c r="AT129" s="14" t="s">
        <v>72</v>
      </c>
      <c r="AU129" s="14" t="s">
        <v>219</v>
      </c>
      <c r="BK129" s="209">
        <f>BK130+BK176+BK222</f>
        <v>0</v>
      </c>
    </row>
    <row r="130" s="12" customFormat="1" ht="25.92" customHeight="1">
      <c r="A130" s="12"/>
      <c r="B130" s="210"/>
      <c r="C130" s="211"/>
      <c r="D130" s="212" t="s">
        <v>72</v>
      </c>
      <c r="E130" s="213" t="s">
        <v>985</v>
      </c>
      <c r="F130" s="213" t="s">
        <v>986</v>
      </c>
      <c r="G130" s="211"/>
      <c r="H130" s="211"/>
      <c r="I130" s="214"/>
      <c r="J130" s="215">
        <f>BK130</f>
        <v>0</v>
      </c>
      <c r="K130" s="211"/>
      <c r="L130" s="216"/>
      <c r="M130" s="217"/>
      <c r="N130" s="218"/>
      <c r="O130" s="218"/>
      <c r="P130" s="219">
        <f>P131+P141+P162</f>
        <v>0</v>
      </c>
      <c r="Q130" s="218"/>
      <c r="R130" s="219">
        <f>R131+R141+R162</f>
        <v>0</v>
      </c>
      <c r="S130" s="218"/>
      <c r="T130" s="220">
        <f>T131+T141+T162</f>
        <v>0</v>
      </c>
      <c r="U130" s="12"/>
      <c r="V130" s="12"/>
      <c r="W130" s="12"/>
      <c r="X130" s="12"/>
      <c r="Y130" s="12"/>
      <c r="Z130" s="12"/>
      <c r="AA130" s="12"/>
      <c r="AB130" s="12"/>
      <c r="AC130" s="12"/>
      <c r="AD130" s="12"/>
      <c r="AE130" s="12"/>
      <c r="AR130" s="221" t="s">
        <v>80</v>
      </c>
      <c r="AT130" s="222" t="s">
        <v>72</v>
      </c>
      <c r="AU130" s="222" t="s">
        <v>73</v>
      </c>
      <c r="AY130" s="221" t="s">
        <v>238</v>
      </c>
      <c r="BK130" s="223">
        <f>BK131+BK141+BK162</f>
        <v>0</v>
      </c>
    </row>
    <row r="131" s="12" customFormat="1" ht="22.8" customHeight="1">
      <c r="A131" s="12"/>
      <c r="B131" s="210"/>
      <c r="C131" s="211"/>
      <c r="D131" s="212" t="s">
        <v>72</v>
      </c>
      <c r="E131" s="254" t="s">
        <v>987</v>
      </c>
      <c r="F131" s="254" t="s">
        <v>988</v>
      </c>
      <c r="G131" s="211"/>
      <c r="H131" s="211"/>
      <c r="I131" s="214"/>
      <c r="J131" s="255">
        <f>BK131</f>
        <v>0</v>
      </c>
      <c r="K131" s="211"/>
      <c r="L131" s="216"/>
      <c r="M131" s="217"/>
      <c r="N131" s="218"/>
      <c r="O131" s="218"/>
      <c r="P131" s="219">
        <f>SUM(P132:P140)</f>
        <v>0</v>
      </c>
      <c r="Q131" s="218"/>
      <c r="R131" s="219">
        <f>SUM(R132:R140)</f>
        <v>0</v>
      </c>
      <c r="S131" s="218"/>
      <c r="T131" s="220">
        <f>SUM(T132:T140)</f>
        <v>0</v>
      </c>
      <c r="U131" s="12"/>
      <c r="V131" s="12"/>
      <c r="W131" s="12"/>
      <c r="X131" s="12"/>
      <c r="Y131" s="12"/>
      <c r="Z131" s="12"/>
      <c r="AA131" s="12"/>
      <c r="AB131" s="12"/>
      <c r="AC131" s="12"/>
      <c r="AD131" s="12"/>
      <c r="AE131" s="12"/>
      <c r="AR131" s="221" t="s">
        <v>80</v>
      </c>
      <c r="AT131" s="222" t="s">
        <v>72</v>
      </c>
      <c r="AU131" s="222" t="s">
        <v>80</v>
      </c>
      <c r="AY131" s="221" t="s">
        <v>238</v>
      </c>
      <c r="BK131" s="223">
        <f>SUM(BK132:BK140)</f>
        <v>0</v>
      </c>
    </row>
    <row r="132" s="2" customFormat="1" ht="24.15" customHeight="1">
      <c r="A132" s="35"/>
      <c r="B132" s="36"/>
      <c r="C132" s="243" t="s">
        <v>80</v>
      </c>
      <c r="D132" s="243" t="s">
        <v>246</v>
      </c>
      <c r="E132" s="244" t="s">
        <v>989</v>
      </c>
      <c r="F132" s="245" t="s">
        <v>990</v>
      </c>
      <c r="G132" s="246" t="s">
        <v>249</v>
      </c>
      <c r="H132" s="247">
        <v>13</v>
      </c>
      <c r="I132" s="248"/>
      <c r="J132" s="249">
        <f>ROUND(I132*H132,2)</f>
        <v>0</v>
      </c>
      <c r="K132" s="250"/>
      <c r="L132" s="251"/>
      <c r="M132" s="252" t="s">
        <v>1</v>
      </c>
      <c r="N132" s="25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991</v>
      </c>
      <c r="AT132" s="236" t="s">
        <v>246</v>
      </c>
      <c r="AU132" s="236" t="s">
        <v>85</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357</v>
      </c>
      <c r="BM132" s="236" t="s">
        <v>992</v>
      </c>
    </row>
    <row r="133" s="2" customFormat="1">
      <c r="A133" s="35"/>
      <c r="B133" s="36"/>
      <c r="C133" s="37"/>
      <c r="D133" s="238" t="s">
        <v>244</v>
      </c>
      <c r="E133" s="37"/>
      <c r="F133" s="239" t="s">
        <v>990</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85</v>
      </c>
    </row>
    <row r="134" s="2" customFormat="1">
      <c r="A134" s="35"/>
      <c r="B134" s="36"/>
      <c r="C134" s="37"/>
      <c r="D134" s="238" t="s">
        <v>993</v>
      </c>
      <c r="E134" s="37"/>
      <c r="F134" s="265" t="s">
        <v>994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85</v>
      </c>
    </row>
    <row r="135" s="2" customFormat="1" ht="24.15" customHeight="1">
      <c r="A135" s="35"/>
      <c r="B135" s="36"/>
      <c r="C135" s="224" t="s">
        <v>85</v>
      </c>
      <c r="D135" s="224" t="s">
        <v>239</v>
      </c>
      <c r="E135" s="225" t="s">
        <v>995</v>
      </c>
      <c r="F135" s="226" t="s">
        <v>996</v>
      </c>
      <c r="G135" s="227" t="s">
        <v>249</v>
      </c>
      <c r="H135" s="228">
        <v>136</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253</v>
      </c>
      <c r="AT135" s="236" t="s">
        <v>239</v>
      </c>
      <c r="AU135" s="236" t="s">
        <v>85</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253</v>
      </c>
      <c r="BM135" s="236" t="s">
        <v>997</v>
      </c>
    </row>
    <row r="136" s="2" customFormat="1">
      <c r="A136" s="35"/>
      <c r="B136" s="36"/>
      <c r="C136" s="37"/>
      <c r="D136" s="238" t="s">
        <v>244</v>
      </c>
      <c r="E136" s="37"/>
      <c r="F136" s="239" t="s">
        <v>996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85</v>
      </c>
    </row>
    <row r="137" s="2" customFormat="1" ht="33" customHeight="1">
      <c r="A137" s="35"/>
      <c r="B137" s="36"/>
      <c r="C137" s="243" t="s">
        <v>89</v>
      </c>
      <c r="D137" s="243" t="s">
        <v>246</v>
      </c>
      <c r="E137" s="244" t="s">
        <v>998</v>
      </c>
      <c r="F137" s="245" t="s">
        <v>999</v>
      </c>
      <c r="G137" s="246" t="s">
        <v>249</v>
      </c>
      <c r="H137" s="247">
        <v>10</v>
      </c>
      <c r="I137" s="248"/>
      <c r="J137" s="249">
        <f>ROUND(I137*H137,2)</f>
        <v>0</v>
      </c>
      <c r="K137" s="250"/>
      <c r="L137" s="251"/>
      <c r="M137" s="252" t="s">
        <v>1</v>
      </c>
      <c r="N137" s="25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253</v>
      </c>
      <c r="AT137" s="236" t="s">
        <v>246</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253</v>
      </c>
      <c r="BM137" s="236" t="s">
        <v>1000</v>
      </c>
    </row>
    <row r="138" s="2" customFormat="1">
      <c r="A138" s="35"/>
      <c r="B138" s="36"/>
      <c r="C138" s="37"/>
      <c r="D138" s="238" t="s">
        <v>244</v>
      </c>
      <c r="E138" s="37"/>
      <c r="F138" s="239" t="s">
        <v>999</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85</v>
      </c>
    </row>
    <row r="139" s="2" customFormat="1" ht="16.5" customHeight="1">
      <c r="A139" s="35"/>
      <c r="B139" s="36"/>
      <c r="C139" s="224" t="s">
        <v>258</v>
      </c>
      <c r="D139" s="224" t="s">
        <v>239</v>
      </c>
      <c r="E139" s="225" t="s">
        <v>1001</v>
      </c>
      <c r="F139" s="226" t="s">
        <v>1002</v>
      </c>
      <c r="G139" s="227" t="s">
        <v>249</v>
      </c>
      <c r="H139" s="228">
        <v>10</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253</v>
      </c>
      <c r="AT139" s="236" t="s">
        <v>239</v>
      </c>
      <c r="AU139" s="236" t="s">
        <v>85</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253</v>
      </c>
      <c r="BM139" s="236" t="s">
        <v>1003</v>
      </c>
    </row>
    <row r="140" s="2" customFormat="1">
      <c r="A140" s="35"/>
      <c r="B140" s="36"/>
      <c r="C140" s="37"/>
      <c r="D140" s="238" t="s">
        <v>244</v>
      </c>
      <c r="E140" s="37"/>
      <c r="F140" s="239" t="s">
        <v>1002</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85</v>
      </c>
    </row>
    <row r="141" s="12" customFormat="1" ht="22.8" customHeight="1">
      <c r="A141" s="12"/>
      <c r="B141" s="210"/>
      <c r="C141" s="211"/>
      <c r="D141" s="212" t="s">
        <v>72</v>
      </c>
      <c r="E141" s="254" t="s">
        <v>1004</v>
      </c>
      <c r="F141" s="254" t="s">
        <v>1005</v>
      </c>
      <c r="G141" s="211"/>
      <c r="H141" s="211"/>
      <c r="I141" s="214"/>
      <c r="J141" s="255">
        <f>BK141</f>
        <v>0</v>
      </c>
      <c r="K141" s="211"/>
      <c r="L141" s="216"/>
      <c r="M141" s="217"/>
      <c r="N141" s="218"/>
      <c r="O141" s="218"/>
      <c r="P141" s="219">
        <f>SUM(P142:P161)</f>
        <v>0</v>
      </c>
      <c r="Q141" s="218"/>
      <c r="R141" s="219">
        <f>SUM(R142:R161)</f>
        <v>0</v>
      </c>
      <c r="S141" s="218"/>
      <c r="T141" s="220">
        <f>SUM(T142:T161)</f>
        <v>0</v>
      </c>
      <c r="U141" s="12"/>
      <c r="V141" s="12"/>
      <c r="W141" s="12"/>
      <c r="X141" s="12"/>
      <c r="Y141" s="12"/>
      <c r="Z141" s="12"/>
      <c r="AA141" s="12"/>
      <c r="AB141" s="12"/>
      <c r="AC141" s="12"/>
      <c r="AD141" s="12"/>
      <c r="AE141" s="12"/>
      <c r="AR141" s="221" t="s">
        <v>80</v>
      </c>
      <c r="AT141" s="222" t="s">
        <v>72</v>
      </c>
      <c r="AU141" s="222" t="s">
        <v>80</v>
      </c>
      <c r="AY141" s="221" t="s">
        <v>238</v>
      </c>
      <c r="BK141" s="223">
        <f>SUM(BK142:BK161)</f>
        <v>0</v>
      </c>
    </row>
    <row r="142" s="2" customFormat="1" ht="24.15" customHeight="1">
      <c r="A142" s="35"/>
      <c r="B142" s="36"/>
      <c r="C142" s="243" t="s">
        <v>263</v>
      </c>
      <c r="D142" s="243" t="s">
        <v>246</v>
      </c>
      <c r="E142" s="244" t="s">
        <v>1006</v>
      </c>
      <c r="F142" s="245" t="s">
        <v>1007</v>
      </c>
      <c r="G142" s="246" t="s">
        <v>249</v>
      </c>
      <c r="H142" s="247">
        <v>39</v>
      </c>
      <c r="I142" s="248"/>
      <c r="J142" s="249">
        <f>ROUND(I142*H142,2)</f>
        <v>0</v>
      </c>
      <c r="K142" s="250"/>
      <c r="L142" s="251"/>
      <c r="M142" s="252" t="s">
        <v>1</v>
      </c>
      <c r="N142" s="25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991</v>
      </c>
      <c r="AT142" s="236" t="s">
        <v>246</v>
      </c>
      <c r="AU142" s="236" t="s">
        <v>85</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357</v>
      </c>
      <c r="BM142" s="236" t="s">
        <v>1008</v>
      </c>
    </row>
    <row r="143" s="2" customFormat="1">
      <c r="A143" s="35"/>
      <c r="B143" s="36"/>
      <c r="C143" s="37"/>
      <c r="D143" s="238" t="s">
        <v>244</v>
      </c>
      <c r="E143" s="37"/>
      <c r="F143" s="239" t="s">
        <v>1007</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85</v>
      </c>
    </row>
    <row r="144" s="2" customFormat="1" ht="37.8" customHeight="1">
      <c r="A144" s="35"/>
      <c r="B144" s="36"/>
      <c r="C144" s="224" t="s">
        <v>269</v>
      </c>
      <c r="D144" s="224" t="s">
        <v>239</v>
      </c>
      <c r="E144" s="225" t="s">
        <v>1009</v>
      </c>
      <c r="F144" s="226" t="s">
        <v>1010</v>
      </c>
      <c r="G144" s="227" t="s">
        <v>249</v>
      </c>
      <c r="H144" s="228">
        <v>39</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357</v>
      </c>
      <c r="AT144" s="236" t="s">
        <v>239</v>
      </c>
      <c r="AU144" s="236" t="s">
        <v>85</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357</v>
      </c>
      <c r="BM144" s="236" t="s">
        <v>1011</v>
      </c>
    </row>
    <row r="145" s="2" customFormat="1">
      <c r="A145" s="35"/>
      <c r="B145" s="36"/>
      <c r="C145" s="37"/>
      <c r="D145" s="238" t="s">
        <v>244</v>
      </c>
      <c r="E145" s="37"/>
      <c r="F145" s="239" t="s">
        <v>1012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85</v>
      </c>
    </row>
    <row r="146" s="2" customFormat="1" ht="37.8" customHeight="1">
      <c r="A146" s="35"/>
      <c r="B146" s="36"/>
      <c r="C146" s="243" t="s">
        <v>273</v>
      </c>
      <c r="D146" s="243" t="s">
        <v>246</v>
      </c>
      <c r="E146" s="244" t="s">
        <v>1013</v>
      </c>
      <c r="F146" s="245" t="s">
        <v>1014</v>
      </c>
      <c r="G146" s="246" t="s">
        <v>249</v>
      </c>
      <c r="H146" s="247">
        <v>156</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991</v>
      </c>
      <c r="AT146" s="236" t="s">
        <v>246</v>
      </c>
      <c r="AU146" s="236" t="s">
        <v>85</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357</v>
      </c>
      <c r="BM146" s="236" t="s">
        <v>1015</v>
      </c>
    </row>
    <row r="147" s="2" customFormat="1">
      <c r="A147" s="35"/>
      <c r="B147" s="36"/>
      <c r="C147" s="37"/>
      <c r="D147" s="238" t="s">
        <v>244</v>
      </c>
      <c r="E147" s="37"/>
      <c r="F147" s="239" t="s">
        <v>1014</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85</v>
      </c>
    </row>
    <row r="148" s="2" customFormat="1" ht="16.5" customHeight="1">
      <c r="A148" s="35"/>
      <c r="B148" s="36"/>
      <c r="C148" s="224" t="s">
        <v>277</v>
      </c>
      <c r="D148" s="224" t="s">
        <v>239</v>
      </c>
      <c r="E148" s="225" t="s">
        <v>1016</v>
      </c>
      <c r="F148" s="226" t="s">
        <v>1017</v>
      </c>
      <c r="G148" s="227" t="s">
        <v>249</v>
      </c>
      <c r="H148" s="228">
        <v>156</v>
      </c>
      <c r="I148" s="229"/>
      <c r="J148" s="230">
        <f>ROUND(I148*H148,2)</f>
        <v>0</v>
      </c>
      <c r="K148" s="231"/>
      <c r="L148" s="41"/>
      <c r="M148" s="232" t="s">
        <v>1</v>
      </c>
      <c r="N148" s="23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253</v>
      </c>
      <c r="AT148" s="236" t="s">
        <v>239</v>
      </c>
      <c r="AU148" s="236" t="s">
        <v>85</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253</v>
      </c>
      <c r="BM148" s="236" t="s">
        <v>1018</v>
      </c>
    </row>
    <row r="149" s="2" customFormat="1">
      <c r="A149" s="35"/>
      <c r="B149" s="36"/>
      <c r="C149" s="37"/>
      <c r="D149" s="238" t="s">
        <v>244</v>
      </c>
      <c r="E149" s="37"/>
      <c r="F149" s="239" t="s">
        <v>1019</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85</v>
      </c>
    </row>
    <row r="150" s="2" customFormat="1" ht="24.15" customHeight="1">
      <c r="A150" s="35"/>
      <c r="B150" s="36"/>
      <c r="C150" s="243" t="s">
        <v>281</v>
      </c>
      <c r="D150" s="243" t="s">
        <v>246</v>
      </c>
      <c r="E150" s="244" t="s">
        <v>1020</v>
      </c>
      <c r="F150" s="245" t="s">
        <v>1021</v>
      </c>
      <c r="G150" s="246" t="s">
        <v>242</v>
      </c>
      <c r="H150" s="247">
        <v>16</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253</v>
      </c>
      <c r="AT150" s="236" t="s">
        <v>246</v>
      </c>
      <c r="AU150" s="236" t="s">
        <v>85</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253</v>
      </c>
      <c r="BM150" s="236" t="s">
        <v>1022</v>
      </c>
    </row>
    <row r="151" s="2" customFormat="1">
      <c r="A151" s="35"/>
      <c r="B151" s="36"/>
      <c r="C151" s="37"/>
      <c r="D151" s="238" t="s">
        <v>244</v>
      </c>
      <c r="E151" s="37"/>
      <c r="F151" s="239" t="s">
        <v>1021</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85</v>
      </c>
    </row>
    <row r="152" s="2" customFormat="1">
      <c r="A152" s="35"/>
      <c r="B152" s="36"/>
      <c r="C152" s="37"/>
      <c r="D152" s="238" t="s">
        <v>993</v>
      </c>
      <c r="E152" s="37"/>
      <c r="F152" s="265" t="s">
        <v>1023</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85</v>
      </c>
    </row>
    <row r="153" s="2" customFormat="1" ht="21.75" customHeight="1">
      <c r="A153" s="35"/>
      <c r="B153" s="36"/>
      <c r="C153" s="224" t="s">
        <v>285</v>
      </c>
      <c r="D153" s="224" t="s">
        <v>239</v>
      </c>
      <c r="E153" s="225" t="s">
        <v>1024</v>
      </c>
      <c r="F153" s="226" t="s">
        <v>1025</v>
      </c>
      <c r="G153" s="227" t="s">
        <v>242</v>
      </c>
      <c r="H153" s="228">
        <v>16</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253</v>
      </c>
      <c r="AT153" s="236" t="s">
        <v>239</v>
      </c>
      <c r="AU153" s="236" t="s">
        <v>85</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253</v>
      </c>
      <c r="BM153" s="236" t="s">
        <v>1026</v>
      </c>
    </row>
    <row r="154" s="2" customFormat="1">
      <c r="A154" s="35"/>
      <c r="B154" s="36"/>
      <c r="C154" s="37"/>
      <c r="D154" s="238" t="s">
        <v>244</v>
      </c>
      <c r="E154" s="37"/>
      <c r="F154" s="239" t="s">
        <v>1027</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85</v>
      </c>
    </row>
    <row r="155" s="2" customFormat="1" ht="24.15" customHeight="1">
      <c r="A155" s="35"/>
      <c r="B155" s="36"/>
      <c r="C155" s="243" t="s">
        <v>289</v>
      </c>
      <c r="D155" s="243" t="s">
        <v>246</v>
      </c>
      <c r="E155" s="244" t="s">
        <v>1028</v>
      </c>
      <c r="F155" s="245" t="s">
        <v>1029</v>
      </c>
      <c r="G155" s="246" t="s">
        <v>1030</v>
      </c>
      <c r="H155" s="247">
        <v>0.16</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253</v>
      </c>
      <c r="AT155" s="236" t="s">
        <v>246</v>
      </c>
      <c r="AU155" s="236" t="s">
        <v>85</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253</v>
      </c>
      <c r="BM155" s="236" t="s">
        <v>1031</v>
      </c>
    </row>
    <row r="156" s="2" customFormat="1">
      <c r="A156" s="35"/>
      <c r="B156" s="36"/>
      <c r="C156" s="37"/>
      <c r="D156" s="238" t="s">
        <v>244</v>
      </c>
      <c r="E156" s="37"/>
      <c r="F156" s="239" t="s">
        <v>1029</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85</v>
      </c>
    </row>
    <row r="157" s="2" customFormat="1" ht="24.15" customHeight="1">
      <c r="A157" s="35"/>
      <c r="B157" s="36"/>
      <c r="C157" s="224" t="s">
        <v>8</v>
      </c>
      <c r="D157" s="224" t="s">
        <v>239</v>
      </c>
      <c r="E157" s="225" t="s">
        <v>1032</v>
      </c>
      <c r="F157" s="226" t="s">
        <v>1033</v>
      </c>
      <c r="G157" s="227" t="s">
        <v>242</v>
      </c>
      <c r="H157" s="228">
        <v>16</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253</v>
      </c>
      <c r="AT157" s="236" t="s">
        <v>239</v>
      </c>
      <c r="AU157" s="236" t="s">
        <v>85</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253</v>
      </c>
      <c r="BM157" s="236" t="s">
        <v>1034</v>
      </c>
    </row>
    <row r="158" s="2" customFormat="1">
      <c r="A158" s="35"/>
      <c r="B158" s="36"/>
      <c r="C158" s="37"/>
      <c r="D158" s="238" t="s">
        <v>244</v>
      </c>
      <c r="E158" s="37"/>
      <c r="F158" s="239" t="s">
        <v>1033</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85</v>
      </c>
    </row>
    <row r="159" s="2" customFormat="1" ht="16.5" customHeight="1">
      <c r="A159" s="35"/>
      <c r="B159" s="36"/>
      <c r="C159" s="224" t="s">
        <v>296</v>
      </c>
      <c r="D159" s="224" t="s">
        <v>239</v>
      </c>
      <c r="E159" s="225" t="s">
        <v>1035</v>
      </c>
      <c r="F159" s="226" t="s">
        <v>1036</v>
      </c>
      <c r="G159" s="227" t="s">
        <v>487</v>
      </c>
      <c r="H159" s="228">
        <v>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253</v>
      </c>
      <c r="AT159" s="236" t="s">
        <v>239</v>
      </c>
      <c r="AU159" s="236" t="s">
        <v>85</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253</v>
      </c>
      <c r="BM159" s="236" t="s">
        <v>1037</v>
      </c>
    </row>
    <row r="160" s="2" customFormat="1">
      <c r="A160" s="35"/>
      <c r="B160" s="36"/>
      <c r="C160" s="37"/>
      <c r="D160" s="238" t="s">
        <v>244</v>
      </c>
      <c r="E160" s="37"/>
      <c r="F160" s="239" t="s">
        <v>1038</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85</v>
      </c>
    </row>
    <row r="161" s="2" customFormat="1">
      <c r="A161" s="35"/>
      <c r="B161" s="36"/>
      <c r="C161" s="37"/>
      <c r="D161" s="238" t="s">
        <v>993</v>
      </c>
      <c r="E161" s="37"/>
      <c r="F161" s="265" t="s">
        <v>1039</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85</v>
      </c>
    </row>
    <row r="162" s="12" customFormat="1" ht="22.8" customHeight="1">
      <c r="A162" s="12"/>
      <c r="B162" s="210"/>
      <c r="C162" s="211"/>
      <c r="D162" s="212" t="s">
        <v>72</v>
      </c>
      <c r="E162" s="254" t="s">
        <v>1040</v>
      </c>
      <c r="F162" s="254" t="s">
        <v>1041</v>
      </c>
      <c r="G162" s="211"/>
      <c r="H162" s="211"/>
      <c r="I162" s="214"/>
      <c r="J162" s="255">
        <f>BK162</f>
        <v>0</v>
      </c>
      <c r="K162" s="211"/>
      <c r="L162" s="216"/>
      <c r="M162" s="217"/>
      <c r="N162" s="218"/>
      <c r="O162" s="218"/>
      <c r="P162" s="219">
        <f>SUM(P163:P175)</f>
        <v>0</v>
      </c>
      <c r="Q162" s="218"/>
      <c r="R162" s="219">
        <f>SUM(R163:R175)</f>
        <v>0</v>
      </c>
      <c r="S162" s="218"/>
      <c r="T162" s="220">
        <f>SUM(T163:T175)</f>
        <v>0</v>
      </c>
      <c r="U162" s="12"/>
      <c r="V162" s="12"/>
      <c r="W162" s="12"/>
      <c r="X162" s="12"/>
      <c r="Y162" s="12"/>
      <c r="Z162" s="12"/>
      <c r="AA162" s="12"/>
      <c r="AB162" s="12"/>
      <c r="AC162" s="12"/>
      <c r="AD162" s="12"/>
      <c r="AE162" s="12"/>
      <c r="AR162" s="221" t="s">
        <v>80</v>
      </c>
      <c r="AT162" s="222" t="s">
        <v>72</v>
      </c>
      <c r="AU162" s="222" t="s">
        <v>80</v>
      </c>
      <c r="AY162" s="221" t="s">
        <v>238</v>
      </c>
      <c r="BK162" s="223">
        <f>SUM(BK163:BK175)</f>
        <v>0</v>
      </c>
    </row>
    <row r="163" s="2" customFormat="1" ht="24.15" customHeight="1">
      <c r="A163" s="35"/>
      <c r="B163" s="36"/>
      <c r="C163" s="224" t="s">
        <v>300</v>
      </c>
      <c r="D163" s="224" t="s">
        <v>239</v>
      </c>
      <c r="E163" s="225" t="s">
        <v>1042</v>
      </c>
      <c r="F163" s="226" t="s">
        <v>1043</v>
      </c>
      <c r="G163" s="227" t="s">
        <v>242</v>
      </c>
      <c r="H163" s="228">
        <v>8</v>
      </c>
      <c r="I163" s="229"/>
      <c r="J163" s="230">
        <f>ROUND(I163*H163,2)</f>
        <v>0</v>
      </c>
      <c r="K163" s="231"/>
      <c r="L163" s="41"/>
      <c r="M163" s="232" t="s">
        <v>1</v>
      </c>
      <c r="N163" s="23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253</v>
      </c>
      <c r="AT163" s="236" t="s">
        <v>239</v>
      </c>
      <c r="AU163" s="236" t="s">
        <v>85</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253</v>
      </c>
      <c r="BM163" s="236" t="s">
        <v>1044</v>
      </c>
    </row>
    <row r="164" s="2" customFormat="1">
      <c r="A164" s="35"/>
      <c r="B164" s="36"/>
      <c r="C164" s="37"/>
      <c r="D164" s="238" t="s">
        <v>244</v>
      </c>
      <c r="E164" s="37"/>
      <c r="F164" s="239" t="s">
        <v>1045</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85</v>
      </c>
    </row>
    <row r="165" s="2" customFormat="1">
      <c r="A165" s="35"/>
      <c r="B165" s="36"/>
      <c r="C165" s="37"/>
      <c r="D165" s="238" t="s">
        <v>993</v>
      </c>
      <c r="E165" s="37"/>
      <c r="F165" s="265" t="s">
        <v>1046</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993</v>
      </c>
      <c r="AU165" s="14" t="s">
        <v>85</v>
      </c>
    </row>
    <row r="166" s="2" customFormat="1" ht="16.5" customHeight="1">
      <c r="A166" s="35"/>
      <c r="B166" s="36"/>
      <c r="C166" s="224" t="s">
        <v>304</v>
      </c>
      <c r="D166" s="224" t="s">
        <v>239</v>
      </c>
      <c r="E166" s="225" t="s">
        <v>1047</v>
      </c>
      <c r="F166" s="226" t="s">
        <v>1048</v>
      </c>
      <c r="G166" s="227" t="s">
        <v>487</v>
      </c>
      <c r="H166" s="228">
        <v>2</v>
      </c>
      <c r="I166" s="229"/>
      <c r="J166" s="230">
        <f>ROUND(I166*H166,2)</f>
        <v>0</v>
      </c>
      <c r="K166" s="231"/>
      <c r="L166" s="41"/>
      <c r="M166" s="232" t="s">
        <v>1</v>
      </c>
      <c r="N166" s="23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253</v>
      </c>
      <c r="AT166" s="236" t="s">
        <v>239</v>
      </c>
      <c r="AU166" s="236" t="s">
        <v>85</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253</v>
      </c>
      <c r="BM166" s="236" t="s">
        <v>1049</v>
      </c>
    </row>
    <row r="167" s="2" customFormat="1">
      <c r="A167" s="35"/>
      <c r="B167" s="36"/>
      <c r="C167" s="37"/>
      <c r="D167" s="238" t="s">
        <v>244</v>
      </c>
      <c r="E167" s="37"/>
      <c r="F167" s="239" t="s">
        <v>1050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85</v>
      </c>
    </row>
    <row r="168" s="2" customFormat="1">
      <c r="A168" s="35"/>
      <c r="B168" s="36"/>
      <c r="C168" s="37"/>
      <c r="D168" s="238" t="s">
        <v>993</v>
      </c>
      <c r="E168" s="37"/>
      <c r="F168" s="265" t="s">
        <v>1051</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993</v>
      </c>
      <c r="AU168" s="14" t="s">
        <v>85</v>
      </c>
    </row>
    <row r="169" s="2" customFormat="1" ht="33" customHeight="1">
      <c r="A169" s="35"/>
      <c r="B169" s="36"/>
      <c r="C169" s="224" t="s">
        <v>308</v>
      </c>
      <c r="D169" s="224" t="s">
        <v>239</v>
      </c>
      <c r="E169" s="225" t="s">
        <v>1052</v>
      </c>
      <c r="F169" s="226" t="s">
        <v>1053</v>
      </c>
      <c r="G169" s="227" t="s">
        <v>242</v>
      </c>
      <c r="H169" s="228">
        <v>1</v>
      </c>
      <c r="I169" s="229"/>
      <c r="J169" s="230">
        <f>ROUND(I169*H169,2)</f>
        <v>0</v>
      </c>
      <c r="K169" s="231"/>
      <c r="L169" s="41"/>
      <c r="M169" s="232" t="s">
        <v>1</v>
      </c>
      <c r="N169" s="23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258</v>
      </c>
      <c r="AT169" s="236" t="s">
        <v>239</v>
      </c>
      <c r="AU169" s="236" t="s">
        <v>85</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258</v>
      </c>
      <c r="BM169" s="236" t="s">
        <v>1054</v>
      </c>
    </row>
    <row r="170" s="2" customFormat="1">
      <c r="A170" s="35"/>
      <c r="B170" s="36"/>
      <c r="C170" s="37"/>
      <c r="D170" s="238" t="s">
        <v>244</v>
      </c>
      <c r="E170" s="37"/>
      <c r="F170" s="239" t="s">
        <v>1055</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85</v>
      </c>
    </row>
    <row r="171" s="2" customFormat="1" ht="49.05" customHeight="1">
      <c r="A171" s="35"/>
      <c r="B171" s="36"/>
      <c r="C171" s="224" t="s">
        <v>312</v>
      </c>
      <c r="D171" s="224" t="s">
        <v>239</v>
      </c>
      <c r="E171" s="225" t="s">
        <v>1056</v>
      </c>
      <c r="F171" s="226" t="s">
        <v>1057</v>
      </c>
      <c r="G171" s="227" t="s">
        <v>242</v>
      </c>
      <c r="H171" s="228">
        <v>1</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253</v>
      </c>
      <c r="AT171" s="236" t="s">
        <v>239</v>
      </c>
      <c r="AU171" s="236" t="s">
        <v>85</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253</v>
      </c>
      <c r="BM171" s="236" t="s">
        <v>1058</v>
      </c>
    </row>
    <row r="172" s="2" customFormat="1">
      <c r="A172" s="35"/>
      <c r="B172" s="36"/>
      <c r="C172" s="37"/>
      <c r="D172" s="238" t="s">
        <v>244</v>
      </c>
      <c r="E172" s="37"/>
      <c r="F172" s="239" t="s">
        <v>1059</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85</v>
      </c>
    </row>
    <row r="173" s="2" customFormat="1" ht="24.15" customHeight="1">
      <c r="A173" s="35"/>
      <c r="B173" s="36"/>
      <c r="C173" s="224" t="s">
        <v>316</v>
      </c>
      <c r="D173" s="224" t="s">
        <v>239</v>
      </c>
      <c r="E173" s="225" t="s">
        <v>1060</v>
      </c>
      <c r="F173" s="226" t="s">
        <v>1061</v>
      </c>
      <c r="G173" s="227" t="s">
        <v>242</v>
      </c>
      <c r="H173" s="228">
        <v>1</v>
      </c>
      <c r="I173" s="229"/>
      <c r="J173" s="230">
        <f>ROUND(I173*H173,2)</f>
        <v>0</v>
      </c>
      <c r="K173" s="231"/>
      <c r="L173" s="41"/>
      <c r="M173" s="232" t="s">
        <v>1</v>
      </c>
      <c r="N173" s="23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253</v>
      </c>
      <c r="AT173" s="236" t="s">
        <v>239</v>
      </c>
      <c r="AU173" s="236" t="s">
        <v>85</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253</v>
      </c>
      <c r="BM173" s="236" t="s">
        <v>1062</v>
      </c>
    </row>
    <row r="174" s="2" customFormat="1">
      <c r="A174" s="35"/>
      <c r="B174" s="36"/>
      <c r="C174" s="37"/>
      <c r="D174" s="238" t="s">
        <v>244</v>
      </c>
      <c r="E174" s="37"/>
      <c r="F174" s="239" t="s">
        <v>1063</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85</v>
      </c>
    </row>
    <row r="175" s="2" customFormat="1">
      <c r="A175" s="35"/>
      <c r="B175" s="36"/>
      <c r="C175" s="37"/>
      <c r="D175" s="238" t="s">
        <v>993</v>
      </c>
      <c r="E175" s="37"/>
      <c r="F175" s="265" t="s">
        <v>1064</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993</v>
      </c>
      <c r="AU175" s="14" t="s">
        <v>85</v>
      </c>
    </row>
    <row r="176" s="12" customFormat="1" ht="25.92" customHeight="1">
      <c r="A176" s="12"/>
      <c r="B176" s="210"/>
      <c r="C176" s="211"/>
      <c r="D176" s="212" t="s">
        <v>72</v>
      </c>
      <c r="E176" s="213" t="s">
        <v>1065</v>
      </c>
      <c r="F176" s="213" t="s">
        <v>1066</v>
      </c>
      <c r="G176" s="211"/>
      <c r="H176" s="211"/>
      <c r="I176" s="214"/>
      <c r="J176" s="215">
        <f>BK176</f>
        <v>0</v>
      </c>
      <c r="K176" s="211"/>
      <c r="L176" s="216"/>
      <c r="M176" s="217"/>
      <c r="N176" s="218"/>
      <c r="O176" s="218"/>
      <c r="P176" s="219">
        <f>P177+P187+P208</f>
        <v>0</v>
      </c>
      <c r="Q176" s="218"/>
      <c r="R176" s="219">
        <f>R177+R187+R208</f>
        <v>0</v>
      </c>
      <c r="S176" s="218"/>
      <c r="T176" s="220">
        <f>T177+T187+T208</f>
        <v>0</v>
      </c>
      <c r="U176" s="12"/>
      <c r="V176" s="12"/>
      <c r="W176" s="12"/>
      <c r="X176" s="12"/>
      <c r="Y176" s="12"/>
      <c r="Z176" s="12"/>
      <c r="AA176" s="12"/>
      <c r="AB176" s="12"/>
      <c r="AC176" s="12"/>
      <c r="AD176" s="12"/>
      <c r="AE176" s="12"/>
      <c r="AR176" s="221" t="s">
        <v>80</v>
      </c>
      <c r="AT176" s="222" t="s">
        <v>72</v>
      </c>
      <c r="AU176" s="222" t="s">
        <v>73</v>
      </c>
      <c r="AY176" s="221" t="s">
        <v>238</v>
      </c>
      <c r="BK176" s="223">
        <f>BK177+BK187+BK208</f>
        <v>0</v>
      </c>
    </row>
    <row r="177" s="12" customFormat="1" ht="22.8" customHeight="1">
      <c r="A177" s="12"/>
      <c r="B177" s="210"/>
      <c r="C177" s="211"/>
      <c r="D177" s="212" t="s">
        <v>72</v>
      </c>
      <c r="E177" s="254" t="s">
        <v>1067</v>
      </c>
      <c r="F177" s="254" t="s">
        <v>988</v>
      </c>
      <c r="G177" s="211"/>
      <c r="H177" s="211"/>
      <c r="I177" s="214"/>
      <c r="J177" s="255">
        <f>BK177</f>
        <v>0</v>
      </c>
      <c r="K177" s="211"/>
      <c r="L177" s="216"/>
      <c r="M177" s="217"/>
      <c r="N177" s="218"/>
      <c r="O177" s="218"/>
      <c r="P177" s="219">
        <f>SUM(P178:P186)</f>
        <v>0</v>
      </c>
      <c r="Q177" s="218"/>
      <c r="R177" s="219">
        <f>SUM(R178:R186)</f>
        <v>0</v>
      </c>
      <c r="S177" s="218"/>
      <c r="T177" s="220">
        <f>SUM(T178:T186)</f>
        <v>0</v>
      </c>
      <c r="U177" s="12"/>
      <c r="V177" s="12"/>
      <c r="W177" s="12"/>
      <c r="X177" s="12"/>
      <c r="Y177" s="12"/>
      <c r="Z177" s="12"/>
      <c r="AA177" s="12"/>
      <c r="AB177" s="12"/>
      <c r="AC177" s="12"/>
      <c r="AD177" s="12"/>
      <c r="AE177" s="12"/>
      <c r="AR177" s="221" t="s">
        <v>80</v>
      </c>
      <c r="AT177" s="222" t="s">
        <v>72</v>
      </c>
      <c r="AU177" s="222" t="s">
        <v>80</v>
      </c>
      <c r="AY177" s="221" t="s">
        <v>238</v>
      </c>
      <c r="BK177" s="223">
        <f>SUM(BK178:BK186)</f>
        <v>0</v>
      </c>
    </row>
    <row r="178" s="2" customFormat="1" ht="24.15" customHeight="1">
      <c r="A178" s="35"/>
      <c r="B178" s="36"/>
      <c r="C178" s="243" t="s">
        <v>320</v>
      </c>
      <c r="D178" s="243" t="s">
        <v>246</v>
      </c>
      <c r="E178" s="244" t="s">
        <v>989</v>
      </c>
      <c r="F178" s="245" t="s">
        <v>990</v>
      </c>
      <c r="G178" s="246" t="s">
        <v>249</v>
      </c>
      <c r="H178" s="247">
        <v>12</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991</v>
      </c>
      <c r="AT178" s="236" t="s">
        <v>246</v>
      </c>
      <c r="AU178" s="236" t="s">
        <v>85</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357</v>
      </c>
      <c r="BM178" s="236" t="s">
        <v>1068</v>
      </c>
    </row>
    <row r="179" s="2" customFormat="1">
      <c r="A179" s="35"/>
      <c r="B179" s="36"/>
      <c r="C179" s="37"/>
      <c r="D179" s="238" t="s">
        <v>244</v>
      </c>
      <c r="E179" s="37"/>
      <c r="F179" s="239" t="s">
        <v>990</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85</v>
      </c>
    </row>
    <row r="180" s="2" customFormat="1">
      <c r="A180" s="35"/>
      <c r="B180" s="36"/>
      <c r="C180" s="37"/>
      <c r="D180" s="238" t="s">
        <v>993</v>
      </c>
      <c r="E180" s="37"/>
      <c r="F180" s="265" t="s">
        <v>994</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993</v>
      </c>
      <c r="AU180" s="14" t="s">
        <v>85</v>
      </c>
    </row>
    <row r="181" s="2" customFormat="1" ht="24.15" customHeight="1">
      <c r="A181" s="35"/>
      <c r="B181" s="36"/>
      <c r="C181" s="224" t="s">
        <v>324</v>
      </c>
      <c r="D181" s="224" t="s">
        <v>239</v>
      </c>
      <c r="E181" s="225" t="s">
        <v>995</v>
      </c>
      <c r="F181" s="226" t="s">
        <v>996</v>
      </c>
      <c r="G181" s="227" t="s">
        <v>249</v>
      </c>
      <c r="H181" s="228">
        <v>136</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253</v>
      </c>
      <c r="AT181" s="236" t="s">
        <v>239</v>
      </c>
      <c r="AU181" s="236" t="s">
        <v>85</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253</v>
      </c>
      <c r="BM181" s="236" t="s">
        <v>1069</v>
      </c>
    </row>
    <row r="182" s="2" customFormat="1">
      <c r="A182" s="35"/>
      <c r="B182" s="36"/>
      <c r="C182" s="37"/>
      <c r="D182" s="238" t="s">
        <v>244</v>
      </c>
      <c r="E182" s="37"/>
      <c r="F182" s="239" t="s">
        <v>996</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85</v>
      </c>
    </row>
    <row r="183" s="2" customFormat="1" ht="33" customHeight="1">
      <c r="A183" s="35"/>
      <c r="B183" s="36"/>
      <c r="C183" s="243" t="s">
        <v>7</v>
      </c>
      <c r="D183" s="243" t="s">
        <v>246</v>
      </c>
      <c r="E183" s="244" t="s">
        <v>998</v>
      </c>
      <c r="F183" s="245" t="s">
        <v>999</v>
      </c>
      <c r="G183" s="246" t="s">
        <v>249</v>
      </c>
      <c r="H183" s="247">
        <v>10</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253</v>
      </c>
      <c r="AT183" s="236" t="s">
        <v>246</v>
      </c>
      <c r="AU183" s="236" t="s">
        <v>85</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253</v>
      </c>
      <c r="BM183" s="236" t="s">
        <v>1070</v>
      </c>
    </row>
    <row r="184" s="2" customFormat="1">
      <c r="A184" s="35"/>
      <c r="B184" s="36"/>
      <c r="C184" s="37"/>
      <c r="D184" s="238" t="s">
        <v>244</v>
      </c>
      <c r="E184" s="37"/>
      <c r="F184" s="239" t="s">
        <v>999</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85</v>
      </c>
    </row>
    <row r="185" s="2" customFormat="1" ht="16.5" customHeight="1">
      <c r="A185" s="35"/>
      <c r="B185" s="36"/>
      <c r="C185" s="224" t="s">
        <v>332</v>
      </c>
      <c r="D185" s="224" t="s">
        <v>239</v>
      </c>
      <c r="E185" s="225" t="s">
        <v>1001</v>
      </c>
      <c r="F185" s="226" t="s">
        <v>1002</v>
      </c>
      <c r="G185" s="227" t="s">
        <v>249</v>
      </c>
      <c r="H185" s="228">
        <v>10</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253</v>
      </c>
      <c r="AT185" s="236" t="s">
        <v>239</v>
      </c>
      <c r="AU185" s="236" t="s">
        <v>85</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253</v>
      </c>
      <c r="BM185" s="236" t="s">
        <v>1071</v>
      </c>
    </row>
    <row r="186" s="2" customFormat="1">
      <c r="A186" s="35"/>
      <c r="B186" s="36"/>
      <c r="C186" s="37"/>
      <c r="D186" s="238" t="s">
        <v>244</v>
      </c>
      <c r="E186" s="37"/>
      <c r="F186" s="239" t="s">
        <v>1002</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85</v>
      </c>
    </row>
    <row r="187" s="12" customFormat="1" ht="22.8" customHeight="1">
      <c r="A187" s="12"/>
      <c r="B187" s="210"/>
      <c r="C187" s="211"/>
      <c r="D187" s="212" t="s">
        <v>72</v>
      </c>
      <c r="E187" s="254" t="s">
        <v>1072</v>
      </c>
      <c r="F187" s="254" t="s">
        <v>1005</v>
      </c>
      <c r="G187" s="211"/>
      <c r="H187" s="211"/>
      <c r="I187" s="214"/>
      <c r="J187" s="255">
        <f>BK187</f>
        <v>0</v>
      </c>
      <c r="K187" s="211"/>
      <c r="L187" s="216"/>
      <c r="M187" s="217"/>
      <c r="N187" s="218"/>
      <c r="O187" s="218"/>
      <c r="P187" s="219">
        <f>SUM(P188:P207)</f>
        <v>0</v>
      </c>
      <c r="Q187" s="218"/>
      <c r="R187" s="219">
        <f>SUM(R188:R207)</f>
        <v>0</v>
      </c>
      <c r="S187" s="218"/>
      <c r="T187" s="220">
        <f>SUM(T188:T207)</f>
        <v>0</v>
      </c>
      <c r="U187" s="12"/>
      <c r="V187" s="12"/>
      <c r="W187" s="12"/>
      <c r="X187" s="12"/>
      <c r="Y187" s="12"/>
      <c r="Z187" s="12"/>
      <c r="AA187" s="12"/>
      <c r="AB187" s="12"/>
      <c r="AC187" s="12"/>
      <c r="AD187" s="12"/>
      <c r="AE187" s="12"/>
      <c r="AR187" s="221" t="s">
        <v>80</v>
      </c>
      <c r="AT187" s="222" t="s">
        <v>72</v>
      </c>
      <c r="AU187" s="222" t="s">
        <v>80</v>
      </c>
      <c r="AY187" s="221" t="s">
        <v>238</v>
      </c>
      <c r="BK187" s="223">
        <f>SUM(BK188:BK207)</f>
        <v>0</v>
      </c>
    </row>
    <row r="188" s="2" customFormat="1" ht="24.15" customHeight="1">
      <c r="A188" s="35"/>
      <c r="B188" s="36"/>
      <c r="C188" s="243" t="s">
        <v>432</v>
      </c>
      <c r="D188" s="243" t="s">
        <v>246</v>
      </c>
      <c r="E188" s="244" t="s">
        <v>1006</v>
      </c>
      <c r="F188" s="245" t="s">
        <v>1007</v>
      </c>
      <c r="G188" s="246" t="s">
        <v>249</v>
      </c>
      <c r="H188" s="247">
        <v>40</v>
      </c>
      <c r="I188" s="248"/>
      <c r="J188" s="249">
        <f>ROUND(I188*H188,2)</f>
        <v>0</v>
      </c>
      <c r="K188" s="250"/>
      <c r="L188" s="251"/>
      <c r="M188" s="252" t="s">
        <v>1</v>
      </c>
      <c r="N188" s="25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277</v>
      </c>
      <c r="AT188" s="236" t="s">
        <v>246</v>
      </c>
      <c r="AU188" s="236" t="s">
        <v>85</v>
      </c>
      <c r="AY188" s="14" t="s">
        <v>238</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258</v>
      </c>
      <c r="BM188" s="236" t="s">
        <v>1073</v>
      </c>
    </row>
    <row r="189" s="2" customFormat="1">
      <c r="A189" s="35"/>
      <c r="B189" s="36"/>
      <c r="C189" s="37"/>
      <c r="D189" s="238" t="s">
        <v>244</v>
      </c>
      <c r="E189" s="37"/>
      <c r="F189" s="239" t="s">
        <v>1007</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244</v>
      </c>
      <c r="AU189" s="14" t="s">
        <v>85</v>
      </c>
    </row>
    <row r="190" s="2" customFormat="1" ht="37.8" customHeight="1">
      <c r="A190" s="35"/>
      <c r="B190" s="36"/>
      <c r="C190" s="224" t="s">
        <v>336</v>
      </c>
      <c r="D190" s="224" t="s">
        <v>239</v>
      </c>
      <c r="E190" s="225" t="s">
        <v>1009</v>
      </c>
      <c r="F190" s="226" t="s">
        <v>1010</v>
      </c>
      <c r="G190" s="227" t="s">
        <v>249</v>
      </c>
      <c r="H190" s="228">
        <v>40</v>
      </c>
      <c r="I190" s="229"/>
      <c r="J190" s="230">
        <f>ROUND(I190*H190,2)</f>
        <v>0</v>
      </c>
      <c r="K190" s="231"/>
      <c r="L190" s="41"/>
      <c r="M190" s="232" t="s">
        <v>1</v>
      </c>
      <c r="N190" s="23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258</v>
      </c>
      <c r="AT190" s="236" t="s">
        <v>239</v>
      </c>
      <c r="AU190" s="236" t="s">
        <v>85</v>
      </c>
      <c r="AY190" s="14" t="s">
        <v>238</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258</v>
      </c>
      <c r="BM190" s="236" t="s">
        <v>1074</v>
      </c>
    </row>
    <row r="191" s="2" customFormat="1">
      <c r="A191" s="35"/>
      <c r="B191" s="36"/>
      <c r="C191" s="37"/>
      <c r="D191" s="238" t="s">
        <v>244</v>
      </c>
      <c r="E191" s="37"/>
      <c r="F191" s="239" t="s">
        <v>1012</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244</v>
      </c>
      <c r="AU191" s="14" t="s">
        <v>85</v>
      </c>
    </row>
    <row r="192" s="2" customFormat="1" ht="37.8" customHeight="1">
      <c r="A192" s="35"/>
      <c r="B192" s="36"/>
      <c r="C192" s="243" t="s">
        <v>341</v>
      </c>
      <c r="D192" s="243" t="s">
        <v>246</v>
      </c>
      <c r="E192" s="244" t="s">
        <v>1013</v>
      </c>
      <c r="F192" s="245" t="s">
        <v>1014</v>
      </c>
      <c r="G192" s="246" t="s">
        <v>249</v>
      </c>
      <c r="H192" s="247">
        <v>160</v>
      </c>
      <c r="I192" s="248"/>
      <c r="J192" s="249">
        <f>ROUND(I192*H192,2)</f>
        <v>0</v>
      </c>
      <c r="K192" s="250"/>
      <c r="L192" s="251"/>
      <c r="M192" s="252" t="s">
        <v>1</v>
      </c>
      <c r="N192" s="25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277</v>
      </c>
      <c r="AT192" s="236" t="s">
        <v>246</v>
      </c>
      <c r="AU192" s="236" t="s">
        <v>85</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1075</v>
      </c>
    </row>
    <row r="193" s="2" customFormat="1">
      <c r="A193" s="35"/>
      <c r="B193" s="36"/>
      <c r="C193" s="37"/>
      <c r="D193" s="238" t="s">
        <v>244</v>
      </c>
      <c r="E193" s="37"/>
      <c r="F193" s="239" t="s">
        <v>1014</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85</v>
      </c>
    </row>
    <row r="194" s="2" customFormat="1" ht="16.5" customHeight="1">
      <c r="A194" s="35"/>
      <c r="B194" s="36"/>
      <c r="C194" s="224" t="s">
        <v>345</v>
      </c>
      <c r="D194" s="224" t="s">
        <v>239</v>
      </c>
      <c r="E194" s="225" t="s">
        <v>1016</v>
      </c>
      <c r="F194" s="226" t="s">
        <v>1017</v>
      </c>
      <c r="G194" s="227" t="s">
        <v>249</v>
      </c>
      <c r="H194" s="228">
        <v>160</v>
      </c>
      <c r="I194" s="229"/>
      <c r="J194" s="230">
        <f>ROUND(I194*H194,2)</f>
        <v>0</v>
      </c>
      <c r="K194" s="231"/>
      <c r="L194" s="41"/>
      <c r="M194" s="232" t="s">
        <v>1</v>
      </c>
      <c r="N194" s="233" t="s">
        <v>38</v>
      </c>
      <c r="O194" s="88"/>
      <c r="P194" s="234">
        <f>O194*H194</f>
        <v>0</v>
      </c>
      <c r="Q194" s="234">
        <v>0</v>
      </c>
      <c r="R194" s="234">
        <f>Q194*H194</f>
        <v>0</v>
      </c>
      <c r="S194" s="234">
        <v>0</v>
      </c>
      <c r="T194" s="235">
        <f>S194*H194</f>
        <v>0</v>
      </c>
      <c r="U194" s="35"/>
      <c r="V194" s="35"/>
      <c r="W194" s="35"/>
      <c r="X194" s="35"/>
      <c r="Y194" s="35"/>
      <c r="Z194" s="35"/>
      <c r="AA194" s="35"/>
      <c r="AB194" s="35"/>
      <c r="AC194" s="35"/>
      <c r="AD194" s="35"/>
      <c r="AE194" s="35"/>
      <c r="AR194" s="236" t="s">
        <v>258</v>
      </c>
      <c r="AT194" s="236" t="s">
        <v>239</v>
      </c>
      <c r="AU194" s="236" t="s">
        <v>85</v>
      </c>
      <c r="AY194" s="14" t="s">
        <v>238</v>
      </c>
      <c r="BE194" s="237">
        <f>IF(N194="základní",J194,0)</f>
        <v>0</v>
      </c>
      <c r="BF194" s="237">
        <f>IF(N194="snížená",J194,0)</f>
        <v>0</v>
      </c>
      <c r="BG194" s="237">
        <f>IF(N194="zákl. přenesená",J194,0)</f>
        <v>0</v>
      </c>
      <c r="BH194" s="237">
        <f>IF(N194="sníž. přenesená",J194,0)</f>
        <v>0</v>
      </c>
      <c r="BI194" s="237">
        <f>IF(N194="nulová",J194,0)</f>
        <v>0</v>
      </c>
      <c r="BJ194" s="14" t="s">
        <v>80</v>
      </c>
      <c r="BK194" s="237">
        <f>ROUND(I194*H194,2)</f>
        <v>0</v>
      </c>
      <c r="BL194" s="14" t="s">
        <v>258</v>
      </c>
      <c r="BM194" s="236" t="s">
        <v>1076</v>
      </c>
    </row>
    <row r="195" s="2" customFormat="1">
      <c r="A195" s="35"/>
      <c r="B195" s="36"/>
      <c r="C195" s="37"/>
      <c r="D195" s="238" t="s">
        <v>244</v>
      </c>
      <c r="E195" s="37"/>
      <c r="F195" s="239" t="s">
        <v>1019</v>
      </c>
      <c r="G195" s="37"/>
      <c r="H195" s="37"/>
      <c r="I195" s="240"/>
      <c r="J195" s="37"/>
      <c r="K195" s="37"/>
      <c r="L195" s="41"/>
      <c r="M195" s="241"/>
      <c r="N195" s="242"/>
      <c r="O195" s="88"/>
      <c r="P195" s="88"/>
      <c r="Q195" s="88"/>
      <c r="R195" s="88"/>
      <c r="S195" s="88"/>
      <c r="T195" s="89"/>
      <c r="U195" s="35"/>
      <c r="V195" s="35"/>
      <c r="W195" s="35"/>
      <c r="X195" s="35"/>
      <c r="Y195" s="35"/>
      <c r="Z195" s="35"/>
      <c r="AA195" s="35"/>
      <c r="AB195" s="35"/>
      <c r="AC195" s="35"/>
      <c r="AD195" s="35"/>
      <c r="AE195" s="35"/>
      <c r="AT195" s="14" t="s">
        <v>244</v>
      </c>
      <c r="AU195" s="14" t="s">
        <v>85</v>
      </c>
    </row>
    <row r="196" s="2" customFormat="1" ht="24.15" customHeight="1">
      <c r="A196" s="35"/>
      <c r="B196" s="36"/>
      <c r="C196" s="243" t="s">
        <v>445</v>
      </c>
      <c r="D196" s="243" t="s">
        <v>246</v>
      </c>
      <c r="E196" s="244" t="s">
        <v>1020</v>
      </c>
      <c r="F196" s="245" t="s">
        <v>1021</v>
      </c>
      <c r="G196" s="246" t="s">
        <v>242</v>
      </c>
      <c r="H196" s="247">
        <v>16</v>
      </c>
      <c r="I196" s="248"/>
      <c r="J196" s="249">
        <f>ROUND(I196*H196,2)</f>
        <v>0</v>
      </c>
      <c r="K196" s="250"/>
      <c r="L196" s="251"/>
      <c r="M196" s="252" t="s">
        <v>1</v>
      </c>
      <c r="N196" s="253" t="s">
        <v>38</v>
      </c>
      <c r="O196" s="88"/>
      <c r="P196" s="234">
        <f>O196*H196</f>
        <v>0</v>
      </c>
      <c r="Q196" s="234">
        <v>0</v>
      </c>
      <c r="R196" s="234">
        <f>Q196*H196</f>
        <v>0</v>
      </c>
      <c r="S196" s="234">
        <v>0</v>
      </c>
      <c r="T196" s="235">
        <f>S196*H196</f>
        <v>0</v>
      </c>
      <c r="U196" s="35"/>
      <c r="V196" s="35"/>
      <c r="W196" s="35"/>
      <c r="X196" s="35"/>
      <c r="Y196" s="35"/>
      <c r="Z196" s="35"/>
      <c r="AA196" s="35"/>
      <c r="AB196" s="35"/>
      <c r="AC196" s="35"/>
      <c r="AD196" s="35"/>
      <c r="AE196" s="35"/>
      <c r="AR196" s="236" t="s">
        <v>277</v>
      </c>
      <c r="AT196" s="236" t="s">
        <v>246</v>
      </c>
      <c r="AU196" s="236" t="s">
        <v>85</v>
      </c>
      <c r="AY196" s="14" t="s">
        <v>238</v>
      </c>
      <c r="BE196" s="237">
        <f>IF(N196="základní",J196,0)</f>
        <v>0</v>
      </c>
      <c r="BF196" s="237">
        <f>IF(N196="snížená",J196,0)</f>
        <v>0</v>
      </c>
      <c r="BG196" s="237">
        <f>IF(N196="zákl. přenesená",J196,0)</f>
        <v>0</v>
      </c>
      <c r="BH196" s="237">
        <f>IF(N196="sníž. přenesená",J196,0)</f>
        <v>0</v>
      </c>
      <c r="BI196" s="237">
        <f>IF(N196="nulová",J196,0)</f>
        <v>0</v>
      </c>
      <c r="BJ196" s="14" t="s">
        <v>80</v>
      </c>
      <c r="BK196" s="237">
        <f>ROUND(I196*H196,2)</f>
        <v>0</v>
      </c>
      <c r="BL196" s="14" t="s">
        <v>258</v>
      </c>
      <c r="BM196" s="236" t="s">
        <v>1077</v>
      </c>
    </row>
    <row r="197" s="2" customFormat="1">
      <c r="A197" s="35"/>
      <c r="B197" s="36"/>
      <c r="C197" s="37"/>
      <c r="D197" s="238" t="s">
        <v>244</v>
      </c>
      <c r="E197" s="37"/>
      <c r="F197" s="239" t="s">
        <v>1021</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244</v>
      </c>
      <c r="AU197" s="14" t="s">
        <v>85</v>
      </c>
    </row>
    <row r="198" s="2" customFormat="1">
      <c r="A198" s="35"/>
      <c r="B198" s="36"/>
      <c r="C198" s="37"/>
      <c r="D198" s="238" t="s">
        <v>993</v>
      </c>
      <c r="E198" s="37"/>
      <c r="F198" s="265" t="s">
        <v>1023</v>
      </c>
      <c r="G198" s="37"/>
      <c r="H198" s="37"/>
      <c r="I198" s="240"/>
      <c r="J198" s="37"/>
      <c r="K198" s="37"/>
      <c r="L198" s="41"/>
      <c r="M198" s="241"/>
      <c r="N198" s="242"/>
      <c r="O198" s="88"/>
      <c r="P198" s="88"/>
      <c r="Q198" s="88"/>
      <c r="R198" s="88"/>
      <c r="S198" s="88"/>
      <c r="T198" s="89"/>
      <c r="U198" s="35"/>
      <c r="V198" s="35"/>
      <c r="W198" s="35"/>
      <c r="X198" s="35"/>
      <c r="Y198" s="35"/>
      <c r="Z198" s="35"/>
      <c r="AA198" s="35"/>
      <c r="AB198" s="35"/>
      <c r="AC198" s="35"/>
      <c r="AD198" s="35"/>
      <c r="AE198" s="35"/>
      <c r="AT198" s="14" t="s">
        <v>993</v>
      </c>
      <c r="AU198" s="14" t="s">
        <v>85</v>
      </c>
    </row>
    <row r="199" s="2" customFormat="1" ht="21.75" customHeight="1">
      <c r="A199" s="35"/>
      <c r="B199" s="36"/>
      <c r="C199" s="224" t="s">
        <v>449</v>
      </c>
      <c r="D199" s="224" t="s">
        <v>239</v>
      </c>
      <c r="E199" s="225" t="s">
        <v>1024</v>
      </c>
      <c r="F199" s="226" t="s">
        <v>1025</v>
      </c>
      <c r="G199" s="227" t="s">
        <v>242</v>
      </c>
      <c r="H199" s="228">
        <v>16</v>
      </c>
      <c r="I199" s="229"/>
      <c r="J199" s="230">
        <f>ROUND(I199*H199,2)</f>
        <v>0</v>
      </c>
      <c r="K199" s="231"/>
      <c r="L199" s="41"/>
      <c r="M199" s="232" t="s">
        <v>1</v>
      </c>
      <c r="N199" s="233" t="s">
        <v>38</v>
      </c>
      <c r="O199" s="88"/>
      <c r="P199" s="234">
        <f>O199*H199</f>
        <v>0</v>
      </c>
      <c r="Q199" s="234">
        <v>0</v>
      </c>
      <c r="R199" s="234">
        <f>Q199*H199</f>
        <v>0</v>
      </c>
      <c r="S199" s="234">
        <v>0</v>
      </c>
      <c r="T199" s="235">
        <f>S199*H199</f>
        <v>0</v>
      </c>
      <c r="U199" s="35"/>
      <c r="V199" s="35"/>
      <c r="W199" s="35"/>
      <c r="X199" s="35"/>
      <c r="Y199" s="35"/>
      <c r="Z199" s="35"/>
      <c r="AA199" s="35"/>
      <c r="AB199" s="35"/>
      <c r="AC199" s="35"/>
      <c r="AD199" s="35"/>
      <c r="AE199" s="35"/>
      <c r="AR199" s="236" t="s">
        <v>258</v>
      </c>
      <c r="AT199" s="236" t="s">
        <v>239</v>
      </c>
      <c r="AU199" s="236" t="s">
        <v>85</v>
      </c>
      <c r="AY199" s="14" t="s">
        <v>238</v>
      </c>
      <c r="BE199" s="237">
        <f>IF(N199="základní",J199,0)</f>
        <v>0</v>
      </c>
      <c r="BF199" s="237">
        <f>IF(N199="snížená",J199,0)</f>
        <v>0</v>
      </c>
      <c r="BG199" s="237">
        <f>IF(N199="zákl. přenesená",J199,0)</f>
        <v>0</v>
      </c>
      <c r="BH199" s="237">
        <f>IF(N199="sníž. přenesená",J199,0)</f>
        <v>0</v>
      </c>
      <c r="BI199" s="237">
        <f>IF(N199="nulová",J199,0)</f>
        <v>0</v>
      </c>
      <c r="BJ199" s="14" t="s">
        <v>80</v>
      </c>
      <c r="BK199" s="237">
        <f>ROUND(I199*H199,2)</f>
        <v>0</v>
      </c>
      <c r="BL199" s="14" t="s">
        <v>258</v>
      </c>
      <c r="BM199" s="236" t="s">
        <v>1078</v>
      </c>
    </row>
    <row r="200" s="2" customFormat="1">
      <c r="A200" s="35"/>
      <c r="B200" s="36"/>
      <c r="C200" s="37"/>
      <c r="D200" s="238" t="s">
        <v>244</v>
      </c>
      <c r="E200" s="37"/>
      <c r="F200" s="239" t="s">
        <v>1027</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244</v>
      </c>
      <c r="AU200" s="14" t="s">
        <v>85</v>
      </c>
    </row>
    <row r="201" s="2" customFormat="1" ht="24.15" customHeight="1">
      <c r="A201" s="35"/>
      <c r="B201" s="36"/>
      <c r="C201" s="243" t="s">
        <v>453</v>
      </c>
      <c r="D201" s="243" t="s">
        <v>246</v>
      </c>
      <c r="E201" s="244" t="s">
        <v>1028</v>
      </c>
      <c r="F201" s="245" t="s">
        <v>1029</v>
      </c>
      <c r="G201" s="246" t="s">
        <v>1030</v>
      </c>
      <c r="H201" s="247">
        <v>0.16</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85</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1079</v>
      </c>
    </row>
    <row r="202" s="2" customFormat="1">
      <c r="A202" s="35"/>
      <c r="B202" s="36"/>
      <c r="C202" s="37"/>
      <c r="D202" s="238" t="s">
        <v>244</v>
      </c>
      <c r="E202" s="37"/>
      <c r="F202" s="239" t="s">
        <v>1029</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85</v>
      </c>
    </row>
    <row r="203" s="2" customFormat="1" ht="24.15" customHeight="1">
      <c r="A203" s="35"/>
      <c r="B203" s="36"/>
      <c r="C203" s="224" t="s">
        <v>457</v>
      </c>
      <c r="D203" s="224" t="s">
        <v>239</v>
      </c>
      <c r="E203" s="225" t="s">
        <v>1032</v>
      </c>
      <c r="F203" s="226" t="s">
        <v>1033</v>
      </c>
      <c r="G203" s="227" t="s">
        <v>242</v>
      </c>
      <c r="H203" s="228">
        <v>16</v>
      </c>
      <c r="I203" s="229"/>
      <c r="J203" s="230">
        <f>ROUND(I203*H203,2)</f>
        <v>0</v>
      </c>
      <c r="K203" s="231"/>
      <c r="L203" s="41"/>
      <c r="M203" s="232" t="s">
        <v>1</v>
      </c>
      <c r="N203" s="233" t="s">
        <v>38</v>
      </c>
      <c r="O203" s="88"/>
      <c r="P203" s="234">
        <f>O203*H203</f>
        <v>0</v>
      </c>
      <c r="Q203" s="234">
        <v>0</v>
      </c>
      <c r="R203" s="234">
        <f>Q203*H203</f>
        <v>0</v>
      </c>
      <c r="S203" s="234">
        <v>0</v>
      </c>
      <c r="T203" s="235">
        <f>S203*H203</f>
        <v>0</v>
      </c>
      <c r="U203" s="35"/>
      <c r="V203" s="35"/>
      <c r="W203" s="35"/>
      <c r="X203" s="35"/>
      <c r="Y203" s="35"/>
      <c r="Z203" s="35"/>
      <c r="AA203" s="35"/>
      <c r="AB203" s="35"/>
      <c r="AC203" s="35"/>
      <c r="AD203" s="35"/>
      <c r="AE203" s="35"/>
      <c r="AR203" s="236" t="s">
        <v>258</v>
      </c>
      <c r="AT203" s="236" t="s">
        <v>239</v>
      </c>
      <c r="AU203" s="236" t="s">
        <v>85</v>
      </c>
      <c r="AY203" s="14" t="s">
        <v>238</v>
      </c>
      <c r="BE203" s="237">
        <f>IF(N203="základní",J203,0)</f>
        <v>0</v>
      </c>
      <c r="BF203" s="237">
        <f>IF(N203="snížená",J203,0)</f>
        <v>0</v>
      </c>
      <c r="BG203" s="237">
        <f>IF(N203="zákl. přenesená",J203,0)</f>
        <v>0</v>
      </c>
      <c r="BH203" s="237">
        <f>IF(N203="sníž. přenesená",J203,0)</f>
        <v>0</v>
      </c>
      <c r="BI203" s="237">
        <f>IF(N203="nulová",J203,0)</f>
        <v>0</v>
      </c>
      <c r="BJ203" s="14" t="s">
        <v>80</v>
      </c>
      <c r="BK203" s="237">
        <f>ROUND(I203*H203,2)</f>
        <v>0</v>
      </c>
      <c r="BL203" s="14" t="s">
        <v>258</v>
      </c>
      <c r="BM203" s="236" t="s">
        <v>1080</v>
      </c>
    </row>
    <row r="204" s="2" customFormat="1">
      <c r="A204" s="35"/>
      <c r="B204" s="36"/>
      <c r="C204" s="37"/>
      <c r="D204" s="238" t="s">
        <v>244</v>
      </c>
      <c r="E204" s="37"/>
      <c r="F204" s="239" t="s">
        <v>1033</v>
      </c>
      <c r="G204" s="37"/>
      <c r="H204" s="37"/>
      <c r="I204" s="240"/>
      <c r="J204" s="37"/>
      <c r="K204" s="37"/>
      <c r="L204" s="41"/>
      <c r="M204" s="241"/>
      <c r="N204" s="242"/>
      <c r="O204" s="88"/>
      <c r="P204" s="88"/>
      <c r="Q204" s="88"/>
      <c r="R204" s="88"/>
      <c r="S204" s="88"/>
      <c r="T204" s="89"/>
      <c r="U204" s="35"/>
      <c r="V204" s="35"/>
      <c r="W204" s="35"/>
      <c r="X204" s="35"/>
      <c r="Y204" s="35"/>
      <c r="Z204" s="35"/>
      <c r="AA204" s="35"/>
      <c r="AB204" s="35"/>
      <c r="AC204" s="35"/>
      <c r="AD204" s="35"/>
      <c r="AE204" s="35"/>
      <c r="AT204" s="14" t="s">
        <v>244</v>
      </c>
      <c r="AU204" s="14" t="s">
        <v>85</v>
      </c>
    </row>
    <row r="205" s="2" customFormat="1" ht="16.5" customHeight="1">
      <c r="A205" s="35"/>
      <c r="B205" s="36"/>
      <c r="C205" s="224" t="s">
        <v>461</v>
      </c>
      <c r="D205" s="224" t="s">
        <v>239</v>
      </c>
      <c r="E205" s="225" t="s">
        <v>1035</v>
      </c>
      <c r="F205" s="226" t="s">
        <v>1036</v>
      </c>
      <c r="G205" s="227" t="s">
        <v>487</v>
      </c>
      <c r="H205" s="228">
        <v>2</v>
      </c>
      <c r="I205" s="229"/>
      <c r="J205" s="230">
        <f>ROUND(I205*H205,2)</f>
        <v>0</v>
      </c>
      <c r="K205" s="231"/>
      <c r="L205" s="41"/>
      <c r="M205" s="232" t="s">
        <v>1</v>
      </c>
      <c r="N205" s="233" t="s">
        <v>38</v>
      </c>
      <c r="O205" s="88"/>
      <c r="P205" s="234">
        <f>O205*H205</f>
        <v>0</v>
      </c>
      <c r="Q205" s="234">
        <v>0</v>
      </c>
      <c r="R205" s="234">
        <f>Q205*H205</f>
        <v>0</v>
      </c>
      <c r="S205" s="234">
        <v>0</v>
      </c>
      <c r="T205" s="235">
        <f>S205*H205</f>
        <v>0</v>
      </c>
      <c r="U205" s="35"/>
      <c r="V205" s="35"/>
      <c r="W205" s="35"/>
      <c r="X205" s="35"/>
      <c r="Y205" s="35"/>
      <c r="Z205" s="35"/>
      <c r="AA205" s="35"/>
      <c r="AB205" s="35"/>
      <c r="AC205" s="35"/>
      <c r="AD205" s="35"/>
      <c r="AE205" s="35"/>
      <c r="AR205" s="236" t="s">
        <v>258</v>
      </c>
      <c r="AT205" s="236" t="s">
        <v>239</v>
      </c>
      <c r="AU205" s="236" t="s">
        <v>85</v>
      </c>
      <c r="AY205" s="14" t="s">
        <v>238</v>
      </c>
      <c r="BE205" s="237">
        <f>IF(N205="základní",J205,0)</f>
        <v>0</v>
      </c>
      <c r="BF205" s="237">
        <f>IF(N205="snížená",J205,0)</f>
        <v>0</v>
      </c>
      <c r="BG205" s="237">
        <f>IF(N205="zákl. přenesená",J205,0)</f>
        <v>0</v>
      </c>
      <c r="BH205" s="237">
        <f>IF(N205="sníž. přenesená",J205,0)</f>
        <v>0</v>
      </c>
      <c r="BI205" s="237">
        <f>IF(N205="nulová",J205,0)</f>
        <v>0</v>
      </c>
      <c r="BJ205" s="14" t="s">
        <v>80</v>
      </c>
      <c r="BK205" s="237">
        <f>ROUND(I205*H205,2)</f>
        <v>0</v>
      </c>
      <c r="BL205" s="14" t="s">
        <v>258</v>
      </c>
      <c r="BM205" s="236" t="s">
        <v>1081</v>
      </c>
    </row>
    <row r="206" s="2" customFormat="1">
      <c r="A206" s="35"/>
      <c r="B206" s="36"/>
      <c r="C206" s="37"/>
      <c r="D206" s="238" t="s">
        <v>244</v>
      </c>
      <c r="E206" s="37"/>
      <c r="F206" s="239" t="s">
        <v>1038</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244</v>
      </c>
      <c r="AU206" s="14" t="s">
        <v>85</v>
      </c>
    </row>
    <row r="207" s="2" customFormat="1">
      <c r="A207" s="35"/>
      <c r="B207" s="36"/>
      <c r="C207" s="37"/>
      <c r="D207" s="238" t="s">
        <v>993</v>
      </c>
      <c r="E207" s="37"/>
      <c r="F207" s="265" t="s">
        <v>1039</v>
      </c>
      <c r="G207" s="37"/>
      <c r="H207" s="37"/>
      <c r="I207" s="240"/>
      <c r="J207" s="37"/>
      <c r="K207" s="37"/>
      <c r="L207" s="41"/>
      <c r="M207" s="241"/>
      <c r="N207" s="242"/>
      <c r="O207" s="88"/>
      <c r="P207" s="88"/>
      <c r="Q207" s="88"/>
      <c r="R207" s="88"/>
      <c r="S207" s="88"/>
      <c r="T207" s="89"/>
      <c r="U207" s="35"/>
      <c r="V207" s="35"/>
      <c r="W207" s="35"/>
      <c r="X207" s="35"/>
      <c r="Y207" s="35"/>
      <c r="Z207" s="35"/>
      <c r="AA207" s="35"/>
      <c r="AB207" s="35"/>
      <c r="AC207" s="35"/>
      <c r="AD207" s="35"/>
      <c r="AE207" s="35"/>
      <c r="AT207" s="14" t="s">
        <v>993</v>
      </c>
      <c r="AU207" s="14" t="s">
        <v>85</v>
      </c>
    </row>
    <row r="208" s="12" customFormat="1" ht="22.8" customHeight="1">
      <c r="A208" s="12"/>
      <c r="B208" s="210"/>
      <c r="C208" s="211"/>
      <c r="D208" s="212" t="s">
        <v>72</v>
      </c>
      <c r="E208" s="254" t="s">
        <v>1082</v>
      </c>
      <c r="F208" s="254" t="s">
        <v>1041</v>
      </c>
      <c r="G208" s="211"/>
      <c r="H208" s="211"/>
      <c r="I208" s="214"/>
      <c r="J208" s="255">
        <f>BK208</f>
        <v>0</v>
      </c>
      <c r="K208" s="211"/>
      <c r="L208" s="216"/>
      <c r="M208" s="217"/>
      <c r="N208" s="218"/>
      <c r="O208" s="218"/>
      <c r="P208" s="219">
        <f>SUM(P209:P221)</f>
        <v>0</v>
      </c>
      <c r="Q208" s="218"/>
      <c r="R208" s="219">
        <f>SUM(R209:R221)</f>
        <v>0</v>
      </c>
      <c r="S208" s="218"/>
      <c r="T208" s="220">
        <f>SUM(T209:T221)</f>
        <v>0</v>
      </c>
      <c r="U208" s="12"/>
      <c r="V208" s="12"/>
      <c r="W208" s="12"/>
      <c r="X208" s="12"/>
      <c r="Y208" s="12"/>
      <c r="Z208" s="12"/>
      <c r="AA208" s="12"/>
      <c r="AB208" s="12"/>
      <c r="AC208" s="12"/>
      <c r="AD208" s="12"/>
      <c r="AE208" s="12"/>
      <c r="AR208" s="221" t="s">
        <v>80</v>
      </c>
      <c r="AT208" s="222" t="s">
        <v>72</v>
      </c>
      <c r="AU208" s="222" t="s">
        <v>80</v>
      </c>
      <c r="AY208" s="221" t="s">
        <v>238</v>
      </c>
      <c r="BK208" s="223">
        <f>SUM(BK209:BK221)</f>
        <v>0</v>
      </c>
    </row>
    <row r="209" s="2" customFormat="1" ht="24.15" customHeight="1">
      <c r="A209" s="35"/>
      <c r="B209" s="36"/>
      <c r="C209" s="224" t="s">
        <v>466</v>
      </c>
      <c r="D209" s="224" t="s">
        <v>239</v>
      </c>
      <c r="E209" s="225" t="s">
        <v>1042</v>
      </c>
      <c r="F209" s="226" t="s">
        <v>1043</v>
      </c>
      <c r="G209" s="227" t="s">
        <v>242</v>
      </c>
      <c r="H209" s="228">
        <v>8</v>
      </c>
      <c r="I209" s="229"/>
      <c r="J209" s="230">
        <f>ROUND(I209*H209,2)</f>
        <v>0</v>
      </c>
      <c r="K209" s="231"/>
      <c r="L209" s="41"/>
      <c r="M209" s="232" t="s">
        <v>1</v>
      </c>
      <c r="N209" s="233" t="s">
        <v>38</v>
      </c>
      <c r="O209" s="88"/>
      <c r="P209" s="234">
        <f>O209*H209</f>
        <v>0</v>
      </c>
      <c r="Q209" s="234">
        <v>0</v>
      </c>
      <c r="R209" s="234">
        <f>Q209*H209</f>
        <v>0</v>
      </c>
      <c r="S209" s="234">
        <v>0</v>
      </c>
      <c r="T209" s="235">
        <f>S209*H209</f>
        <v>0</v>
      </c>
      <c r="U209" s="35"/>
      <c r="V209" s="35"/>
      <c r="W209" s="35"/>
      <c r="X209" s="35"/>
      <c r="Y209" s="35"/>
      <c r="Z209" s="35"/>
      <c r="AA209" s="35"/>
      <c r="AB209" s="35"/>
      <c r="AC209" s="35"/>
      <c r="AD209" s="35"/>
      <c r="AE209" s="35"/>
      <c r="AR209" s="236" t="s">
        <v>253</v>
      </c>
      <c r="AT209" s="236" t="s">
        <v>239</v>
      </c>
      <c r="AU209" s="236" t="s">
        <v>85</v>
      </c>
      <c r="AY209" s="14" t="s">
        <v>238</v>
      </c>
      <c r="BE209" s="237">
        <f>IF(N209="základní",J209,0)</f>
        <v>0</v>
      </c>
      <c r="BF209" s="237">
        <f>IF(N209="snížená",J209,0)</f>
        <v>0</v>
      </c>
      <c r="BG209" s="237">
        <f>IF(N209="zákl. přenesená",J209,0)</f>
        <v>0</v>
      </c>
      <c r="BH209" s="237">
        <f>IF(N209="sníž. přenesená",J209,0)</f>
        <v>0</v>
      </c>
      <c r="BI209" s="237">
        <f>IF(N209="nulová",J209,0)</f>
        <v>0</v>
      </c>
      <c r="BJ209" s="14" t="s">
        <v>80</v>
      </c>
      <c r="BK209" s="237">
        <f>ROUND(I209*H209,2)</f>
        <v>0</v>
      </c>
      <c r="BL209" s="14" t="s">
        <v>253</v>
      </c>
      <c r="BM209" s="236" t="s">
        <v>1083</v>
      </c>
    </row>
    <row r="210" s="2" customFormat="1">
      <c r="A210" s="35"/>
      <c r="B210" s="36"/>
      <c r="C210" s="37"/>
      <c r="D210" s="238" t="s">
        <v>244</v>
      </c>
      <c r="E210" s="37"/>
      <c r="F210" s="239" t="s">
        <v>1045</v>
      </c>
      <c r="G210" s="37"/>
      <c r="H210" s="37"/>
      <c r="I210" s="240"/>
      <c r="J210" s="37"/>
      <c r="K210" s="37"/>
      <c r="L210" s="41"/>
      <c r="M210" s="241"/>
      <c r="N210" s="242"/>
      <c r="O210" s="88"/>
      <c r="P210" s="88"/>
      <c r="Q210" s="88"/>
      <c r="R210" s="88"/>
      <c r="S210" s="88"/>
      <c r="T210" s="89"/>
      <c r="U210" s="35"/>
      <c r="V210" s="35"/>
      <c r="W210" s="35"/>
      <c r="X210" s="35"/>
      <c r="Y210" s="35"/>
      <c r="Z210" s="35"/>
      <c r="AA210" s="35"/>
      <c r="AB210" s="35"/>
      <c r="AC210" s="35"/>
      <c r="AD210" s="35"/>
      <c r="AE210" s="35"/>
      <c r="AT210" s="14" t="s">
        <v>244</v>
      </c>
      <c r="AU210" s="14" t="s">
        <v>85</v>
      </c>
    </row>
    <row r="211" s="2" customFormat="1">
      <c r="A211" s="35"/>
      <c r="B211" s="36"/>
      <c r="C211" s="37"/>
      <c r="D211" s="238" t="s">
        <v>993</v>
      </c>
      <c r="E211" s="37"/>
      <c r="F211" s="265" t="s">
        <v>1046</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993</v>
      </c>
      <c r="AU211" s="14" t="s">
        <v>85</v>
      </c>
    </row>
    <row r="212" s="2" customFormat="1" ht="16.5" customHeight="1">
      <c r="A212" s="35"/>
      <c r="B212" s="36"/>
      <c r="C212" s="224" t="s">
        <v>471</v>
      </c>
      <c r="D212" s="224" t="s">
        <v>239</v>
      </c>
      <c r="E212" s="225" t="s">
        <v>1047</v>
      </c>
      <c r="F212" s="226" t="s">
        <v>1048</v>
      </c>
      <c r="G212" s="227" t="s">
        <v>487</v>
      </c>
      <c r="H212" s="228">
        <v>2</v>
      </c>
      <c r="I212" s="229"/>
      <c r="J212" s="230">
        <f>ROUND(I212*H212,2)</f>
        <v>0</v>
      </c>
      <c r="K212" s="231"/>
      <c r="L212" s="41"/>
      <c r="M212" s="232" t="s">
        <v>1</v>
      </c>
      <c r="N212" s="233" t="s">
        <v>38</v>
      </c>
      <c r="O212" s="88"/>
      <c r="P212" s="234">
        <f>O212*H212</f>
        <v>0</v>
      </c>
      <c r="Q212" s="234">
        <v>0</v>
      </c>
      <c r="R212" s="234">
        <f>Q212*H212</f>
        <v>0</v>
      </c>
      <c r="S212" s="234">
        <v>0</v>
      </c>
      <c r="T212" s="235">
        <f>S212*H212</f>
        <v>0</v>
      </c>
      <c r="U212" s="35"/>
      <c r="V212" s="35"/>
      <c r="W212" s="35"/>
      <c r="X212" s="35"/>
      <c r="Y212" s="35"/>
      <c r="Z212" s="35"/>
      <c r="AA212" s="35"/>
      <c r="AB212" s="35"/>
      <c r="AC212" s="35"/>
      <c r="AD212" s="35"/>
      <c r="AE212" s="35"/>
      <c r="AR212" s="236" t="s">
        <v>253</v>
      </c>
      <c r="AT212" s="236" t="s">
        <v>239</v>
      </c>
      <c r="AU212" s="236" t="s">
        <v>85</v>
      </c>
      <c r="AY212" s="14" t="s">
        <v>238</v>
      </c>
      <c r="BE212" s="237">
        <f>IF(N212="základní",J212,0)</f>
        <v>0</v>
      </c>
      <c r="BF212" s="237">
        <f>IF(N212="snížená",J212,0)</f>
        <v>0</v>
      </c>
      <c r="BG212" s="237">
        <f>IF(N212="zákl. přenesená",J212,0)</f>
        <v>0</v>
      </c>
      <c r="BH212" s="237">
        <f>IF(N212="sníž. přenesená",J212,0)</f>
        <v>0</v>
      </c>
      <c r="BI212" s="237">
        <f>IF(N212="nulová",J212,0)</f>
        <v>0</v>
      </c>
      <c r="BJ212" s="14" t="s">
        <v>80</v>
      </c>
      <c r="BK212" s="237">
        <f>ROUND(I212*H212,2)</f>
        <v>0</v>
      </c>
      <c r="BL212" s="14" t="s">
        <v>253</v>
      </c>
      <c r="BM212" s="236" t="s">
        <v>1084</v>
      </c>
    </row>
    <row r="213" s="2" customFormat="1">
      <c r="A213" s="35"/>
      <c r="B213" s="36"/>
      <c r="C213" s="37"/>
      <c r="D213" s="238" t="s">
        <v>244</v>
      </c>
      <c r="E213" s="37"/>
      <c r="F213" s="239" t="s">
        <v>1050</v>
      </c>
      <c r="G213" s="37"/>
      <c r="H213" s="37"/>
      <c r="I213" s="240"/>
      <c r="J213" s="37"/>
      <c r="K213" s="37"/>
      <c r="L213" s="41"/>
      <c r="M213" s="241"/>
      <c r="N213" s="242"/>
      <c r="O213" s="88"/>
      <c r="P213" s="88"/>
      <c r="Q213" s="88"/>
      <c r="R213" s="88"/>
      <c r="S213" s="88"/>
      <c r="T213" s="89"/>
      <c r="U213" s="35"/>
      <c r="V213" s="35"/>
      <c r="W213" s="35"/>
      <c r="X213" s="35"/>
      <c r="Y213" s="35"/>
      <c r="Z213" s="35"/>
      <c r="AA213" s="35"/>
      <c r="AB213" s="35"/>
      <c r="AC213" s="35"/>
      <c r="AD213" s="35"/>
      <c r="AE213" s="35"/>
      <c r="AT213" s="14" t="s">
        <v>244</v>
      </c>
      <c r="AU213" s="14" t="s">
        <v>85</v>
      </c>
    </row>
    <row r="214" s="2" customFormat="1">
      <c r="A214" s="35"/>
      <c r="B214" s="36"/>
      <c r="C214" s="37"/>
      <c r="D214" s="238" t="s">
        <v>993</v>
      </c>
      <c r="E214" s="37"/>
      <c r="F214" s="265" t="s">
        <v>1051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993</v>
      </c>
      <c r="AU214" s="14" t="s">
        <v>85</v>
      </c>
    </row>
    <row r="215" s="2" customFormat="1" ht="33" customHeight="1">
      <c r="A215" s="35"/>
      <c r="B215" s="36"/>
      <c r="C215" s="224" t="s">
        <v>475</v>
      </c>
      <c r="D215" s="224" t="s">
        <v>239</v>
      </c>
      <c r="E215" s="225" t="s">
        <v>1052</v>
      </c>
      <c r="F215" s="226" t="s">
        <v>1053</v>
      </c>
      <c r="G215" s="227" t="s">
        <v>242</v>
      </c>
      <c r="H215" s="228">
        <v>1</v>
      </c>
      <c r="I215" s="229"/>
      <c r="J215" s="230">
        <f>ROUND(I215*H215,2)</f>
        <v>0</v>
      </c>
      <c r="K215" s="231"/>
      <c r="L215" s="41"/>
      <c r="M215" s="232" t="s">
        <v>1</v>
      </c>
      <c r="N215" s="233" t="s">
        <v>38</v>
      </c>
      <c r="O215" s="88"/>
      <c r="P215" s="234">
        <f>O215*H215</f>
        <v>0</v>
      </c>
      <c r="Q215" s="234">
        <v>0</v>
      </c>
      <c r="R215" s="234">
        <f>Q215*H215</f>
        <v>0</v>
      </c>
      <c r="S215" s="234">
        <v>0</v>
      </c>
      <c r="T215" s="235">
        <f>S215*H215</f>
        <v>0</v>
      </c>
      <c r="U215" s="35"/>
      <c r="V215" s="35"/>
      <c r="W215" s="35"/>
      <c r="X215" s="35"/>
      <c r="Y215" s="35"/>
      <c r="Z215" s="35"/>
      <c r="AA215" s="35"/>
      <c r="AB215" s="35"/>
      <c r="AC215" s="35"/>
      <c r="AD215" s="35"/>
      <c r="AE215" s="35"/>
      <c r="AR215" s="236" t="s">
        <v>258</v>
      </c>
      <c r="AT215" s="236" t="s">
        <v>239</v>
      </c>
      <c r="AU215" s="236" t="s">
        <v>85</v>
      </c>
      <c r="AY215" s="14" t="s">
        <v>238</v>
      </c>
      <c r="BE215" s="237">
        <f>IF(N215="základní",J215,0)</f>
        <v>0</v>
      </c>
      <c r="BF215" s="237">
        <f>IF(N215="snížená",J215,0)</f>
        <v>0</v>
      </c>
      <c r="BG215" s="237">
        <f>IF(N215="zákl. přenesená",J215,0)</f>
        <v>0</v>
      </c>
      <c r="BH215" s="237">
        <f>IF(N215="sníž. přenesená",J215,0)</f>
        <v>0</v>
      </c>
      <c r="BI215" s="237">
        <f>IF(N215="nulová",J215,0)</f>
        <v>0</v>
      </c>
      <c r="BJ215" s="14" t="s">
        <v>80</v>
      </c>
      <c r="BK215" s="237">
        <f>ROUND(I215*H215,2)</f>
        <v>0</v>
      </c>
      <c r="BL215" s="14" t="s">
        <v>258</v>
      </c>
      <c r="BM215" s="236" t="s">
        <v>1085</v>
      </c>
    </row>
    <row r="216" s="2" customFormat="1">
      <c r="A216" s="35"/>
      <c r="B216" s="36"/>
      <c r="C216" s="37"/>
      <c r="D216" s="238" t="s">
        <v>244</v>
      </c>
      <c r="E216" s="37"/>
      <c r="F216" s="239" t="s">
        <v>1055</v>
      </c>
      <c r="G216" s="37"/>
      <c r="H216" s="37"/>
      <c r="I216" s="240"/>
      <c r="J216" s="37"/>
      <c r="K216" s="37"/>
      <c r="L216" s="41"/>
      <c r="M216" s="241"/>
      <c r="N216" s="242"/>
      <c r="O216" s="88"/>
      <c r="P216" s="88"/>
      <c r="Q216" s="88"/>
      <c r="R216" s="88"/>
      <c r="S216" s="88"/>
      <c r="T216" s="89"/>
      <c r="U216" s="35"/>
      <c r="V216" s="35"/>
      <c r="W216" s="35"/>
      <c r="X216" s="35"/>
      <c r="Y216" s="35"/>
      <c r="Z216" s="35"/>
      <c r="AA216" s="35"/>
      <c r="AB216" s="35"/>
      <c r="AC216" s="35"/>
      <c r="AD216" s="35"/>
      <c r="AE216" s="35"/>
      <c r="AT216" s="14" t="s">
        <v>244</v>
      </c>
      <c r="AU216" s="14" t="s">
        <v>85</v>
      </c>
    </row>
    <row r="217" s="2" customFormat="1" ht="49.05" customHeight="1">
      <c r="A217" s="35"/>
      <c r="B217" s="36"/>
      <c r="C217" s="224" t="s">
        <v>479</v>
      </c>
      <c r="D217" s="224" t="s">
        <v>239</v>
      </c>
      <c r="E217" s="225" t="s">
        <v>1056</v>
      </c>
      <c r="F217" s="226" t="s">
        <v>1057</v>
      </c>
      <c r="G217" s="227" t="s">
        <v>242</v>
      </c>
      <c r="H217" s="228">
        <v>1</v>
      </c>
      <c r="I217" s="229"/>
      <c r="J217" s="230">
        <f>ROUND(I217*H217,2)</f>
        <v>0</v>
      </c>
      <c r="K217" s="231"/>
      <c r="L217" s="41"/>
      <c r="M217" s="232" t="s">
        <v>1</v>
      </c>
      <c r="N217" s="233" t="s">
        <v>38</v>
      </c>
      <c r="O217" s="88"/>
      <c r="P217" s="234">
        <f>O217*H217</f>
        <v>0</v>
      </c>
      <c r="Q217" s="234">
        <v>0</v>
      </c>
      <c r="R217" s="234">
        <f>Q217*H217</f>
        <v>0</v>
      </c>
      <c r="S217" s="234">
        <v>0</v>
      </c>
      <c r="T217" s="235">
        <f>S217*H217</f>
        <v>0</v>
      </c>
      <c r="U217" s="35"/>
      <c r="V217" s="35"/>
      <c r="W217" s="35"/>
      <c r="X217" s="35"/>
      <c r="Y217" s="35"/>
      <c r="Z217" s="35"/>
      <c r="AA217" s="35"/>
      <c r="AB217" s="35"/>
      <c r="AC217" s="35"/>
      <c r="AD217" s="35"/>
      <c r="AE217" s="35"/>
      <c r="AR217" s="236" t="s">
        <v>253</v>
      </c>
      <c r="AT217" s="236" t="s">
        <v>239</v>
      </c>
      <c r="AU217" s="236" t="s">
        <v>85</v>
      </c>
      <c r="AY217" s="14" t="s">
        <v>238</v>
      </c>
      <c r="BE217" s="237">
        <f>IF(N217="základní",J217,0)</f>
        <v>0</v>
      </c>
      <c r="BF217" s="237">
        <f>IF(N217="snížená",J217,0)</f>
        <v>0</v>
      </c>
      <c r="BG217" s="237">
        <f>IF(N217="zákl. přenesená",J217,0)</f>
        <v>0</v>
      </c>
      <c r="BH217" s="237">
        <f>IF(N217="sníž. přenesená",J217,0)</f>
        <v>0</v>
      </c>
      <c r="BI217" s="237">
        <f>IF(N217="nulová",J217,0)</f>
        <v>0</v>
      </c>
      <c r="BJ217" s="14" t="s">
        <v>80</v>
      </c>
      <c r="BK217" s="237">
        <f>ROUND(I217*H217,2)</f>
        <v>0</v>
      </c>
      <c r="BL217" s="14" t="s">
        <v>253</v>
      </c>
      <c r="BM217" s="236" t="s">
        <v>1086</v>
      </c>
    </row>
    <row r="218" s="2" customFormat="1">
      <c r="A218" s="35"/>
      <c r="B218" s="36"/>
      <c r="C218" s="37"/>
      <c r="D218" s="238" t="s">
        <v>244</v>
      </c>
      <c r="E218" s="37"/>
      <c r="F218" s="239" t="s">
        <v>1059</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244</v>
      </c>
      <c r="AU218" s="14" t="s">
        <v>85</v>
      </c>
    </row>
    <row r="219" s="2" customFormat="1" ht="24.15" customHeight="1">
      <c r="A219" s="35"/>
      <c r="B219" s="36"/>
      <c r="C219" s="224" t="s">
        <v>639</v>
      </c>
      <c r="D219" s="224" t="s">
        <v>239</v>
      </c>
      <c r="E219" s="225" t="s">
        <v>1060</v>
      </c>
      <c r="F219" s="226" t="s">
        <v>1061</v>
      </c>
      <c r="G219" s="227" t="s">
        <v>242</v>
      </c>
      <c r="H219" s="228">
        <v>1</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253</v>
      </c>
      <c r="AT219" s="236" t="s">
        <v>239</v>
      </c>
      <c r="AU219" s="236" t="s">
        <v>85</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253</v>
      </c>
      <c r="BM219" s="236" t="s">
        <v>1087</v>
      </c>
    </row>
    <row r="220" s="2" customFormat="1">
      <c r="A220" s="35"/>
      <c r="B220" s="36"/>
      <c r="C220" s="37"/>
      <c r="D220" s="238" t="s">
        <v>244</v>
      </c>
      <c r="E220" s="37"/>
      <c r="F220" s="239" t="s">
        <v>1063</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85</v>
      </c>
    </row>
    <row r="221" s="2" customFormat="1">
      <c r="A221" s="35"/>
      <c r="B221" s="36"/>
      <c r="C221" s="37"/>
      <c r="D221" s="238" t="s">
        <v>993</v>
      </c>
      <c r="E221" s="37"/>
      <c r="F221" s="265" t="s">
        <v>1064</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85</v>
      </c>
    </row>
    <row r="222" s="12" customFormat="1" ht="25.92" customHeight="1">
      <c r="A222" s="12"/>
      <c r="B222" s="210"/>
      <c r="C222" s="211"/>
      <c r="D222" s="212" t="s">
        <v>72</v>
      </c>
      <c r="E222" s="213" t="s">
        <v>1088</v>
      </c>
      <c r="F222" s="213" t="s">
        <v>1089</v>
      </c>
      <c r="G222" s="211"/>
      <c r="H222" s="211"/>
      <c r="I222" s="214"/>
      <c r="J222" s="215">
        <f>BK222</f>
        <v>0</v>
      </c>
      <c r="K222" s="211"/>
      <c r="L222" s="216"/>
      <c r="M222" s="217"/>
      <c r="N222" s="218"/>
      <c r="O222" s="218"/>
      <c r="P222" s="219">
        <f>SUM(P223:P246)</f>
        <v>0</v>
      </c>
      <c r="Q222" s="218"/>
      <c r="R222" s="219">
        <f>SUM(R223:R246)</f>
        <v>0</v>
      </c>
      <c r="S222" s="218"/>
      <c r="T222" s="220">
        <f>SUM(T223:T246)</f>
        <v>0</v>
      </c>
      <c r="U222" s="12"/>
      <c r="V222" s="12"/>
      <c r="W222" s="12"/>
      <c r="X222" s="12"/>
      <c r="Y222" s="12"/>
      <c r="Z222" s="12"/>
      <c r="AA222" s="12"/>
      <c r="AB222" s="12"/>
      <c r="AC222" s="12"/>
      <c r="AD222" s="12"/>
      <c r="AE222" s="12"/>
      <c r="AR222" s="221" t="s">
        <v>80</v>
      </c>
      <c r="AT222" s="222" t="s">
        <v>72</v>
      </c>
      <c r="AU222" s="222" t="s">
        <v>73</v>
      </c>
      <c r="AY222" s="221" t="s">
        <v>238</v>
      </c>
      <c r="BK222" s="223">
        <f>SUM(BK223:BK246)</f>
        <v>0</v>
      </c>
    </row>
    <row r="223" s="2" customFormat="1" ht="16.5" customHeight="1">
      <c r="A223" s="35"/>
      <c r="B223" s="36"/>
      <c r="C223" s="243" t="s">
        <v>641</v>
      </c>
      <c r="D223" s="243" t="s">
        <v>246</v>
      </c>
      <c r="E223" s="244" t="s">
        <v>1090</v>
      </c>
      <c r="F223" s="245" t="s">
        <v>1091</v>
      </c>
      <c r="G223" s="246" t="s">
        <v>242</v>
      </c>
      <c r="H223" s="247">
        <v>480</v>
      </c>
      <c r="I223" s="248"/>
      <c r="J223" s="249">
        <f>ROUND(I223*H223,2)</f>
        <v>0</v>
      </c>
      <c r="K223" s="250"/>
      <c r="L223" s="251"/>
      <c r="M223" s="252" t="s">
        <v>1</v>
      </c>
      <c r="N223" s="253" t="s">
        <v>38</v>
      </c>
      <c r="O223" s="88"/>
      <c r="P223" s="234">
        <f>O223*H223</f>
        <v>0</v>
      </c>
      <c r="Q223" s="234">
        <v>0</v>
      </c>
      <c r="R223" s="234">
        <f>Q223*H223</f>
        <v>0</v>
      </c>
      <c r="S223" s="234">
        <v>0</v>
      </c>
      <c r="T223" s="235">
        <f>S223*H223</f>
        <v>0</v>
      </c>
      <c r="U223" s="35"/>
      <c r="V223" s="35"/>
      <c r="W223" s="35"/>
      <c r="X223" s="35"/>
      <c r="Y223" s="35"/>
      <c r="Z223" s="35"/>
      <c r="AA223" s="35"/>
      <c r="AB223" s="35"/>
      <c r="AC223" s="35"/>
      <c r="AD223" s="35"/>
      <c r="AE223" s="35"/>
      <c r="AR223" s="236" t="s">
        <v>277</v>
      </c>
      <c r="AT223" s="236" t="s">
        <v>246</v>
      </c>
      <c r="AU223" s="236" t="s">
        <v>80</v>
      </c>
      <c r="AY223" s="14" t="s">
        <v>238</v>
      </c>
      <c r="BE223" s="237">
        <f>IF(N223="základní",J223,0)</f>
        <v>0</v>
      </c>
      <c r="BF223" s="237">
        <f>IF(N223="snížená",J223,0)</f>
        <v>0</v>
      </c>
      <c r="BG223" s="237">
        <f>IF(N223="zákl. přenesená",J223,0)</f>
        <v>0</v>
      </c>
      <c r="BH223" s="237">
        <f>IF(N223="sníž. přenesená",J223,0)</f>
        <v>0</v>
      </c>
      <c r="BI223" s="237">
        <f>IF(N223="nulová",J223,0)</f>
        <v>0</v>
      </c>
      <c r="BJ223" s="14" t="s">
        <v>80</v>
      </c>
      <c r="BK223" s="237">
        <f>ROUND(I223*H223,2)</f>
        <v>0</v>
      </c>
      <c r="BL223" s="14" t="s">
        <v>258</v>
      </c>
      <c r="BM223" s="236" t="s">
        <v>1092</v>
      </c>
    </row>
    <row r="224" s="2" customFormat="1">
      <c r="A224" s="35"/>
      <c r="B224" s="36"/>
      <c r="C224" s="37"/>
      <c r="D224" s="238" t="s">
        <v>244</v>
      </c>
      <c r="E224" s="37"/>
      <c r="F224" s="239" t="s">
        <v>1091</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244</v>
      </c>
      <c r="AU224" s="14" t="s">
        <v>80</v>
      </c>
    </row>
    <row r="225" s="2" customFormat="1">
      <c r="A225" s="35"/>
      <c r="B225" s="36"/>
      <c r="C225" s="37"/>
      <c r="D225" s="238" t="s">
        <v>993</v>
      </c>
      <c r="E225" s="37"/>
      <c r="F225" s="265" t="s">
        <v>1093</v>
      </c>
      <c r="G225" s="37"/>
      <c r="H225" s="37"/>
      <c r="I225" s="240"/>
      <c r="J225" s="37"/>
      <c r="K225" s="37"/>
      <c r="L225" s="41"/>
      <c r="M225" s="241"/>
      <c r="N225" s="242"/>
      <c r="O225" s="88"/>
      <c r="P225" s="88"/>
      <c r="Q225" s="88"/>
      <c r="R225" s="88"/>
      <c r="S225" s="88"/>
      <c r="T225" s="89"/>
      <c r="U225" s="35"/>
      <c r="V225" s="35"/>
      <c r="W225" s="35"/>
      <c r="X225" s="35"/>
      <c r="Y225" s="35"/>
      <c r="Z225" s="35"/>
      <c r="AA225" s="35"/>
      <c r="AB225" s="35"/>
      <c r="AC225" s="35"/>
      <c r="AD225" s="35"/>
      <c r="AE225" s="35"/>
      <c r="AT225" s="14" t="s">
        <v>993</v>
      </c>
      <c r="AU225" s="14" t="s">
        <v>80</v>
      </c>
    </row>
    <row r="226" s="2" customFormat="1" ht="33" customHeight="1">
      <c r="A226" s="35"/>
      <c r="B226" s="36"/>
      <c r="C226" s="224" t="s">
        <v>484</v>
      </c>
      <c r="D226" s="224" t="s">
        <v>239</v>
      </c>
      <c r="E226" s="225" t="s">
        <v>342</v>
      </c>
      <c r="F226" s="226" t="s">
        <v>343</v>
      </c>
      <c r="G226" s="227" t="s">
        <v>242</v>
      </c>
      <c r="H226" s="228">
        <v>480</v>
      </c>
      <c r="I226" s="229"/>
      <c r="J226" s="230">
        <f>ROUND(I226*H226,2)</f>
        <v>0</v>
      </c>
      <c r="K226" s="231"/>
      <c r="L226" s="41"/>
      <c r="M226" s="232" t="s">
        <v>1</v>
      </c>
      <c r="N226" s="233" t="s">
        <v>38</v>
      </c>
      <c r="O226" s="88"/>
      <c r="P226" s="234">
        <f>O226*H226</f>
        <v>0</v>
      </c>
      <c r="Q226" s="234">
        <v>0</v>
      </c>
      <c r="R226" s="234">
        <f>Q226*H226</f>
        <v>0</v>
      </c>
      <c r="S226" s="234">
        <v>0</v>
      </c>
      <c r="T226" s="235">
        <f>S226*H226</f>
        <v>0</v>
      </c>
      <c r="U226" s="35"/>
      <c r="V226" s="35"/>
      <c r="W226" s="35"/>
      <c r="X226" s="35"/>
      <c r="Y226" s="35"/>
      <c r="Z226" s="35"/>
      <c r="AA226" s="35"/>
      <c r="AB226" s="35"/>
      <c r="AC226" s="35"/>
      <c r="AD226" s="35"/>
      <c r="AE226" s="35"/>
      <c r="AR226" s="236" t="s">
        <v>258</v>
      </c>
      <c r="AT226" s="236" t="s">
        <v>239</v>
      </c>
      <c r="AU226" s="236" t="s">
        <v>80</v>
      </c>
      <c r="AY226" s="14" t="s">
        <v>238</v>
      </c>
      <c r="BE226" s="237">
        <f>IF(N226="základní",J226,0)</f>
        <v>0</v>
      </c>
      <c r="BF226" s="237">
        <f>IF(N226="snížená",J226,0)</f>
        <v>0</v>
      </c>
      <c r="BG226" s="237">
        <f>IF(N226="zákl. přenesená",J226,0)</f>
        <v>0</v>
      </c>
      <c r="BH226" s="237">
        <f>IF(N226="sníž. přenesená",J226,0)</f>
        <v>0</v>
      </c>
      <c r="BI226" s="237">
        <f>IF(N226="nulová",J226,0)</f>
        <v>0</v>
      </c>
      <c r="BJ226" s="14" t="s">
        <v>80</v>
      </c>
      <c r="BK226" s="237">
        <f>ROUND(I226*H226,2)</f>
        <v>0</v>
      </c>
      <c r="BL226" s="14" t="s">
        <v>258</v>
      </c>
      <c r="BM226" s="236" t="s">
        <v>1094</v>
      </c>
    </row>
    <row r="227" s="2" customFormat="1">
      <c r="A227" s="35"/>
      <c r="B227" s="36"/>
      <c r="C227" s="37"/>
      <c r="D227" s="238" t="s">
        <v>244</v>
      </c>
      <c r="E227" s="37"/>
      <c r="F227" s="239" t="s">
        <v>343</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244</v>
      </c>
      <c r="AU227" s="14" t="s">
        <v>80</v>
      </c>
    </row>
    <row r="228" s="2" customFormat="1">
      <c r="A228" s="35"/>
      <c r="B228" s="36"/>
      <c r="C228" s="37"/>
      <c r="D228" s="238" t="s">
        <v>993</v>
      </c>
      <c r="E228" s="37"/>
      <c r="F228" s="265" t="s">
        <v>1095</v>
      </c>
      <c r="G228" s="37"/>
      <c r="H228" s="37"/>
      <c r="I228" s="240"/>
      <c r="J228" s="37"/>
      <c r="K228" s="37"/>
      <c r="L228" s="41"/>
      <c r="M228" s="241"/>
      <c r="N228" s="242"/>
      <c r="O228" s="88"/>
      <c r="P228" s="88"/>
      <c r="Q228" s="88"/>
      <c r="R228" s="88"/>
      <c r="S228" s="88"/>
      <c r="T228" s="89"/>
      <c r="U228" s="35"/>
      <c r="V228" s="35"/>
      <c r="W228" s="35"/>
      <c r="X228" s="35"/>
      <c r="Y228" s="35"/>
      <c r="Z228" s="35"/>
      <c r="AA228" s="35"/>
      <c r="AB228" s="35"/>
      <c r="AC228" s="35"/>
      <c r="AD228" s="35"/>
      <c r="AE228" s="35"/>
      <c r="AT228" s="14" t="s">
        <v>993</v>
      </c>
      <c r="AU228" s="14" t="s">
        <v>80</v>
      </c>
    </row>
    <row r="229" s="2" customFormat="1" ht="33" customHeight="1">
      <c r="A229" s="35"/>
      <c r="B229" s="36"/>
      <c r="C229" s="243" t="s">
        <v>493</v>
      </c>
      <c r="D229" s="243" t="s">
        <v>246</v>
      </c>
      <c r="E229" s="244" t="s">
        <v>1096</v>
      </c>
      <c r="F229" s="245" t="s">
        <v>1097</v>
      </c>
      <c r="G229" s="246" t="s">
        <v>242</v>
      </c>
      <c r="H229" s="247">
        <v>218</v>
      </c>
      <c r="I229" s="248"/>
      <c r="J229" s="249">
        <f>ROUND(I229*H229,2)</f>
        <v>0</v>
      </c>
      <c r="K229" s="250"/>
      <c r="L229" s="251"/>
      <c r="M229" s="252" t="s">
        <v>1</v>
      </c>
      <c r="N229" s="253" t="s">
        <v>38</v>
      </c>
      <c r="O229" s="88"/>
      <c r="P229" s="234">
        <f>O229*H229</f>
        <v>0</v>
      </c>
      <c r="Q229" s="234">
        <v>0</v>
      </c>
      <c r="R229" s="234">
        <f>Q229*H229</f>
        <v>0</v>
      </c>
      <c r="S229" s="234">
        <v>0</v>
      </c>
      <c r="T229" s="235">
        <f>S229*H229</f>
        <v>0</v>
      </c>
      <c r="U229" s="35"/>
      <c r="V229" s="35"/>
      <c r="W229" s="35"/>
      <c r="X229" s="35"/>
      <c r="Y229" s="35"/>
      <c r="Z229" s="35"/>
      <c r="AA229" s="35"/>
      <c r="AB229" s="35"/>
      <c r="AC229" s="35"/>
      <c r="AD229" s="35"/>
      <c r="AE229" s="35"/>
      <c r="AR229" s="236" t="s">
        <v>277</v>
      </c>
      <c r="AT229" s="236" t="s">
        <v>246</v>
      </c>
      <c r="AU229" s="236" t="s">
        <v>80</v>
      </c>
      <c r="AY229" s="14" t="s">
        <v>238</v>
      </c>
      <c r="BE229" s="237">
        <f>IF(N229="základní",J229,0)</f>
        <v>0</v>
      </c>
      <c r="BF229" s="237">
        <f>IF(N229="snížená",J229,0)</f>
        <v>0</v>
      </c>
      <c r="BG229" s="237">
        <f>IF(N229="zákl. přenesená",J229,0)</f>
        <v>0</v>
      </c>
      <c r="BH229" s="237">
        <f>IF(N229="sníž. přenesená",J229,0)</f>
        <v>0</v>
      </c>
      <c r="BI229" s="237">
        <f>IF(N229="nulová",J229,0)</f>
        <v>0</v>
      </c>
      <c r="BJ229" s="14" t="s">
        <v>80</v>
      </c>
      <c r="BK229" s="237">
        <f>ROUND(I229*H229,2)</f>
        <v>0</v>
      </c>
      <c r="BL229" s="14" t="s">
        <v>258</v>
      </c>
      <c r="BM229" s="236" t="s">
        <v>1098</v>
      </c>
    </row>
    <row r="230" s="2" customFormat="1">
      <c r="A230" s="35"/>
      <c r="B230" s="36"/>
      <c r="C230" s="37"/>
      <c r="D230" s="238" t="s">
        <v>244</v>
      </c>
      <c r="E230" s="37"/>
      <c r="F230" s="239" t="s">
        <v>1097</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244</v>
      </c>
      <c r="AU230" s="14" t="s">
        <v>80</v>
      </c>
    </row>
    <row r="231" s="2" customFormat="1">
      <c r="A231" s="35"/>
      <c r="B231" s="36"/>
      <c r="C231" s="37"/>
      <c r="D231" s="238" t="s">
        <v>993</v>
      </c>
      <c r="E231" s="37"/>
      <c r="F231" s="265" t="s">
        <v>1099</v>
      </c>
      <c r="G231" s="37"/>
      <c r="H231" s="37"/>
      <c r="I231" s="240"/>
      <c r="J231" s="37"/>
      <c r="K231" s="37"/>
      <c r="L231" s="41"/>
      <c r="M231" s="241"/>
      <c r="N231" s="242"/>
      <c r="O231" s="88"/>
      <c r="P231" s="88"/>
      <c r="Q231" s="88"/>
      <c r="R231" s="88"/>
      <c r="S231" s="88"/>
      <c r="T231" s="89"/>
      <c r="U231" s="35"/>
      <c r="V231" s="35"/>
      <c r="W231" s="35"/>
      <c r="X231" s="35"/>
      <c r="Y231" s="35"/>
      <c r="Z231" s="35"/>
      <c r="AA231" s="35"/>
      <c r="AB231" s="35"/>
      <c r="AC231" s="35"/>
      <c r="AD231" s="35"/>
      <c r="AE231" s="35"/>
      <c r="AT231" s="14" t="s">
        <v>993</v>
      </c>
      <c r="AU231" s="14" t="s">
        <v>80</v>
      </c>
    </row>
    <row r="232" s="2" customFormat="1" ht="76.35" customHeight="1">
      <c r="A232" s="35"/>
      <c r="B232" s="36"/>
      <c r="C232" s="224" t="s">
        <v>489</v>
      </c>
      <c r="D232" s="224" t="s">
        <v>239</v>
      </c>
      <c r="E232" s="225" t="s">
        <v>1100</v>
      </c>
      <c r="F232" s="226" t="s">
        <v>1101</v>
      </c>
      <c r="G232" s="227" t="s">
        <v>242</v>
      </c>
      <c r="H232" s="228">
        <v>218</v>
      </c>
      <c r="I232" s="229"/>
      <c r="J232" s="230">
        <f>ROUND(I232*H232,2)</f>
        <v>0</v>
      </c>
      <c r="K232" s="231"/>
      <c r="L232" s="41"/>
      <c r="M232" s="232" t="s">
        <v>1</v>
      </c>
      <c r="N232" s="233" t="s">
        <v>38</v>
      </c>
      <c r="O232" s="88"/>
      <c r="P232" s="234">
        <f>O232*H232</f>
        <v>0</v>
      </c>
      <c r="Q232" s="234">
        <v>0</v>
      </c>
      <c r="R232" s="234">
        <f>Q232*H232</f>
        <v>0</v>
      </c>
      <c r="S232" s="234">
        <v>0</v>
      </c>
      <c r="T232" s="235">
        <f>S232*H232</f>
        <v>0</v>
      </c>
      <c r="U232" s="35"/>
      <c r="V232" s="35"/>
      <c r="W232" s="35"/>
      <c r="X232" s="35"/>
      <c r="Y232" s="35"/>
      <c r="Z232" s="35"/>
      <c r="AA232" s="35"/>
      <c r="AB232" s="35"/>
      <c r="AC232" s="35"/>
      <c r="AD232" s="35"/>
      <c r="AE232" s="35"/>
      <c r="AR232" s="236" t="s">
        <v>258</v>
      </c>
      <c r="AT232" s="236" t="s">
        <v>239</v>
      </c>
      <c r="AU232" s="236" t="s">
        <v>80</v>
      </c>
      <c r="AY232" s="14" t="s">
        <v>238</v>
      </c>
      <c r="BE232" s="237">
        <f>IF(N232="základní",J232,0)</f>
        <v>0</v>
      </c>
      <c r="BF232" s="237">
        <f>IF(N232="snížená",J232,0)</f>
        <v>0</v>
      </c>
      <c r="BG232" s="237">
        <f>IF(N232="zákl. přenesená",J232,0)</f>
        <v>0</v>
      </c>
      <c r="BH232" s="237">
        <f>IF(N232="sníž. přenesená",J232,0)</f>
        <v>0</v>
      </c>
      <c r="BI232" s="237">
        <f>IF(N232="nulová",J232,0)</f>
        <v>0</v>
      </c>
      <c r="BJ232" s="14" t="s">
        <v>80</v>
      </c>
      <c r="BK232" s="237">
        <f>ROUND(I232*H232,2)</f>
        <v>0</v>
      </c>
      <c r="BL232" s="14" t="s">
        <v>258</v>
      </c>
      <c r="BM232" s="236" t="s">
        <v>1102</v>
      </c>
    </row>
    <row r="233" s="2" customFormat="1">
      <c r="A233" s="35"/>
      <c r="B233" s="36"/>
      <c r="C233" s="37"/>
      <c r="D233" s="238" t="s">
        <v>244</v>
      </c>
      <c r="E233" s="37"/>
      <c r="F233" s="239" t="s">
        <v>1103</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244</v>
      </c>
      <c r="AU233" s="14" t="s">
        <v>80</v>
      </c>
    </row>
    <row r="234" s="2" customFormat="1">
      <c r="A234" s="35"/>
      <c r="B234" s="36"/>
      <c r="C234" s="37"/>
      <c r="D234" s="238" t="s">
        <v>993</v>
      </c>
      <c r="E234" s="37"/>
      <c r="F234" s="265" t="s">
        <v>1104</v>
      </c>
      <c r="G234" s="37"/>
      <c r="H234" s="37"/>
      <c r="I234" s="240"/>
      <c r="J234" s="37"/>
      <c r="K234" s="37"/>
      <c r="L234" s="41"/>
      <c r="M234" s="241"/>
      <c r="N234" s="242"/>
      <c r="O234" s="88"/>
      <c r="P234" s="88"/>
      <c r="Q234" s="88"/>
      <c r="R234" s="88"/>
      <c r="S234" s="88"/>
      <c r="T234" s="89"/>
      <c r="U234" s="35"/>
      <c r="V234" s="35"/>
      <c r="W234" s="35"/>
      <c r="X234" s="35"/>
      <c r="Y234" s="35"/>
      <c r="Z234" s="35"/>
      <c r="AA234" s="35"/>
      <c r="AB234" s="35"/>
      <c r="AC234" s="35"/>
      <c r="AD234" s="35"/>
      <c r="AE234" s="35"/>
      <c r="AT234" s="14" t="s">
        <v>993</v>
      </c>
      <c r="AU234" s="14" t="s">
        <v>80</v>
      </c>
    </row>
    <row r="235" s="2" customFormat="1" ht="33" customHeight="1">
      <c r="A235" s="35"/>
      <c r="B235" s="36"/>
      <c r="C235" s="243" t="s">
        <v>1105</v>
      </c>
      <c r="D235" s="243" t="s">
        <v>246</v>
      </c>
      <c r="E235" s="244" t="s">
        <v>1106</v>
      </c>
      <c r="F235" s="245" t="s">
        <v>1107</v>
      </c>
      <c r="G235" s="246" t="s">
        <v>242</v>
      </c>
      <c r="H235" s="247">
        <v>14</v>
      </c>
      <c r="I235" s="248"/>
      <c r="J235" s="249">
        <f>ROUND(I235*H235,2)</f>
        <v>0</v>
      </c>
      <c r="K235" s="250"/>
      <c r="L235" s="251"/>
      <c r="M235" s="252" t="s">
        <v>1</v>
      </c>
      <c r="N235" s="253" t="s">
        <v>38</v>
      </c>
      <c r="O235" s="88"/>
      <c r="P235" s="234">
        <f>O235*H235</f>
        <v>0</v>
      </c>
      <c r="Q235" s="234">
        <v>0</v>
      </c>
      <c r="R235" s="234">
        <f>Q235*H235</f>
        <v>0</v>
      </c>
      <c r="S235" s="234">
        <v>0</v>
      </c>
      <c r="T235" s="235">
        <f>S235*H235</f>
        <v>0</v>
      </c>
      <c r="U235" s="35"/>
      <c r="V235" s="35"/>
      <c r="W235" s="35"/>
      <c r="X235" s="35"/>
      <c r="Y235" s="35"/>
      <c r="Z235" s="35"/>
      <c r="AA235" s="35"/>
      <c r="AB235" s="35"/>
      <c r="AC235" s="35"/>
      <c r="AD235" s="35"/>
      <c r="AE235" s="35"/>
      <c r="AR235" s="236" t="s">
        <v>277</v>
      </c>
      <c r="AT235" s="236" t="s">
        <v>246</v>
      </c>
      <c r="AU235" s="236" t="s">
        <v>80</v>
      </c>
      <c r="AY235" s="14" t="s">
        <v>238</v>
      </c>
      <c r="BE235" s="237">
        <f>IF(N235="základní",J235,0)</f>
        <v>0</v>
      </c>
      <c r="BF235" s="237">
        <f>IF(N235="snížená",J235,0)</f>
        <v>0</v>
      </c>
      <c r="BG235" s="237">
        <f>IF(N235="zákl. přenesená",J235,0)</f>
        <v>0</v>
      </c>
      <c r="BH235" s="237">
        <f>IF(N235="sníž. přenesená",J235,0)</f>
        <v>0</v>
      </c>
      <c r="BI235" s="237">
        <f>IF(N235="nulová",J235,0)</f>
        <v>0</v>
      </c>
      <c r="BJ235" s="14" t="s">
        <v>80</v>
      </c>
      <c r="BK235" s="237">
        <f>ROUND(I235*H235,2)</f>
        <v>0</v>
      </c>
      <c r="BL235" s="14" t="s">
        <v>258</v>
      </c>
      <c r="BM235" s="236" t="s">
        <v>1108</v>
      </c>
    </row>
    <row r="236" s="2" customFormat="1">
      <c r="A236" s="35"/>
      <c r="B236" s="36"/>
      <c r="C236" s="37"/>
      <c r="D236" s="238" t="s">
        <v>244</v>
      </c>
      <c r="E236" s="37"/>
      <c r="F236" s="239" t="s">
        <v>1107</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244</v>
      </c>
      <c r="AU236" s="14" t="s">
        <v>80</v>
      </c>
    </row>
    <row r="237" s="2" customFormat="1">
      <c r="A237" s="35"/>
      <c r="B237" s="36"/>
      <c r="C237" s="37"/>
      <c r="D237" s="238" t="s">
        <v>993</v>
      </c>
      <c r="E237" s="37"/>
      <c r="F237" s="265" t="s">
        <v>1109</v>
      </c>
      <c r="G237" s="37"/>
      <c r="H237" s="37"/>
      <c r="I237" s="240"/>
      <c r="J237" s="37"/>
      <c r="K237" s="37"/>
      <c r="L237" s="41"/>
      <c r="M237" s="241"/>
      <c r="N237" s="242"/>
      <c r="O237" s="88"/>
      <c r="P237" s="88"/>
      <c r="Q237" s="88"/>
      <c r="R237" s="88"/>
      <c r="S237" s="88"/>
      <c r="T237" s="89"/>
      <c r="U237" s="35"/>
      <c r="V237" s="35"/>
      <c r="W237" s="35"/>
      <c r="X237" s="35"/>
      <c r="Y237" s="35"/>
      <c r="Z237" s="35"/>
      <c r="AA237" s="35"/>
      <c r="AB237" s="35"/>
      <c r="AC237" s="35"/>
      <c r="AD237" s="35"/>
      <c r="AE237" s="35"/>
      <c r="AT237" s="14" t="s">
        <v>993</v>
      </c>
      <c r="AU237" s="14" t="s">
        <v>80</v>
      </c>
    </row>
    <row r="238" s="2" customFormat="1" ht="76.35" customHeight="1">
      <c r="A238" s="35"/>
      <c r="B238" s="36"/>
      <c r="C238" s="224" t="s">
        <v>1110</v>
      </c>
      <c r="D238" s="224" t="s">
        <v>239</v>
      </c>
      <c r="E238" s="225" t="s">
        <v>1111</v>
      </c>
      <c r="F238" s="226" t="s">
        <v>1112</v>
      </c>
      <c r="G238" s="227" t="s">
        <v>242</v>
      </c>
      <c r="H238" s="228">
        <v>14</v>
      </c>
      <c r="I238" s="229"/>
      <c r="J238" s="230">
        <f>ROUND(I238*H238,2)</f>
        <v>0</v>
      </c>
      <c r="K238" s="231"/>
      <c r="L238" s="41"/>
      <c r="M238" s="232" t="s">
        <v>1</v>
      </c>
      <c r="N238" s="233" t="s">
        <v>38</v>
      </c>
      <c r="O238" s="88"/>
      <c r="P238" s="234">
        <f>O238*H238</f>
        <v>0</v>
      </c>
      <c r="Q238" s="234">
        <v>0</v>
      </c>
      <c r="R238" s="234">
        <f>Q238*H238</f>
        <v>0</v>
      </c>
      <c r="S238" s="234">
        <v>0</v>
      </c>
      <c r="T238" s="235">
        <f>S238*H238</f>
        <v>0</v>
      </c>
      <c r="U238" s="35"/>
      <c r="V238" s="35"/>
      <c r="W238" s="35"/>
      <c r="X238" s="35"/>
      <c r="Y238" s="35"/>
      <c r="Z238" s="35"/>
      <c r="AA238" s="35"/>
      <c r="AB238" s="35"/>
      <c r="AC238" s="35"/>
      <c r="AD238" s="35"/>
      <c r="AE238" s="35"/>
      <c r="AR238" s="236" t="s">
        <v>258</v>
      </c>
      <c r="AT238" s="236" t="s">
        <v>239</v>
      </c>
      <c r="AU238" s="236" t="s">
        <v>80</v>
      </c>
      <c r="AY238" s="14" t="s">
        <v>238</v>
      </c>
      <c r="BE238" s="237">
        <f>IF(N238="základní",J238,0)</f>
        <v>0</v>
      </c>
      <c r="BF238" s="237">
        <f>IF(N238="snížená",J238,0)</f>
        <v>0</v>
      </c>
      <c r="BG238" s="237">
        <f>IF(N238="zákl. přenesená",J238,0)</f>
        <v>0</v>
      </c>
      <c r="BH238" s="237">
        <f>IF(N238="sníž. přenesená",J238,0)</f>
        <v>0</v>
      </c>
      <c r="BI238" s="237">
        <f>IF(N238="nulová",J238,0)</f>
        <v>0</v>
      </c>
      <c r="BJ238" s="14" t="s">
        <v>80</v>
      </c>
      <c r="BK238" s="237">
        <f>ROUND(I238*H238,2)</f>
        <v>0</v>
      </c>
      <c r="BL238" s="14" t="s">
        <v>258</v>
      </c>
      <c r="BM238" s="236" t="s">
        <v>1113</v>
      </c>
    </row>
    <row r="239" s="2" customFormat="1">
      <c r="A239" s="35"/>
      <c r="B239" s="36"/>
      <c r="C239" s="37"/>
      <c r="D239" s="238" t="s">
        <v>244</v>
      </c>
      <c r="E239" s="37"/>
      <c r="F239" s="239" t="s">
        <v>1114</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244</v>
      </c>
      <c r="AU239" s="14" t="s">
        <v>80</v>
      </c>
    </row>
    <row r="240" s="2" customFormat="1">
      <c r="A240" s="35"/>
      <c r="B240" s="36"/>
      <c r="C240" s="37"/>
      <c r="D240" s="238" t="s">
        <v>993</v>
      </c>
      <c r="E240" s="37"/>
      <c r="F240" s="265" t="s">
        <v>1115</v>
      </c>
      <c r="G240" s="37"/>
      <c r="H240" s="37"/>
      <c r="I240" s="240"/>
      <c r="J240" s="37"/>
      <c r="K240" s="37"/>
      <c r="L240" s="41"/>
      <c r="M240" s="241"/>
      <c r="N240" s="242"/>
      <c r="O240" s="88"/>
      <c r="P240" s="88"/>
      <c r="Q240" s="88"/>
      <c r="R240" s="88"/>
      <c r="S240" s="88"/>
      <c r="T240" s="89"/>
      <c r="U240" s="35"/>
      <c r="V240" s="35"/>
      <c r="W240" s="35"/>
      <c r="X240" s="35"/>
      <c r="Y240" s="35"/>
      <c r="Z240" s="35"/>
      <c r="AA240" s="35"/>
      <c r="AB240" s="35"/>
      <c r="AC240" s="35"/>
      <c r="AD240" s="35"/>
      <c r="AE240" s="35"/>
      <c r="AT240" s="14" t="s">
        <v>993</v>
      </c>
      <c r="AU240" s="14" t="s">
        <v>80</v>
      </c>
    </row>
    <row r="241" s="2" customFormat="1" ht="33" customHeight="1">
      <c r="A241" s="35"/>
      <c r="B241" s="36"/>
      <c r="C241" s="243" t="s">
        <v>1116</v>
      </c>
      <c r="D241" s="243" t="s">
        <v>246</v>
      </c>
      <c r="E241" s="244" t="s">
        <v>1117</v>
      </c>
      <c r="F241" s="245" t="s">
        <v>1118</v>
      </c>
      <c r="G241" s="246" t="s">
        <v>242</v>
      </c>
      <c r="H241" s="247">
        <v>16</v>
      </c>
      <c r="I241" s="248"/>
      <c r="J241" s="249">
        <f>ROUND(I241*H241,2)</f>
        <v>0</v>
      </c>
      <c r="K241" s="250"/>
      <c r="L241" s="251"/>
      <c r="M241" s="252" t="s">
        <v>1</v>
      </c>
      <c r="N241" s="253" t="s">
        <v>38</v>
      </c>
      <c r="O241" s="88"/>
      <c r="P241" s="234">
        <f>O241*H241</f>
        <v>0</v>
      </c>
      <c r="Q241" s="234">
        <v>0</v>
      </c>
      <c r="R241" s="234">
        <f>Q241*H241</f>
        <v>0</v>
      </c>
      <c r="S241" s="234">
        <v>0</v>
      </c>
      <c r="T241" s="235">
        <f>S241*H241</f>
        <v>0</v>
      </c>
      <c r="U241" s="35"/>
      <c r="V241" s="35"/>
      <c r="W241" s="35"/>
      <c r="X241" s="35"/>
      <c r="Y241" s="35"/>
      <c r="Z241" s="35"/>
      <c r="AA241" s="35"/>
      <c r="AB241" s="35"/>
      <c r="AC241" s="35"/>
      <c r="AD241" s="35"/>
      <c r="AE241" s="35"/>
      <c r="AR241" s="236" t="s">
        <v>277</v>
      </c>
      <c r="AT241" s="236" t="s">
        <v>246</v>
      </c>
      <c r="AU241" s="236" t="s">
        <v>80</v>
      </c>
      <c r="AY241" s="14" t="s">
        <v>238</v>
      </c>
      <c r="BE241" s="237">
        <f>IF(N241="základní",J241,0)</f>
        <v>0</v>
      </c>
      <c r="BF241" s="237">
        <f>IF(N241="snížená",J241,0)</f>
        <v>0</v>
      </c>
      <c r="BG241" s="237">
        <f>IF(N241="zákl. přenesená",J241,0)</f>
        <v>0</v>
      </c>
      <c r="BH241" s="237">
        <f>IF(N241="sníž. přenesená",J241,0)</f>
        <v>0</v>
      </c>
      <c r="BI241" s="237">
        <f>IF(N241="nulová",J241,0)</f>
        <v>0</v>
      </c>
      <c r="BJ241" s="14" t="s">
        <v>80</v>
      </c>
      <c r="BK241" s="237">
        <f>ROUND(I241*H241,2)</f>
        <v>0</v>
      </c>
      <c r="BL241" s="14" t="s">
        <v>258</v>
      </c>
      <c r="BM241" s="236" t="s">
        <v>1119</v>
      </c>
    </row>
    <row r="242" s="2" customFormat="1">
      <c r="A242" s="35"/>
      <c r="B242" s="36"/>
      <c r="C242" s="37"/>
      <c r="D242" s="238" t="s">
        <v>244</v>
      </c>
      <c r="E242" s="37"/>
      <c r="F242" s="239" t="s">
        <v>1118</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244</v>
      </c>
      <c r="AU242" s="14" t="s">
        <v>80</v>
      </c>
    </row>
    <row r="243" s="2" customFormat="1">
      <c r="A243" s="35"/>
      <c r="B243" s="36"/>
      <c r="C243" s="37"/>
      <c r="D243" s="238" t="s">
        <v>993</v>
      </c>
      <c r="E243" s="37"/>
      <c r="F243" s="265" t="s">
        <v>1120</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993</v>
      </c>
      <c r="AU243" s="14" t="s">
        <v>80</v>
      </c>
    </row>
    <row r="244" s="2" customFormat="1" ht="76.35" customHeight="1">
      <c r="A244" s="35"/>
      <c r="B244" s="36"/>
      <c r="C244" s="224" t="s">
        <v>1121</v>
      </c>
      <c r="D244" s="224" t="s">
        <v>239</v>
      </c>
      <c r="E244" s="225" t="s">
        <v>1122</v>
      </c>
      <c r="F244" s="226" t="s">
        <v>1123</v>
      </c>
      <c r="G244" s="227" t="s">
        <v>242</v>
      </c>
      <c r="H244" s="228">
        <v>16</v>
      </c>
      <c r="I244" s="229"/>
      <c r="J244" s="230">
        <f>ROUND(I244*H244,2)</f>
        <v>0</v>
      </c>
      <c r="K244" s="231"/>
      <c r="L244" s="41"/>
      <c r="M244" s="232" t="s">
        <v>1</v>
      </c>
      <c r="N244" s="233" t="s">
        <v>38</v>
      </c>
      <c r="O244" s="88"/>
      <c r="P244" s="234">
        <f>O244*H244</f>
        <v>0</v>
      </c>
      <c r="Q244" s="234">
        <v>0</v>
      </c>
      <c r="R244" s="234">
        <f>Q244*H244</f>
        <v>0</v>
      </c>
      <c r="S244" s="234">
        <v>0</v>
      </c>
      <c r="T244" s="235">
        <f>S244*H244</f>
        <v>0</v>
      </c>
      <c r="U244" s="35"/>
      <c r="V244" s="35"/>
      <c r="W244" s="35"/>
      <c r="X244" s="35"/>
      <c r="Y244" s="35"/>
      <c r="Z244" s="35"/>
      <c r="AA244" s="35"/>
      <c r="AB244" s="35"/>
      <c r="AC244" s="35"/>
      <c r="AD244" s="35"/>
      <c r="AE244" s="35"/>
      <c r="AR244" s="236" t="s">
        <v>258</v>
      </c>
      <c r="AT244" s="236" t="s">
        <v>239</v>
      </c>
      <c r="AU244" s="236" t="s">
        <v>80</v>
      </c>
      <c r="AY244" s="14" t="s">
        <v>238</v>
      </c>
      <c r="BE244" s="237">
        <f>IF(N244="základní",J244,0)</f>
        <v>0</v>
      </c>
      <c r="BF244" s="237">
        <f>IF(N244="snížená",J244,0)</f>
        <v>0</v>
      </c>
      <c r="BG244" s="237">
        <f>IF(N244="zákl. přenesená",J244,0)</f>
        <v>0</v>
      </c>
      <c r="BH244" s="237">
        <f>IF(N244="sníž. přenesená",J244,0)</f>
        <v>0</v>
      </c>
      <c r="BI244" s="237">
        <f>IF(N244="nulová",J244,0)</f>
        <v>0</v>
      </c>
      <c r="BJ244" s="14" t="s">
        <v>80</v>
      </c>
      <c r="BK244" s="237">
        <f>ROUND(I244*H244,2)</f>
        <v>0</v>
      </c>
      <c r="BL244" s="14" t="s">
        <v>258</v>
      </c>
      <c r="BM244" s="236" t="s">
        <v>1124</v>
      </c>
    </row>
    <row r="245" s="2" customFormat="1">
      <c r="A245" s="35"/>
      <c r="B245" s="36"/>
      <c r="C245" s="37"/>
      <c r="D245" s="238" t="s">
        <v>244</v>
      </c>
      <c r="E245" s="37"/>
      <c r="F245" s="239" t="s">
        <v>1125</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244</v>
      </c>
      <c r="AU245" s="14" t="s">
        <v>80</v>
      </c>
    </row>
    <row r="246" s="2" customFormat="1">
      <c r="A246" s="35"/>
      <c r="B246" s="36"/>
      <c r="C246" s="37"/>
      <c r="D246" s="238" t="s">
        <v>993</v>
      </c>
      <c r="E246" s="37"/>
      <c r="F246" s="265" t="s">
        <v>1126</v>
      </c>
      <c r="G246" s="37"/>
      <c r="H246" s="37"/>
      <c r="I246" s="240"/>
      <c r="J246" s="37"/>
      <c r="K246" s="37"/>
      <c r="L246" s="41"/>
      <c r="M246" s="256"/>
      <c r="N246" s="257"/>
      <c r="O246" s="258"/>
      <c r="P246" s="258"/>
      <c r="Q246" s="258"/>
      <c r="R246" s="258"/>
      <c r="S246" s="258"/>
      <c r="T246" s="259"/>
      <c r="U246" s="35"/>
      <c r="V246" s="35"/>
      <c r="W246" s="35"/>
      <c r="X246" s="35"/>
      <c r="Y246" s="35"/>
      <c r="Z246" s="35"/>
      <c r="AA246" s="35"/>
      <c r="AB246" s="35"/>
      <c r="AC246" s="35"/>
      <c r="AD246" s="35"/>
      <c r="AE246" s="35"/>
      <c r="AT246" s="14" t="s">
        <v>993</v>
      </c>
      <c r="AU246" s="14" t="s">
        <v>80</v>
      </c>
    </row>
    <row r="247" s="2" customFormat="1" ht="6.96" customHeight="1">
      <c r="A247" s="35"/>
      <c r="B247" s="63"/>
      <c r="C247" s="64"/>
      <c r="D247" s="64"/>
      <c r="E247" s="64"/>
      <c r="F247" s="64"/>
      <c r="G247" s="64"/>
      <c r="H247" s="64"/>
      <c r="I247" s="64"/>
      <c r="J247" s="64"/>
      <c r="K247" s="64"/>
      <c r="L247" s="41"/>
      <c r="M247" s="35"/>
      <c r="O247" s="35"/>
      <c r="P247" s="35"/>
      <c r="Q247" s="35"/>
      <c r="R247" s="35"/>
      <c r="S247" s="35"/>
      <c r="T247" s="35"/>
      <c r="U247" s="35"/>
      <c r="V247" s="35"/>
      <c r="W247" s="35"/>
      <c r="X247" s="35"/>
      <c r="Y247" s="35"/>
      <c r="Z247" s="35"/>
      <c r="AA247" s="35"/>
      <c r="AB247" s="35"/>
      <c r="AC247" s="35"/>
      <c r="AD247" s="35"/>
      <c r="AE247" s="35"/>
    </row>
  </sheetData>
  <sheetProtection sheet="1" autoFilter="0" formatColumns="0" formatRows="0" objects="1" scenarios="1" spinCount="100000" saltValue="a20UwBW40BOnFMtB7NSywV/xMBZdQK4/kMO+pa321tUBg8D4i2BO9qH3lAGNf9ul+oghLZAwFEPibQIY8B/vmg==" hashValue="SfZRgyRKmDQbj36Z/SH/vm1X2QXykMXcwD63skAUwijobX39ymx8dSNw8JkC0/fYb9holYsEAJJgvosySUq4LQ==" algorithmName="SHA-512" password="CC35"/>
  <autoFilter ref="C128:K246"/>
  <mergeCells count="12">
    <mergeCell ref="E7:H7"/>
    <mergeCell ref="E9:H9"/>
    <mergeCell ref="E11:H11"/>
    <mergeCell ref="E20:H20"/>
    <mergeCell ref="E29:H29"/>
    <mergeCell ref="E85:H85"/>
    <mergeCell ref="E87:H87"/>
    <mergeCell ref="E89:H89"/>
    <mergeCell ref="E117:H117"/>
    <mergeCell ref="E119:H119"/>
    <mergeCell ref="E121:H12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169</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1" customFormat="1" ht="12" customHeight="1">
      <c r="B8" s="17"/>
      <c r="D8" s="148" t="s">
        <v>207</v>
      </c>
      <c r="L8" s="17"/>
    </row>
    <row r="9" s="2" customFormat="1" ht="16.5" customHeight="1">
      <c r="A9" s="35"/>
      <c r="B9" s="41"/>
      <c r="C9" s="35"/>
      <c r="D9" s="35"/>
      <c r="E9" s="149" t="s">
        <v>974</v>
      </c>
      <c r="F9" s="35"/>
      <c r="G9" s="35"/>
      <c r="H9" s="35"/>
      <c r="I9" s="35"/>
      <c r="J9" s="35"/>
      <c r="K9" s="35"/>
      <c r="L9" s="60"/>
      <c r="S9" s="35"/>
      <c r="T9" s="35"/>
      <c r="U9" s="35"/>
      <c r="V9" s="35"/>
      <c r="W9" s="35"/>
      <c r="X9" s="35"/>
      <c r="Y9" s="35"/>
      <c r="Z9" s="35"/>
      <c r="AA9" s="35"/>
      <c r="AB9" s="35"/>
      <c r="AC9" s="35"/>
      <c r="AD9" s="35"/>
      <c r="AE9" s="35"/>
    </row>
    <row r="10" s="2" customFormat="1" ht="12" customHeight="1">
      <c r="A10" s="35"/>
      <c r="B10" s="41"/>
      <c r="C10" s="35"/>
      <c r="D10" s="148" t="s">
        <v>209</v>
      </c>
      <c r="E10" s="35"/>
      <c r="F10" s="35"/>
      <c r="G10" s="35"/>
      <c r="H10" s="35"/>
      <c r="I10" s="35"/>
      <c r="J10" s="35"/>
      <c r="K10" s="35"/>
      <c r="L10" s="60"/>
      <c r="S10" s="35"/>
      <c r="T10" s="35"/>
      <c r="U10" s="35"/>
      <c r="V10" s="35"/>
      <c r="W10" s="35"/>
      <c r="X10" s="35"/>
      <c r="Y10" s="35"/>
      <c r="Z10" s="35"/>
      <c r="AA10" s="35"/>
      <c r="AB10" s="35"/>
      <c r="AC10" s="35"/>
      <c r="AD10" s="35"/>
      <c r="AE10" s="35"/>
    </row>
    <row r="11" s="2" customFormat="1" ht="16.5" customHeight="1">
      <c r="A11" s="35"/>
      <c r="B11" s="41"/>
      <c r="C11" s="35"/>
      <c r="D11" s="35"/>
      <c r="E11" s="151" t="s">
        <v>1127</v>
      </c>
      <c r="F11" s="35"/>
      <c r="G11" s="35"/>
      <c r="H11" s="35"/>
      <c r="I11" s="35"/>
      <c r="J11" s="35"/>
      <c r="K11" s="35"/>
      <c r="L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60"/>
      <c r="S12" s="35"/>
      <c r="T12" s="35"/>
      <c r="U12" s="35"/>
      <c r="V12" s="35"/>
      <c r="W12" s="35"/>
      <c r="X12" s="35"/>
      <c r="Y12" s="35"/>
      <c r="Z12" s="35"/>
      <c r="AA12" s="35"/>
      <c r="AB12" s="35"/>
      <c r="AC12" s="35"/>
      <c r="AD12" s="35"/>
      <c r="AE12" s="35"/>
    </row>
    <row r="13" s="2" customFormat="1" ht="12" customHeight="1">
      <c r="A13" s="35"/>
      <c r="B13" s="41"/>
      <c r="C13" s="35"/>
      <c r="D13" s="148" t="s">
        <v>18</v>
      </c>
      <c r="E13" s="35"/>
      <c r="F13" s="138" t="s">
        <v>1</v>
      </c>
      <c r="G13" s="35"/>
      <c r="H13" s="35"/>
      <c r="I13" s="148" t="s">
        <v>19</v>
      </c>
      <c r="J13" s="138" t="s">
        <v>1</v>
      </c>
      <c r="K13" s="35"/>
      <c r="L13" s="60"/>
      <c r="S13" s="35"/>
      <c r="T13" s="35"/>
      <c r="U13" s="35"/>
      <c r="V13" s="35"/>
      <c r="W13" s="35"/>
      <c r="X13" s="35"/>
      <c r="Y13" s="35"/>
      <c r="Z13" s="35"/>
      <c r="AA13" s="35"/>
      <c r="AB13" s="35"/>
      <c r="AC13" s="35"/>
      <c r="AD13" s="35"/>
      <c r="AE13" s="35"/>
    </row>
    <row r="14" s="2" customFormat="1" ht="12" customHeight="1">
      <c r="A14" s="35"/>
      <c r="B14" s="41"/>
      <c r="C14" s="35"/>
      <c r="D14" s="148" t="s">
        <v>20</v>
      </c>
      <c r="E14" s="35"/>
      <c r="F14" s="138" t="s">
        <v>21</v>
      </c>
      <c r="G14" s="35"/>
      <c r="H14" s="35"/>
      <c r="I14" s="148" t="s">
        <v>22</v>
      </c>
      <c r="J14" s="152" t="str">
        <f>'Rekapitulace stavby'!AN8</f>
        <v>3. 10. 2025</v>
      </c>
      <c r="K14" s="35"/>
      <c r="L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60"/>
      <c r="S15" s="35"/>
      <c r="T15" s="35"/>
      <c r="U15" s="35"/>
      <c r="V15" s="35"/>
      <c r="W15" s="35"/>
      <c r="X15" s="35"/>
      <c r="Y15" s="35"/>
      <c r="Z15" s="35"/>
      <c r="AA15" s="35"/>
      <c r="AB15" s="35"/>
      <c r="AC15" s="35"/>
      <c r="AD15" s="35"/>
      <c r="AE15" s="35"/>
    </row>
    <row r="16" s="2" customFormat="1" ht="12" customHeight="1">
      <c r="A16" s="35"/>
      <c r="B16" s="41"/>
      <c r="C16" s="35"/>
      <c r="D16" s="148" t="s">
        <v>24</v>
      </c>
      <c r="E16" s="35"/>
      <c r="F16" s="35"/>
      <c r="G16" s="35"/>
      <c r="H16" s="35"/>
      <c r="I16" s="148" t="s">
        <v>25</v>
      </c>
      <c r="J16" s="138" t="str">
        <f>IF('Rekapitulace stavby'!AN10="","",'Rekapitulace stavby'!AN10)</f>
        <v/>
      </c>
      <c r="K16" s="35"/>
      <c r="L16" s="60"/>
      <c r="S16" s="35"/>
      <c r="T16" s="35"/>
      <c r="U16" s="35"/>
      <c r="V16" s="35"/>
      <c r="W16" s="35"/>
      <c r="X16" s="35"/>
      <c r="Y16" s="35"/>
      <c r="Z16" s="35"/>
      <c r="AA16" s="35"/>
      <c r="AB16" s="35"/>
      <c r="AC16" s="35"/>
      <c r="AD16" s="35"/>
      <c r="AE16" s="35"/>
    </row>
    <row r="17" s="2" customFormat="1" ht="18" customHeight="1">
      <c r="A17" s="35"/>
      <c r="B17" s="41"/>
      <c r="C17" s="35"/>
      <c r="D17" s="35"/>
      <c r="E17" s="138" t="str">
        <f>IF('Rekapitulace stavby'!E11="","",'Rekapitulace stavby'!E11)</f>
        <v xml:space="preserve"> </v>
      </c>
      <c r="F17" s="35"/>
      <c r="G17" s="35"/>
      <c r="H17" s="35"/>
      <c r="I17" s="148" t="s">
        <v>26</v>
      </c>
      <c r="J17" s="138" t="str">
        <f>IF('Rekapitulace stavby'!AN11="","",'Rekapitulace stavby'!AN11)</f>
        <v/>
      </c>
      <c r="K17" s="35"/>
      <c r="L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60"/>
      <c r="S18" s="35"/>
      <c r="T18" s="35"/>
      <c r="U18" s="35"/>
      <c r="V18" s="35"/>
      <c r="W18" s="35"/>
      <c r="X18" s="35"/>
      <c r="Y18" s="35"/>
      <c r="Z18" s="35"/>
      <c r="AA18" s="35"/>
      <c r="AB18" s="35"/>
      <c r="AC18" s="35"/>
      <c r="AD18" s="35"/>
      <c r="AE18" s="35"/>
    </row>
    <row r="19" s="2" customFormat="1" ht="12" customHeight="1">
      <c r="A19" s="35"/>
      <c r="B19" s="41"/>
      <c r="C19" s="35"/>
      <c r="D19" s="148" t="s">
        <v>27</v>
      </c>
      <c r="E19" s="35"/>
      <c r="F19" s="35"/>
      <c r="G19" s="35"/>
      <c r="H19" s="35"/>
      <c r="I19" s="148" t="s">
        <v>25</v>
      </c>
      <c r="J19" s="30" t="str">
        <f>'Rekapitulace stavby'!AN13</f>
        <v>Vyplň údaj</v>
      </c>
      <c r="K19" s="35"/>
      <c r="L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38"/>
      <c r="G20" s="138"/>
      <c r="H20" s="138"/>
      <c r="I20" s="148" t="s">
        <v>26</v>
      </c>
      <c r="J20" s="30" t="str">
        <f>'Rekapitulace stavby'!AN14</f>
        <v>Vyplň údaj</v>
      </c>
      <c r="K20" s="35"/>
      <c r="L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60"/>
      <c r="S21" s="35"/>
      <c r="T21" s="35"/>
      <c r="U21" s="35"/>
      <c r="V21" s="35"/>
      <c r="W21" s="35"/>
      <c r="X21" s="35"/>
      <c r="Y21" s="35"/>
      <c r="Z21" s="35"/>
      <c r="AA21" s="35"/>
      <c r="AB21" s="35"/>
      <c r="AC21" s="35"/>
      <c r="AD21" s="35"/>
      <c r="AE21" s="35"/>
    </row>
    <row r="22" s="2" customFormat="1" ht="12" customHeight="1">
      <c r="A22" s="35"/>
      <c r="B22" s="41"/>
      <c r="C22" s="35"/>
      <c r="D22" s="148" t="s">
        <v>29</v>
      </c>
      <c r="E22" s="35"/>
      <c r="F22" s="35"/>
      <c r="G22" s="35"/>
      <c r="H22" s="35"/>
      <c r="I22" s="148" t="s">
        <v>25</v>
      </c>
      <c r="J22" s="138" t="str">
        <f>IF('Rekapitulace stavby'!AN16="","",'Rekapitulace stavby'!AN16)</f>
        <v/>
      </c>
      <c r="K22" s="35"/>
      <c r="L22" s="60"/>
      <c r="S22" s="35"/>
      <c r="T22" s="35"/>
      <c r="U22" s="35"/>
      <c r="V22" s="35"/>
      <c r="W22" s="35"/>
      <c r="X22" s="35"/>
      <c r="Y22" s="35"/>
      <c r="Z22" s="35"/>
      <c r="AA22" s="35"/>
      <c r="AB22" s="35"/>
      <c r="AC22" s="35"/>
      <c r="AD22" s="35"/>
      <c r="AE22" s="35"/>
    </row>
    <row r="23" s="2" customFormat="1" ht="18" customHeight="1">
      <c r="A23" s="35"/>
      <c r="B23" s="41"/>
      <c r="C23" s="35"/>
      <c r="D23" s="35"/>
      <c r="E23" s="138" t="str">
        <f>IF('Rekapitulace stavby'!E17="","",'Rekapitulace stavby'!E17)</f>
        <v xml:space="preserve"> </v>
      </c>
      <c r="F23" s="35"/>
      <c r="G23" s="35"/>
      <c r="H23" s="35"/>
      <c r="I23" s="148" t="s">
        <v>26</v>
      </c>
      <c r="J23" s="138" t="str">
        <f>IF('Rekapitulace stavby'!AN17="","",'Rekapitulace stavby'!AN17)</f>
        <v/>
      </c>
      <c r="K23" s="35"/>
      <c r="L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60"/>
      <c r="S24" s="35"/>
      <c r="T24" s="35"/>
      <c r="U24" s="35"/>
      <c r="V24" s="35"/>
      <c r="W24" s="35"/>
      <c r="X24" s="35"/>
      <c r="Y24" s="35"/>
      <c r="Z24" s="35"/>
      <c r="AA24" s="35"/>
      <c r="AB24" s="35"/>
      <c r="AC24" s="35"/>
      <c r="AD24" s="35"/>
      <c r="AE24" s="35"/>
    </row>
    <row r="25" s="2" customFormat="1" ht="12" customHeight="1">
      <c r="A25" s="35"/>
      <c r="B25" s="41"/>
      <c r="C25" s="35"/>
      <c r="D25" s="148" t="s">
        <v>31</v>
      </c>
      <c r="E25" s="35"/>
      <c r="F25" s="35"/>
      <c r="G25" s="35"/>
      <c r="H25" s="35"/>
      <c r="I25" s="148" t="s">
        <v>25</v>
      </c>
      <c r="J25" s="138" t="str">
        <f>IF('Rekapitulace stavby'!AN19="","",'Rekapitulace stavby'!AN19)</f>
        <v/>
      </c>
      <c r="K25" s="35"/>
      <c r="L25" s="60"/>
      <c r="S25" s="35"/>
      <c r="T25" s="35"/>
      <c r="U25" s="35"/>
      <c r="V25" s="35"/>
      <c r="W25" s="35"/>
      <c r="X25" s="35"/>
      <c r="Y25" s="35"/>
      <c r="Z25" s="35"/>
      <c r="AA25" s="35"/>
      <c r="AB25" s="35"/>
      <c r="AC25" s="35"/>
      <c r="AD25" s="35"/>
      <c r="AE25" s="35"/>
    </row>
    <row r="26" s="2" customFormat="1" ht="18" customHeight="1">
      <c r="A26" s="35"/>
      <c r="B26" s="41"/>
      <c r="C26" s="35"/>
      <c r="D26" s="35"/>
      <c r="E26" s="138" t="str">
        <f>IF('Rekapitulace stavby'!E20="","",'Rekapitulace stavby'!E20)</f>
        <v xml:space="preserve"> </v>
      </c>
      <c r="F26" s="35"/>
      <c r="G26" s="35"/>
      <c r="H26" s="35"/>
      <c r="I26" s="148" t="s">
        <v>26</v>
      </c>
      <c r="J26" s="138" t="str">
        <f>IF('Rekapitulace stavby'!AN20="","",'Rekapitulace stavby'!AN20)</f>
        <v/>
      </c>
      <c r="K26" s="35"/>
      <c r="L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60"/>
      <c r="S27" s="35"/>
      <c r="T27" s="35"/>
      <c r="U27" s="35"/>
      <c r="V27" s="35"/>
      <c r="W27" s="35"/>
      <c r="X27" s="35"/>
      <c r="Y27" s="35"/>
      <c r="Z27" s="35"/>
      <c r="AA27" s="35"/>
      <c r="AB27" s="35"/>
      <c r="AC27" s="35"/>
      <c r="AD27" s="35"/>
      <c r="AE27" s="35"/>
    </row>
    <row r="28" s="2" customFormat="1" ht="12" customHeight="1">
      <c r="A28" s="35"/>
      <c r="B28" s="41"/>
      <c r="C28" s="35"/>
      <c r="D28" s="148" t="s">
        <v>32</v>
      </c>
      <c r="E28" s="35"/>
      <c r="F28" s="35"/>
      <c r="G28" s="35"/>
      <c r="H28" s="35"/>
      <c r="I28" s="35"/>
      <c r="J28" s="35"/>
      <c r="K28" s="35"/>
      <c r="L28" s="60"/>
      <c r="S28" s="35"/>
      <c r="T28" s="35"/>
      <c r="U28" s="35"/>
      <c r="V28" s="35"/>
      <c r="W28" s="35"/>
      <c r="X28" s="35"/>
      <c r="Y28" s="35"/>
      <c r="Z28" s="35"/>
      <c r="AA28" s="35"/>
      <c r="AB28" s="35"/>
      <c r="AC28" s="35"/>
      <c r="AD28" s="35"/>
      <c r="AE28" s="35"/>
    </row>
    <row r="29" s="8" customFormat="1" ht="16.5" customHeight="1">
      <c r="A29" s="153"/>
      <c r="B29" s="154"/>
      <c r="C29" s="153"/>
      <c r="D29" s="153"/>
      <c r="E29" s="155" t="s">
        <v>1</v>
      </c>
      <c r="F29" s="155"/>
      <c r="G29" s="155"/>
      <c r="H29" s="155"/>
      <c r="I29" s="153"/>
      <c r="J29" s="153"/>
      <c r="K29" s="153"/>
      <c r="L29" s="156"/>
      <c r="S29" s="153"/>
      <c r="T29" s="153"/>
      <c r="U29" s="153"/>
      <c r="V29" s="153"/>
      <c r="W29" s="153"/>
      <c r="X29" s="153"/>
      <c r="Y29" s="153"/>
      <c r="Z29" s="153"/>
      <c r="AA29" s="153"/>
      <c r="AB29" s="153"/>
      <c r="AC29" s="153"/>
      <c r="AD29" s="153"/>
      <c r="AE29" s="153"/>
    </row>
    <row r="30" s="2" customFormat="1" ht="6.96" customHeight="1">
      <c r="A30" s="35"/>
      <c r="B30" s="41"/>
      <c r="C30" s="35"/>
      <c r="D30" s="35"/>
      <c r="E30" s="35"/>
      <c r="F30" s="35"/>
      <c r="G30" s="35"/>
      <c r="H30" s="35"/>
      <c r="I30" s="35"/>
      <c r="J30" s="35"/>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25.44" customHeight="1">
      <c r="A32" s="35"/>
      <c r="B32" s="41"/>
      <c r="C32" s="35"/>
      <c r="D32" s="158" t="s">
        <v>33</v>
      </c>
      <c r="E32" s="35"/>
      <c r="F32" s="35"/>
      <c r="G32" s="35"/>
      <c r="H32" s="35"/>
      <c r="I32" s="35"/>
      <c r="J32" s="159">
        <f>ROUND(J124, 2)</f>
        <v>0</v>
      </c>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14.4" customHeight="1">
      <c r="A34" s="35"/>
      <c r="B34" s="41"/>
      <c r="C34" s="35"/>
      <c r="D34" s="35"/>
      <c r="E34" s="35"/>
      <c r="F34" s="160" t="s">
        <v>35</v>
      </c>
      <c r="G34" s="35"/>
      <c r="H34" s="35"/>
      <c r="I34" s="160" t="s">
        <v>34</v>
      </c>
      <c r="J34" s="160" t="s">
        <v>36</v>
      </c>
      <c r="K34" s="35"/>
      <c r="L34" s="60"/>
      <c r="S34" s="35"/>
      <c r="T34" s="35"/>
      <c r="U34" s="35"/>
      <c r="V34" s="35"/>
      <c r="W34" s="35"/>
      <c r="X34" s="35"/>
      <c r="Y34" s="35"/>
      <c r="Z34" s="35"/>
      <c r="AA34" s="35"/>
      <c r="AB34" s="35"/>
      <c r="AC34" s="35"/>
      <c r="AD34" s="35"/>
      <c r="AE34" s="35"/>
    </row>
    <row r="35" s="2" customFormat="1" ht="14.4" customHeight="1">
      <c r="A35" s="35"/>
      <c r="B35" s="41"/>
      <c r="C35" s="35"/>
      <c r="D35" s="150" t="s">
        <v>37</v>
      </c>
      <c r="E35" s="148" t="s">
        <v>38</v>
      </c>
      <c r="F35" s="161">
        <f>ROUND((SUM(BE124:BE158)),  2)</f>
        <v>0</v>
      </c>
      <c r="G35" s="35"/>
      <c r="H35" s="35"/>
      <c r="I35" s="162">
        <v>0.20999999999999999</v>
      </c>
      <c r="J35" s="161">
        <f>ROUND(((SUM(BE124:BE158))*I35),  2)</f>
        <v>0</v>
      </c>
      <c r="K35" s="35"/>
      <c r="L35" s="60"/>
      <c r="S35" s="35"/>
      <c r="T35" s="35"/>
      <c r="U35" s="35"/>
      <c r="V35" s="35"/>
      <c r="W35" s="35"/>
      <c r="X35" s="35"/>
      <c r="Y35" s="35"/>
      <c r="Z35" s="35"/>
      <c r="AA35" s="35"/>
      <c r="AB35" s="35"/>
      <c r="AC35" s="35"/>
      <c r="AD35" s="35"/>
      <c r="AE35" s="35"/>
    </row>
    <row r="36" s="2" customFormat="1" ht="14.4" customHeight="1">
      <c r="A36" s="35"/>
      <c r="B36" s="41"/>
      <c r="C36" s="35"/>
      <c r="D36" s="35"/>
      <c r="E36" s="148" t="s">
        <v>39</v>
      </c>
      <c r="F36" s="161">
        <f>ROUND((SUM(BF124:BF158)),  2)</f>
        <v>0</v>
      </c>
      <c r="G36" s="35"/>
      <c r="H36" s="35"/>
      <c r="I36" s="162">
        <v>0.12</v>
      </c>
      <c r="J36" s="161">
        <f>ROUND(((SUM(BF124:BF158))*I36),  2)</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40</v>
      </c>
      <c r="F37" s="161">
        <f>ROUND((SUM(BG124:BG158)),  2)</f>
        <v>0</v>
      </c>
      <c r="G37" s="35"/>
      <c r="H37" s="35"/>
      <c r="I37" s="162">
        <v>0.20999999999999999</v>
      </c>
      <c r="J37" s="161">
        <f>0</f>
        <v>0</v>
      </c>
      <c r="K37" s="35"/>
      <c r="L37" s="60"/>
      <c r="S37" s="35"/>
      <c r="T37" s="35"/>
      <c r="U37" s="35"/>
      <c r="V37" s="35"/>
      <c r="W37" s="35"/>
      <c r="X37" s="35"/>
      <c r="Y37" s="35"/>
      <c r="Z37" s="35"/>
      <c r="AA37" s="35"/>
      <c r="AB37" s="35"/>
      <c r="AC37" s="35"/>
      <c r="AD37" s="35"/>
      <c r="AE37" s="35"/>
    </row>
    <row r="38" hidden="1" s="2" customFormat="1" ht="14.4" customHeight="1">
      <c r="A38" s="35"/>
      <c r="B38" s="41"/>
      <c r="C38" s="35"/>
      <c r="D38" s="35"/>
      <c r="E38" s="148" t="s">
        <v>41</v>
      </c>
      <c r="F38" s="161">
        <f>ROUND((SUM(BH124:BH158)),  2)</f>
        <v>0</v>
      </c>
      <c r="G38" s="35"/>
      <c r="H38" s="35"/>
      <c r="I38" s="162">
        <v>0.12</v>
      </c>
      <c r="J38" s="161">
        <f>0</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42</v>
      </c>
      <c r="F39" s="161">
        <f>ROUND((SUM(BI124:BI158)),  2)</f>
        <v>0</v>
      </c>
      <c r="G39" s="35"/>
      <c r="H39" s="35"/>
      <c r="I39" s="162">
        <v>0</v>
      </c>
      <c r="J39" s="161">
        <f>0</f>
        <v>0</v>
      </c>
      <c r="K39" s="35"/>
      <c r="L39" s="60"/>
      <c r="S39" s="35"/>
      <c r="T39" s="35"/>
      <c r="U39" s="35"/>
      <c r="V39" s="35"/>
      <c r="W39" s="35"/>
      <c r="X39" s="35"/>
      <c r="Y39" s="35"/>
      <c r="Z39" s="35"/>
      <c r="AA39" s="35"/>
      <c r="AB39" s="35"/>
      <c r="AC39" s="35"/>
      <c r="AD39" s="35"/>
      <c r="AE39" s="35"/>
    </row>
    <row r="40" s="2" customFormat="1" ht="6.96"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2" customFormat="1" ht="25.44" customHeight="1">
      <c r="A41" s="35"/>
      <c r="B41" s="41"/>
      <c r="C41" s="163"/>
      <c r="D41" s="164" t="s">
        <v>43</v>
      </c>
      <c r="E41" s="165"/>
      <c r="F41" s="165"/>
      <c r="G41" s="166" t="s">
        <v>44</v>
      </c>
      <c r="H41" s="167" t="s">
        <v>45</v>
      </c>
      <c r="I41" s="165"/>
      <c r="J41" s="168">
        <f>SUM(J32:J39)</f>
        <v>0</v>
      </c>
      <c r="K41" s="169"/>
      <c r="L41" s="60"/>
      <c r="S41" s="35"/>
      <c r="T41" s="35"/>
      <c r="U41" s="35"/>
      <c r="V41" s="35"/>
      <c r="W41" s="35"/>
      <c r="X41" s="35"/>
      <c r="Y41" s="35"/>
      <c r="Z41" s="35"/>
      <c r="AA41" s="35"/>
      <c r="AB41" s="35"/>
      <c r="AC41" s="35"/>
      <c r="AD41" s="35"/>
      <c r="AE41" s="35"/>
    </row>
    <row r="42" s="2" customFormat="1" ht="14.4"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2" customFormat="1" ht="16.5" customHeight="1">
      <c r="A87" s="35"/>
      <c r="B87" s="36"/>
      <c r="C87" s="37"/>
      <c r="D87" s="37"/>
      <c r="E87" s="181" t="s">
        <v>974</v>
      </c>
      <c r="F87" s="37"/>
      <c r="G87" s="37"/>
      <c r="H87" s="37"/>
      <c r="I87" s="37"/>
      <c r="J87" s="37"/>
      <c r="K87" s="37"/>
      <c r="L87" s="60"/>
      <c r="S87" s="35"/>
      <c r="T87" s="35"/>
      <c r="U87" s="35"/>
      <c r="V87" s="35"/>
      <c r="W87" s="35"/>
      <c r="X87" s="35"/>
      <c r="Y87" s="35"/>
      <c r="Z87" s="35"/>
      <c r="AA87" s="35"/>
      <c r="AB87" s="35"/>
      <c r="AC87" s="35"/>
      <c r="AD87" s="35"/>
      <c r="AE87" s="35"/>
    </row>
    <row r="88" s="2" customFormat="1" ht="12" customHeight="1">
      <c r="A88" s="35"/>
      <c r="B88" s="36"/>
      <c r="C88" s="29" t="s">
        <v>209</v>
      </c>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6.5" customHeight="1">
      <c r="A89" s="35"/>
      <c r="B89" s="36"/>
      <c r="C89" s="37"/>
      <c r="D89" s="37"/>
      <c r="E89" s="73" t="str">
        <f>E11</f>
        <v>R02 - Stavební část</v>
      </c>
      <c r="F89" s="37"/>
      <c r="G89" s="37"/>
      <c r="H89" s="37"/>
      <c r="I89" s="37"/>
      <c r="J89" s="37"/>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2" customHeight="1">
      <c r="A91" s="35"/>
      <c r="B91" s="36"/>
      <c r="C91" s="29" t="s">
        <v>20</v>
      </c>
      <c r="D91" s="37"/>
      <c r="E91" s="37"/>
      <c r="F91" s="24" t="str">
        <f>F14</f>
        <v xml:space="preserve"> </v>
      </c>
      <c r="G91" s="37"/>
      <c r="H91" s="37"/>
      <c r="I91" s="29" t="s">
        <v>22</v>
      </c>
      <c r="J91" s="76" t="str">
        <f>IF(J14="","",J14)</f>
        <v>3. 10. 2025</v>
      </c>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5.15" customHeight="1">
      <c r="A93" s="35"/>
      <c r="B93" s="36"/>
      <c r="C93" s="29" t="s">
        <v>24</v>
      </c>
      <c r="D93" s="37"/>
      <c r="E93" s="37"/>
      <c r="F93" s="24" t="str">
        <f>E17</f>
        <v xml:space="preserve"> </v>
      </c>
      <c r="G93" s="37"/>
      <c r="H93" s="37"/>
      <c r="I93" s="29" t="s">
        <v>29</v>
      </c>
      <c r="J93" s="33" t="str">
        <f>E23</f>
        <v xml:space="preserve"> </v>
      </c>
      <c r="K93" s="37"/>
      <c r="L93" s="60"/>
      <c r="S93" s="35"/>
      <c r="T93" s="35"/>
      <c r="U93" s="35"/>
      <c r="V93" s="35"/>
      <c r="W93" s="35"/>
      <c r="X93" s="35"/>
      <c r="Y93" s="35"/>
      <c r="Z93" s="35"/>
      <c r="AA93" s="35"/>
      <c r="AB93" s="35"/>
      <c r="AC93" s="35"/>
      <c r="AD93" s="35"/>
      <c r="AE93" s="35"/>
    </row>
    <row r="94" s="2" customFormat="1" ht="15.15" customHeight="1">
      <c r="A94" s="35"/>
      <c r="B94" s="36"/>
      <c r="C94" s="29" t="s">
        <v>27</v>
      </c>
      <c r="D94" s="37"/>
      <c r="E94" s="37"/>
      <c r="F94" s="24" t="str">
        <f>IF(E20="","",E20)</f>
        <v>Vyplň údaj</v>
      </c>
      <c r="G94" s="37"/>
      <c r="H94" s="37"/>
      <c r="I94" s="29" t="s">
        <v>31</v>
      </c>
      <c r="J94" s="33" t="str">
        <f>E26</f>
        <v xml:space="preserve"> </v>
      </c>
      <c r="K94" s="37"/>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9.28" customHeight="1">
      <c r="A96" s="35"/>
      <c r="B96" s="36"/>
      <c r="C96" s="183" t="s">
        <v>216</v>
      </c>
      <c r="D96" s="184"/>
      <c r="E96" s="184"/>
      <c r="F96" s="184"/>
      <c r="G96" s="184"/>
      <c r="H96" s="184"/>
      <c r="I96" s="184"/>
      <c r="J96" s="185" t="s">
        <v>217</v>
      </c>
      <c r="K96" s="184"/>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2.8" customHeight="1">
      <c r="A98" s="35"/>
      <c r="B98" s="36"/>
      <c r="C98" s="186" t="s">
        <v>218</v>
      </c>
      <c r="D98" s="37"/>
      <c r="E98" s="37"/>
      <c r="F98" s="37"/>
      <c r="G98" s="37"/>
      <c r="H98" s="37"/>
      <c r="I98" s="37"/>
      <c r="J98" s="107">
        <f>J124</f>
        <v>0</v>
      </c>
      <c r="K98" s="37"/>
      <c r="L98" s="60"/>
      <c r="S98" s="35"/>
      <c r="T98" s="35"/>
      <c r="U98" s="35"/>
      <c r="V98" s="35"/>
      <c r="W98" s="35"/>
      <c r="X98" s="35"/>
      <c r="Y98" s="35"/>
      <c r="Z98" s="35"/>
      <c r="AA98" s="35"/>
      <c r="AB98" s="35"/>
      <c r="AC98" s="35"/>
      <c r="AD98" s="35"/>
      <c r="AE98" s="35"/>
      <c r="AU98" s="14" t="s">
        <v>219</v>
      </c>
    </row>
    <row r="99" s="9" customFormat="1" ht="24.96" customHeight="1">
      <c r="A99" s="9"/>
      <c r="B99" s="187"/>
      <c r="C99" s="188"/>
      <c r="D99" s="189" t="s">
        <v>976</v>
      </c>
      <c r="E99" s="190"/>
      <c r="F99" s="190"/>
      <c r="G99" s="190"/>
      <c r="H99" s="190"/>
      <c r="I99" s="190"/>
      <c r="J99" s="191">
        <f>J125</f>
        <v>0</v>
      </c>
      <c r="K99" s="188"/>
      <c r="L99" s="192"/>
      <c r="S99" s="9"/>
      <c r="T99" s="9"/>
      <c r="U99" s="9"/>
      <c r="V99" s="9"/>
      <c r="W99" s="9"/>
      <c r="X99" s="9"/>
      <c r="Y99" s="9"/>
      <c r="Z99" s="9"/>
      <c r="AA99" s="9"/>
      <c r="AB99" s="9"/>
      <c r="AC99" s="9"/>
      <c r="AD99" s="9"/>
      <c r="AE99" s="9"/>
    </row>
    <row r="100" s="10" customFormat="1" ht="19.92" customHeight="1">
      <c r="A100" s="10"/>
      <c r="B100" s="193"/>
      <c r="C100" s="129"/>
      <c r="D100" s="194" t="s">
        <v>977</v>
      </c>
      <c r="E100" s="195"/>
      <c r="F100" s="195"/>
      <c r="G100" s="195"/>
      <c r="H100" s="195"/>
      <c r="I100" s="195"/>
      <c r="J100" s="196">
        <f>J126</f>
        <v>0</v>
      </c>
      <c r="K100" s="129"/>
      <c r="L100" s="197"/>
      <c r="S100" s="10"/>
      <c r="T100" s="10"/>
      <c r="U100" s="10"/>
      <c r="V100" s="10"/>
      <c r="W100" s="10"/>
      <c r="X100" s="10"/>
      <c r="Y100" s="10"/>
      <c r="Z100" s="10"/>
      <c r="AA100" s="10"/>
      <c r="AB100" s="10"/>
      <c r="AC100" s="10"/>
      <c r="AD100" s="10"/>
      <c r="AE100" s="10"/>
    </row>
    <row r="101" s="9" customFormat="1" ht="24.96" customHeight="1">
      <c r="A101" s="9"/>
      <c r="B101" s="187"/>
      <c r="C101" s="188"/>
      <c r="D101" s="189" t="s">
        <v>980</v>
      </c>
      <c r="E101" s="190"/>
      <c r="F101" s="190"/>
      <c r="G101" s="190"/>
      <c r="H101" s="190"/>
      <c r="I101" s="190"/>
      <c r="J101" s="191">
        <f>J142</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981</v>
      </c>
      <c r="E102" s="195"/>
      <c r="F102" s="195"/>
      <c r="G102" s="195"/>
      <c r="H102" s="195"/>
      <c r="I102" s="195"/>
      <c r="J102" s="196">
        <f>J143</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2" customFormat="1" ht="16.5" customHeight="1">
      <c r="A114" s="35"/>
      <c r="B114" s="36"/>
      <c r="C114" s="37"/>
      <c r="D114" s="37"/>
      <c r="E114" s="181" t="s">
        <v>974</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209</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E11</f>
        <v>R02 - Stavební část</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F14</f>
        <v xml:space="preserve"> </v>
      </c>
      <c r="G118" s="37"/>
      <c r="H118" s="37"/>
      <c r="I118" s="29" t="s">
        <v>22</v>
      </c>
      <c r="J118" s="76" t="str">
        <f>IF(J14="","",J14)</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E17</f>
        <v xml:space="preserve"> </v>
      </c>
      <c r="G120" s="37"/>
      <c r="H120" s="37"/>
      <c r="I120" s="29" t="s">
        <v>29</v>
      </c>
      <c r="J120" s="33" t="str">
        <f>E23</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IF(E20="","",E20)</f>
        <v>Vyplň údaj</v>
      </c>
      <c r="G121" s="37"/>
      <c r="H121" s="37"/>
      <c r="I121" s="29" t="s">
        <v>31</v>
      </c>
      <c r="J121" s="33" t="str">
        <f>E26</f>
        <v xml:space="preserve"> </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P125+P142</f>
        <v>0</v>
      </c>
      <c r="Q124" s="101"/>
      <c r="R124" s="207">
        <f>R125+R142</f>
        <v>0</v>
      </c>
      <c r="S124" s="101"/>
      <c r="T124" s="208">
        <f>T125+T142</f>
        <v>0</v>
      </c>
      <c r="U124" s="35"/>
      <c r="V124" s="35"/>
      <c r="W124" s="35"/>
      <c r="X124" s="35"/>
      <c r="Y124" s="35"/>
      <c r="Z124" s="35"/>
      <c r="AA124" s="35"/>
      <c r="AB124" s="35"/>
      <c r="AC124" s="35"/>
      <c r="AD124" s="35"/>
      <c r="AE124" s="35"/>
      <c r="AT124" s="14" t="s">
        <v>72</v>
      </c>
      <c r="AU124" s="14" t="s">
        <v>219</v>
      </c>
      <c r="BK124" s="209">
        <f>BK125+BK142</f>
        <v>0</v>
      </c>
    </row>
    <row r="125" s="12" customFormat="1" ht="25.92" customHeight="1">
      <c r="A125" s="12"/>
      <c r="B125" s="210"/>
      <c r="C125" s="211"/>
      <c r="D125" s="212" t="s">
        <v>72</v>
      </c>
      <c r="E125" s="213" t="s">
        <v>985</v>
      </c>
      <c r="F125" s="213" t="s">
        <v>986</v>
      </c>
      <c r="G125" s="211"/>
      <c r="H125" s="211"/>
      <c r="I125" s="214"/>
      <c r="J125" s="215">
        <f>BK125</f>
        <v>0</v>
      </c>
      <c r="K125" s="211"/>
      <c r="L125" s="216"/>
      <c r="M125" s="217"/>
      <c r="N125" s="218"/>
      <c r="O125" s="218"/>
      <c r="P125" s="219">
        <f>P126</f>
        <v>0</v>
      </c>
      <c r="Q125" s="218"/>
      <c r="R125" s="219">
        <f>R126</f>
        <v>0</v>
      </c>
      <c r="S125" s="218"/>
      <c r="T125" s="220">
        <f>T126</f>
        <v>0</v>
      </c>
      <c r="U125" s="12"/>
      <c r="V125" s="12"/>
      <c r="W125" s="12"/>
      <c r="X125" s="12"/>
      <c r="Y125" s="12"/>
      <c r="Z125" s="12"/>
      <c r="AA125" s="12"/>
      <c r="AB125" s="12"/>
      <c r="AC125" s="12"/>
      <c r="AD125" s="12"/>
      <c r="AE125" s="12"/>
      <c r="AR125" s="221" t="s">
        <v>80</v>
      </c>
      <c r="AT125" s="222" t="s">
        <v>72</v>
      </c>
      <c r="AU125" s="222" t="s">
        <v>73</v>
      </c>
      <c r="AY125" s="221" t="s">
        <v>238</v>
      </c>
      <c r="BK125" s="223">
        <f>BK126</f>
        <v>0</v>
      </c>
    </row>
    <row r="126" s="12" customFormat="1" ht="22.8" customHeight="1">
      <c r="A126" s="12"/>
      <c r="B126" s="210"/>
      <c r="C126" s="211"/>
      <c r="D126" s="212" t="s">
        <v>72</v>
      </c>
      <c r="E126" s="254" t="s">
        <v>987</v>
      </c>
      <c r="F126" s="254" t="s">
        <v>988</v>
      </c>
      <c r="G126" s="211"/>
      <c r="H126" s="211"/>
      <c r="I126" s="214"/>
      <c r="J126" s="255">
        <f>BK126</f>
        <v>0</v>
      </c>
      <c r="K126" s="211"/>
      <c r="L126" s="216"/>
      <c r="M126" s="217"/>
      <c r="N126" s="218"/>
      <c r="O126" s="218"/>
      <c r="P126" s="219">
        <f>SUM(P127:P141)</f>
        <v>0</v>
      </c>
      <c r="Q126" s="218"/>
      <c r="R126" s="219">
        <f>SUM(R127:R141)</f>
        <v>0</v>
      </c>
      <c r="S126" s="218"/>
      <c r="T126" s="220">
        <f>SUM(T127:T141)</f>
        <v>0</v>
      </c>
      <c r="U126" s="12"/>
      <c r="V126" s="12"/>
      <c r="W126" s="12"/>
      <c r="X126" s="12"/>
      <c r="Y126" s="12"/>
      <c r="Z126" s="12"/>
      <c r="AA126" s="12"/>
      <c r="AB126" s="12"/>
      <c r="AC126" s="12"/>
      <c r="AD126" s="12"/>
      <c r="AE126" s="12"/>
      <c r="AR126" s="221" t="s">
        <v>80</v>
      </c>
      <c r="AT126" s="222" t="s">
        <v>72</v>
      </c>
      <c r="AU126" s="222" t="s">
        <v>80</v>
      </c>
      <c r="AY126" s="221" t="s">
        <v>238</v>
      </c>
      <c r="BK126" s="223">
        <f>SUM(BK127:BK141)</f>
        <v>0</v>
      </c>
    </row>
    <row r="127" s="2" customFormat="1" ht="24.15" customHeight="1">
      <c r="A127" s="35"/>
      <c r="B127" s="36"/>
      <c r="C127" s="224" t="s">
        <v>80</v>
      </c>
      <c r="D127" s="224" t="s">
        <v>239</v>
      </c>
      <c r="E127" s="225" t="s">
        <v>368</v>
      </c>
      <c r="F127" s="226" t="s">
        <v>1128</v>
      </c>
      <c r="G127" s="227" t="s">
        <v>242</v>
      </c>
      <c r="H127" s="228">
        <v>1</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357</v>
      </c>
      <c r="AT127" s="236" t="s">
        <v>239</v>
      </c>
      <c r="AU127" s="236" t="s">
        <v>85</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357</v>
      </c>
      <c r="BM127" s="236" t="s">
        <v>1129</v>
      </c>
    </row>
    <row r="128" s="2" customFormat="1">
      <c r="A128" s="35"/>
      <c r="B128" s="36"/>
      <c r="C128" s="37"/>
      <c r="D128" s="238" t="s">
        <v>244</v>
      </c>
      <c r="E128" s="37"/>
      <c r="F128" s="239" t="s">
        <v>369</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85</v>
      </c>
    </row>
    <row r="129" s="2" customFormat="1" ht="24.15" customHeight="1">
      <c r="A129" s="35"/>
      <c r="B129" s="36"/>
      <c r="C129" s="224" t="s">
        <v>85</v>
      </c>
      <c r="D129" s="224" t="s">
        <v>239</v>
      </c>
      <c r="E129" s="225" t="s">
        <v>365</v>
      </c>
      <c r="F129" s="226" t="s">
        <v>1130</v>
      </c>
      <c r="G129" s="227" t="s">
        <v>242</v>
      </c>
      <c r="H129" s="228">
        <v>1</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357</v>
      </c>
      <c r="AT129" s="236" t="s">
        <v>239</v>
      </c>
      <c r="AU129" s="236" t="s">
        <v>85</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1131</v>
      </c>
    </row>
    <row r="130" s="2" customFormat="1">
      <c r="A130" s="35"/>
      <c r="B130" s="36"/>
      <c r="C130" s="37"/>
      <c r="D130" s="238" t="s">
        <v>244</v>
      </c>
      <c r="E130" s="37"/>
      <c r="F130" s="239" t="s">
        <v>366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85</v>
      </c>
    </row>
    <row r="131" s="2" customFormat="1" ht="33" customHeight="1">
      <c r="A131" s="35"/>
      <c r="B131" s="36"/>
      <c r="C131" s="224" t="s">
        <v>89</v>
      </c>
      <c r="D131" s="224" t="s">
        <v>239</v>
      </c>
      <c r="E131" s="225" t="s">
        <v>1132</v>
      </c>
      <c r="F131" s="226" t="s">
        <v>1133</v>
      </c>
      <c r="G131" s="227" t="s">
        <v>249</v>
      </c>
      <c r="H131" s="228">
        <v>13</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258</v>
      </c>
      <c r="AT131" s="236" t="s">
        <v>239</v>
      </c>
      <c r="AU131" s="236" t="s">
        <v>85</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258</v>
      </c>
      <c r="BM131" s="236" t="s">
        <v>1134</v>
      </c>
    </row>
    <row r="132" s="2" customFormat="1">
      <c r="A132" s="35"/>
      <c r="B132" s="36"/>
      <c r="C132" s="37"/>
      <c r="D132" s="238" t="s">
        <v>244</v>
      </c>
      <c r="E132" s="37"/>
      <c r="F132" s="239" t="s">
        <v>1135</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85</v>
      </c>
    </row>
    <row r="133" s="2" customFormat="1">
      <c r="A133" s="35"/>
      <c r="B133" s="36"/>
      <c r="C133" s="37"/>
      <c r="D133" s="238" t="s">
        <v>993</v>
      </c>
      <c r="E133" s="37"/>
      <c r="F133" s="265" t="s">
        <v>1136</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993</v>
      </c>
      <c r="AU133" s="14" t="s">
        <v>85</v>
      </c>
    </row>
    <row r="134" s="2" customFormat="1" ht="37.8" customHeight="1">
      <c r="A134" s="35"/>
      <c r="B134" s="36"/>
      <c r="C134" s="224" t="s">
        <v>258</v>
      </c>
      <c r="D134" s="224" t="s">
        <v>239</v>
      </c>
      <c r="E134" s="225" t="s">
        <v>1137</v>
      </c>
      <c r="F134" s="226" t="s">
        <v>1138</v>
      </c>
      <c r="G134" s="227" t="s">
        <v>1139</v>
      </c>
      <c r="H134" s="228">
        <v>8</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258</v>
      </c>
      <c r="AT134" s="236" t="s">
        <v>239</v>
      </c>
      <c r="AU134" s="236" t="s">
        <v>85</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258</v>
      </c>
      <c r="BM134" s="236" t="s">
        <v>1140</v>
      </c>
    </row>
    <row r="135" s="2" customFormat="1">
      <c r="A135" s="35"/>
      <c r="B135" s="36"/>
      <c r="C135" s="37"/>
      <c r="D135" s="238" t="s">
        <v>244</v>
      </c>
      <c r="E135" s="37"/>
      <c r="F135" s="239" t="s">
        <v>1141</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85</v>
      </c>
    </row>
    <row r="136" s="2" customFormat="1">
      <c r="A136" s="35"/>
      <c r="B136" s="36"/>
      <c r="C136" s="37"/>
      <c r="D136" s="238" t="s">
        <v>993</v>
      </c>
      <c r="E136" s="37"/>
      <c r="F136" s="265" t="s">
        <v>1142</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993</v>
      </c>
      <c r="AU136" s="14" t="s">
        <v>85</v>
      </c>
    </row>
    <row r="137" s="2" customFormat="1" ht="24.15" customHeight="1">
      <c r="A137" s="35"/>
      <c r="B137" s="36"/>
      <c r="C137" s="224" t="s">
        <v>263</v>
      </c>
      <c r="D137" s="224" t="s">
        <v>239</v>
      </c>
      <c r="E137" s="225" t="s">
        <v>1143</v>
      </c>
      <c r="F137" s="226" t="s">
        <v>1144</v>
      </c>
      <c r="G137" s="227" t="s">
        <v>1139</v>
      </c>
      <c r="H137" s="228">
        <v>8</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258</v>
      </c>
      <c r="AT137" s="236" t="s">
        <v>239</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258</v>
      </c>
      <c r="BM137" s="236" t="s">
        <v>1145</v>
      </c>
    </row>
    <row r="138" s="2" customFormat="1">
      <c r="A138" s="35"/>
      <c r="B138" s="36"/>
      <c r="C138" s="37"/>
      <c r="D138" s="238" t="s">
        <v>244</v>
      </c>
      <c r="E138" s="37"/>
      <c r="F138" s="239" t="s">
        <v>1146</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85</v>
      </c>
    </row>
    <row r="139" s="2" customFormat="1">
      <c r="A139" s="35"/>
      <c r="B139" s="36"/>
      <c r="C139" s="37"/>
      <c r="D139" s="238" t="s">
        <v>993</v>
      </c>
      <c r="E139" s="37"/>
      <c r="F139" s="265" t="s">
        <v>1147</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993</v>
      </c>
      <c r="AU139" s="14" t="s">
        <v>85</v>
      </c>
    </row>
    <row r="140" s="2" customFormat="1" ht="24.15" customHeight="1">
      <c r="A140" s="35"/>
      <c r="B140" s="36"/>
      <c r="C140" s="224" t="s">
        <v>269</v>
      </c>
      <c r="D140" s="224" t="s">
        <v>239</v>
      </c>
      <c r="E140" s="225" t="s">
        <v>1148</v>
      </c>
      <c r="F140" s="226" t="s">
        <v>1149</v>
      </c>
      <c r="G140" s="227" t="s">
        <v>1150</v>
      </c>
      <c r="H140" s="228">
        <v>20</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258</v>
      </c>
      <c r="AT140" s="236" t="s">
        <v>239</v>
      </c>
      <c r="AU140" s="236" t="s">
        <v>85</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258</v>
      </c>
      <c r="BM140" s="236" t="s">
        <v>1151</v>
      </c>
    </row>
    <row r="141" s="2" customFormat="1">
      <c r="A141" s="35"/>
      <c r="B141" s="36"/>
      <c r="C141" s="37"/>
      <c r="D141" s="238" t="s">
        <v>244</v>
      </c>
      <c r="E141" s="37"/>
      <c r="F141" s="239" t="s">
        <v>1152</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85</v>
      </c>
    </row>
    <row r="142" s="12" customFormat="1" ht="25.92" customHeight="1">
      <c r="A142" s="12"/>
      <c r="B142" s="210"/>
      <c r="C142" s="211"/>
      <c r="D142" s="212" t="s">
        <v>72</v>
      </c>
      <c r="E142" s="213" t="s">
        <v>1065</v>
      </c>
      <c r="F142" s="213" t="s">
        <v>1066</v>
      </c>
      <c r="G142" s="211"/>
      <c r="H142" s="211"/>
      <c r="I142" s="214"/>
      <c r="J142" s="215">
        <f>BK142</f>
        <v>0</v>
      </c>
      <c r="K142" s="211"/>
      <c r="L142" s="216"/>
      <c r="M142" s="217"/>
      <c r="N142" s="218"/>
      <c r="O142" s="218"/>
      <c r="P142" s="219">
        <f>P143</f>
        <v>0</v>
      </c>
      <c r="Q142" s="218"/>
      <c r="R142" s="219">
        <f>R143</f>
        <v>0</v>
      </c>
      <c r="S142" s="218"/>
      <c r="T142" s="220">
        <f>T143</f>
        <v>0</v>
      </c>
      <c r="U142" s="12"/>
      <c r="V142" s="12"/>
      <c r="W142" s="12"/>
      <c r="X142" s="12"/>
      <c r="Y142" s="12"/>
      <c r="Z142" s="12"/>
      <c r="AA142" s="12"/>
      <c r="AB142" s="12"/>
      <c r="AC142" s="12"/>
      <c r="AD142" s="12"/>
      <c r="AE142" s="12"/>
      <c r="AR142" s="221" t="s">
        <v>80</v>
      </c>
      <c r="AT142" s="222" t="s">
        <v>72</v>
      </c>
      <c r="AU142" s="222" t="s">
        <v>73</v>
      </c>
      <c r="AY142" s="221" t="s">
        <v>238</v>
      </c>
      <c r="BK142" s="223">
        <f>BK143</f>
        <v>0</v>
      </c>
    </row>
    <row r="143" s="12" customFormat="1" ht="22.8" customHeight="1">
      <c r="A143" s="12"/>
      <c r="B143" s="210"/>
      <c r="C143" s="211"/>
      <c r="D143" s="212" t="s">
        <v>72</v>
      </c>
      <c r="E143" s="254" t="s">
        <v>1067</v>
      </c>
      <c r="F143" s="254" t="s">
        <v>988</v>
      </c>
      <c r="G143" s="211"/>
      <c r="H143" s="211"/>
      <c r="I143" s="214"/>
      <c r="J143" s="255">
        <f>BK143</f>
        <v>0</v>
      </c>
      <c r="K143" s="211"/>
      <c r="L143" s="216"/>
      <c r="M143" s="217"/>
      <c r="N143" s="218"/>
      <c r="O143" s="218"/>
      <c r="P143" s="219">
        <f>SUM(P144:P158)</f>
        <v>0</v>
      </c>
      <c r="Q143" s="218"/>
      <c r="R143" s="219">
        <f>SUM(R144:R158)</f>
        <v>0</v>
      </c>
      <c r="S143" s="218"/>
      <c r="T143" s="220">
        <f>SUM(T144:T158)</f>
        <v>0</v>
      </c>
      <c r="U143" s="12"/>
      <c r="V143" s="12"/>
      <c r="W143" s="12"/>
      <c r="X143" s="12"/>
      <c r="Y143" s="12"/>
      <c r="Z143" s="12"/>
      <c r="AA143" s="12"/>
      <c r="AB143" s="12"/>
      <c r="AC143" s="12"/>
      <c r="AD143" s="12"/>
      <c r="AE143" s="12"/>
      <c r="AR143" s="221" t="s">
        <v>80</v>
      </c>
      <c r="AT143" s="222" t="s">
        <v>72</v>
      </c>
      <c r="AU143" s="222" t="s">
        <v>80</v>
      </c>
      <c r="AY143" s="221" t="s">
        <v>238</v>
      </c>
      <c r="BK143" s="223">
        <f>SUM(BK144:BK158)</f>
        <v>0</v>
      </c>
    </row>
    <row r="144" s="2" customFormat="1" ht="24.15" customHeight="1">
      <c r="A144" s="35"/>
      <c r="B144" s="36"/>
      <c r="C144" s="224" t="s">
        <v>273</v>
      </c>
      <c r="D144" s="224" t="s">
        <v>239</v>
      </c>
      <c r="E144" s="225" t="s">
        <v>368</v>
      </c>
      <c r="F144" s="226" t="s">
        <v>1128</v>
      </c>
      <c r="G144" s="227" t="s">
        <v>242</v>
      </c>
      <c r="H144" s="228">
        <v>1</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357</v>
      </c>
      <c r="AT144" s="236" t="s">
        <v>239</v>
      </c>
      <c r="AU144" s="236" t="s">
        <v>85</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357</v>
      </c>
      <c r="BM144" s="236" t="s">
        <v>1153</v>
      </c>
    </row>
    <row r="145" s="2" customFormat="1">
      <c r="A145" s="35"/>
      <c r="B145" s="36"/>
      <c r="C145" s="37"/>
      <c r="D145" s="238" t="s">
        <v>244</v>
      </c>
      <c r="E145" s="37"/>
      <c r="F145" s="239" t="s">
        <v>369</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85</v>
      </c>
    </row>
    <row r="146" s="2" customFormat="1" ht="24.15" customHeight="1">
      <c r="A146" s="35"/>
      <c r="B146" s="36"/>
      <c r="C146" s="224" t="s">
        <v>277</v>
      </c>
      <c r="D146" s="224" t="s">
        <v>239</v>
      </c>
      <c r="E146" s="225" t="s">
        <v>365</v>
      </c>
      <c r="F146" s="226" t="s">
        <v>1130</v>
      </c>
      <c r="G146" s="227" t="s">
        <v>242</v>
      </c>
      <c r="H146" s="228">
        <v>1</v>
      </c>
      <c r="I146" s="229"/>
      <c r="J146" s="230">
        <f>ROUND(I146*H146,2)</f>
        <v>0</v>
      </c>
      <c r="K146" s="231"/>
      <c r="L146" s="41"/>
      <c r="M146" s="232" t="s">
        <v>1</v>
      </c>
      <c r="N146" s="23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357</v>
      </c>
      <c r="AT146" s="236" t="s">
        <v>239</v>
      </c>
      <c r="AU146" s="236" t="s">
        <v>85</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357</v>
      </c>
      <c r="BM146" s="236" t="s">
        <v>1154</v>
      </c>
    </row>
    <row r="147" s="2" customFormat="1">
      <c r="A147" s="35"/>
      <c r="B147" s="36"/>
      <c r="C147" s="37"/>
      <c r="D147" s="238" t="s">
        <v>244</v>
      </c>
      <c r="E147" s="37"/>
      <c r="F147" s="239" t="s">
        <v>366</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85</v>
      </c>
    </row>
    <row r="148" s="2" customFormat="1" ht="33" customHeight="1">
      <c r="A148" s="35"/>
      <c r="B148" s="36"/>
      <c r="C148" s="224" t="s">
        <v>281</v>
      </c>
      <c r="D148" s="224" t="s">
        <v>239</v>
      </c>
      <c r="E148" s="225" t="s">
        <v>1132</v>
      </c>
      <c r="F148" s="226" t="s">
        <v>1133</v>
      </c>
      <c r="G148" s="227" t="s">
        <v>249</v>
      </c>
      <c r="H148" s="228">
        <v>12</v>
      </c>
      <c r="I148" s="229"/>
      <c r="J148" s="230">
        <f>ROUND(I148*H148,2)</f>
        <v>0</v>
      </c>
      <c r="K148" s="231"/>
      <c r="L148" s="41"/>
      <c r="M148" s="232" t="s">
        <v>1</v>
      </c>
      <c r="N148" s="23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258</v>
      </c>
      <c r="AT148" s="236" t="s">
        <v>239</v>
      </c>
      <c r="AU148" s="236" t="s">
        <v>85</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258</v>
      </c>
      <c r="BM148" s="236" t="s">
        <v>1155</v>
      </c>
    </row>
    <row r="149" s="2" customFormat="1">
      <c r="A149" s="35"/>
      <c r="B149" s="36"/>
      <c r="C149" s="37"/>
      <c r="D149" s="238" t="s">
        <v>244</v>
      </c>
      <c r="E149" s="37"/>
      <c r="F149" s="239" t="s">
        <v>1135</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85</v>
      </c>
    </row>
    <row r="150" s="2" customFormat="1">
      <c r="A150" s="35"/>
      <c r="B150" s="36"/>
      <c r="C150" s="37"/>
      <c r="D150" s="238" t="s">
        <v>993</v>
      </c>
      <c r="E150" s="37"/>
      <c r="F150" s="265" t="s">
        <v>1136</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993</v>
      </c>
      <c r="AU150" s="14" t="s">
        <v>85</v>
      </c>
    </row>
    <row r="151" s="2" customFormat="1" ht="37.8" customHeight="1">
      <c r="A151" s="35"/>
      <c r="B151" s="36"/>
      <c r="C151" s="224" t="s">
        <v>285</v>
      </c>
      <c r="D151" s="224" t="s">
        <v>239</v>
      </c>
      <c r="E151" s="225" t="s">
        <v>1137</v>
      </c>
      <c r="F151" s="226" t="s">
        <v>1138</v>
      </c>
      <c r="G151" s="227" t="s">
        <v>1139</v>
      </c>
      <c r="H151" s="228">
        <v>8</v>
      </c>
      <c r="I151" s="229"/>
      <c r="J151" s="230">
        <f>ROUND(I151*H151,2)</f>
        <v>0</v>
      </c>
      <c r="K151" s="231"/>
      <c r="L151" s="41"/>
      <c r="M151" s="232" t="s">
        <v>1</v>
      </c>
      <c r="N151" s="23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258</v>
      </c>
      <c r="AT151" s="236" t="s">
        <v>239</v>
      </c>
      <c r="AU151" s="236" t="s">
        <v>85</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258</v>
      </c>
      <c r="BM151" s="236" t="s">
        <v>1156</v>
      </c>
    </row>
    <row r="152" s="2" customFormat="1">
      <c r="A152" s="35"/>
      <c r="B152" s="36"/>
      <c r="C152" s="37"/>
      <c r="D152" s="238" t="s">
        <v>244</v>
      </c>
      <c r="E152" s="37"/>
      <c r="F152" s="239" t="s">
        <v>1141</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85</v>
      </c>
    </row>
    <row r="153" s="2" customFormat="1">
      <c r="A153" s="35"/>
      <c r="B153" s="36"/>
      <c r="C153" s="37"/>
      <c r="D153" s="238" t="s">
        <v>993</v>
      </c>
      <c r="E153" s="37"/>
      <c r="F153" s="265" t="s">
        <v>1142</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993</v>
      </c>
      <c r="AU153" s="14" t="s">
        <v>85</v>
      </c>
    </row>
    <row r="154" s="2" customFormat="1" ht="24.15" customHeight="1">
      <c r="A154" s="35"/>
      <c r="B154" s="36"/>
      <c r="C154" s="224" t="s">
        <v>289</v>
      </c>
      <c r="D154" s="224" t="s">
        <v>239</v>
      </c>
      <c r="E154" s="225" t="s">
        <v>1143</v>
      </c>
      <c r="F154" s="226" t="s">
        <v>1144</v>
      </c>
      <c r="G154" s="227" t="s">
        <v>1139</v>
      </c>
      <c r="H154" s="228">
        <v>8</v>
      </c>
      <c r="I154" s="229"/>
      <c r="J154" s="230">
        <f>ROUND(I154*H154,2)</f>
        <v>0</v>
      </c>
      <c r="K154" s="231"/>
      <c r="L154" s="41"/>
      <c r="M154" s="232" t="s">
        <v>1</v>
      </c>
      <c r="N154" s="23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258</v>
      </c>
      <c r="AT154" s="236" t="s">
        <v>239</v>
      </c>
      <c r="AU154" s="236" t="s">
        <v>85</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258</v>
      </c>
      <c r="BM154" s="236" t="s">
        <v>1157</v>
      </c>
    </row>
    <row r="155" s="2" customFormat="1">
      <c r="A155" s="35"/>
      <c r="B155" s="36"/>
      <c r="C155" s="37"/>
      <c r="D155" s="238" t="s">
        <v>244</v>
      </c>
      <c r="E155" s="37"/>
      <c r="F155" s="239" t="s">
        <v>1146</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85</v>
      </c>
    </row>
    <row r="156" s="2" customFormat="1">
      <c r="A156" s="35"/>
      <c r="B156" s="36"/>
      <c r="C156" s="37"/>
      <c r="D156" s="238" t="s">
        <v>993</v>
      </c>
      <c r="E156" s="37"/>
      <c r="F156" s="265" t="s">
        <v>1147</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993</v>
      </c>
      <c r="AU156" s="14" t="s">
        <v>85</v>
      </c>
    </row>
    <row r="157" s="2" customFormat="1" ht="24.15" customHeight="1">
      <c r="A157" s="35"/>
      <c r="B157" s="36"/>
      <c r="C157" s="224" t="s">
        <v>8</v>
      </c>
      <c r="D157" s="224" t="s">
        <v>239</v>
      </c>
      <c r="E157" s="225" t="s">
        <v>1148</v>
      </c>
      <c r="F157" s="226" t="s">
        <v>1149</v>
      </c>
      <c r="G157" s="227" t="s">
        <v>1150</v>
      </c>
      <c r="H157" s="228">
        <v>20</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258</v>
      </c>
      <c r="AT157" s="236" t="s">
        <v>239</v>
      </c>
      <c r="AU157" s="236" t="s">
        <v>85</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258</v>
      </c>
      <c r="BM157" s="236" t="s">
        <v>1158</v>
      </c>
    </row>
    <row r="158" s="2" customFormat="1">
      <c r="A158" s="35"/>
      <c r="B158" s="36"/>
      <c r="C158" s="37"/>
      <c r="D158" s="238" t="s">
        <v>244</v>
      </c>
      <c r="E158" s="37"/>
      <c r="F158" s="239" t="s">
        <v>1152</v>
      </c>
      <c r="G158" s="37"/>
      <c r="H158" s="37"/>
      <c r="I158" s="240"/>
      <c r="J158" s="37"/>
      <c r="K158" s="37"/>
      <c r="L158" s="41"/>
      <c r="M158" s="256"/>
      <c r="N158" s="257"/>
      <c r="O158" s="258"/>
      <c r="P158" s="258"/>
      <c r="Q158" s="258"/>
      <c r="R158" s="258"/>
      <c r="S158" s="258"/>
      <c r="T158" s="259"/>
      <c r="U158" s="35"/>
      <c r="V158" s="35"/>
      <c r="W158" s="35"/>
      <c r="X158" s="35"/>
      <c r="Y158" s="35"/>
      <c r="Z158" s="35"/>
      <c r="AA158" s="35"/>
      <c r="AB158" s="35"/>
      <c r="AC158" s="35"/>
      <c r="AD158" s="35"/>
      <c r="AE158" s="35"/>
      <c r="AT158" s="14" t="s">
        <v>244</v>
      </c>
      <c r="AU158" s="14" t="s">
        <v>85</v>
      </c>
    </row>
    <row r="159" s="2" customFormat="1" ht="6.96" customHeight="1">
      <c r="A159" s="35"/>
      <c r="B159" s="63"/>
      <c r="C159" s="64"/>
      <c r="D159" s="64"/>
      <c r="E159" s="64"/>
      <c r="F159" s="64"/>
      <c r="G159" s="64"/>
      <c r="H159" s="64"/>
      <c r="I159" s="64"/>
      <c r="J159" s="64"/>
      <c r="K159" s="64"/>
      <c r="L159" s="41"/>
      <c r="M159" s="35"/>
      <c r="O159" s="35"/>
      <c r="P159" s="35"/>
      <c r="Q159" s="35"/>
      <c r="R159" s="35"/>
      <c r="S159" s="35"/>
      <c r="T159" s="35"/>
      <c r="U159" s="35"/>
      <c r="V159" s="35"/>
      <c r="W159" s="35"/>
      <c r="X159" s="35"/>
      <c r="Y159" s="35"/>
      <c r="Z159" s="35"/>
      <c r="AA159" s="35"/>
      <c r="AB159" s="35"/>
      <c r="AC159" s="35"/>
      <c r="AD159" s="35"/>
      <c r="AE159" s="35"/>
    </row>
  </sheetData>
  <sheetProtection sheet="1" autoFilter="0" formatColumns="0" formatRows="0" objects="1" scenarios="1" spinCount="100000" saltValue="u+BG5q+q74qXoJEBJDE7rRwj9riTlyJRno3c6ix0+938cP7pxfEDYy4+z4KDSa1ptSx/91ikOuW+eZBjDrYQug==" hashValue="xXvEVcHRZV4wpVqTssXLEVUoVkmwnJkC8oHGzj1N22iuJafO2q0boK+nMhsReciufrfcvYKUkSiXft4OdKGnlA==" algorithmName="SHA-512" password="CC35"/>
  <autoFilter ref="C123:K158"/>
  <mergeCells count="12">
    <mergeCell ref="E7:H7"/>
    <mergeCell ref="E9:H9"/>
    <mergeCell ref="E11:H11"/>
    <mergeCell ref="E20:H20"/>
    <mergeCell ref="E29:H29"/>
    <mergeCell ref="E85:H85"/>
    <mergeCell ref="E87:H87"/>
    <mergeCell ref="E89:H89"/>
    <mergeCell ref="E112:H112"/>
    <mergeCell ref="E114:H114"/>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172</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1159</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ROUND((SUM(BE116:BE360)),  2)</f>
        <v>0</v>
      </c>
      <c r="G33" s="35"/>
      <c r="H33" s="35"/>
      <c r="I33" s="162">
        <v>0.20999999999999999</v>
      </c>
      <c r="J33" s="161">
        <f>ROUND(((SUM(BE116:BE360))*I33),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ROUND((SUM(BF116:BF360)),  2)</f>
        <v>0</v>
      </c>
      <c r="G34" s="35"/>
      <c r="H34" s="35"/>
      <c r="I34" s="162">
        <v>0.12</v>
      </c>
      <c r="J34" s="161">
        <f>ROUND(((SUM(BF116:BF360))*I34),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ROUND((SUM(BG116:BG360)),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ROUND((SUM(BH116:BH360)),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ROUND((SUM(BI116:BI360)),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01 - Práce na žel. svršku v TÚ Pardubice – Přelouč</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01 - Práce na žel. svršku v TÚ Pardubice – Přelouč</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SUM(P117:P360)</f>
        <v>0</v>
      </c>
      <c r="Q116" s="101"/>
      <c r="R116" s="207">
        <f>SUM(R117:R360)</f>
        <v>0</v>
      </c>
      <c r="S116" s="101"/>
      <c r="T116" s="208">
        <f>SUM(T117:T360)</f>
        <v>0</v>
      </c>
      <c r="U116" s="35"/>
      <c r="V116" s="35"/>
      <c r="W116" s="35"/>
      <c r="X116" s="35"/>
      <c r="Y116" s="35"/>
      <c r="Z116" s="35"/>
      <c r="AA116" s="35"/>
      <c r="AB116" s="35"/>
      <c r="AC116" s="35"/>
      <c r="AD116" s="35"/>
      <c r="AE116" s="35"/>
      <c r="AT116" s="14" t="s">
        <v>72</v>
      </c>
      <c r="AU116" s="14" t="s">
        <v>219</v>
      </c>
      <c r="BK116" s="209">
        <f>SUM(BK117:BK360)</f>
        <v>0</v>
      </c>
    </row>
    <row r="117" s="2" customFormat="1" ht="49.05" customHeight="1">
      <c r="A117" s="35"/>
      <c r="B117" s="36"/>
      <c r="C117" s="224" t="s">
        <v>80</v>
      </c>
      <c r="D117" s="224" t="s">
        <v>239</v>
      </c>
      <c r="E117" s="225" t="s">
        <v>1160</v>
      </c>
      <c r="F117" s="226" t="s">
        <v>1161</v>
      </c>
      <c r="G117" s="227" t="s">
        <v>242</v>
      </c>
      <c r="H117" s="228">
        <v>144</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1161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1162</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76.35" customHeight="1">
      <c r="A120" s="35"/>
      <c r="B120" s="36"/>
      <c r="C120" s="224" t="s">
        <v>85</v>
      </c>
      <c r="D120" s="224" t="s">
        <v>239</v>
      </c>
      <c r="E120" s="225" t="s">
        <v>1163</v>
      </c>
      <c r="F120" s="226" t="s">
        <v>1164</v>
      </c>
      <c r="G120" s="227" t="s">
        <v>1165</v>
      </c>
      <c r="H120" s="228">
        <v>0.125</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1166</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1167</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66.75" customHeight="1">
      <c r="A123" s="35"/>
      <c r="B123" s="36"/>
      <c r="C123" s="224" t="s">
        <v>89</v>
      </c>
      <c r="D123" s="224" t="s">
        <v>239</v>
      </c>
      <c r="E123" s="225" t="s">
        <v>1168</v>
      </c>
      <c r="F123" s="226" t="s">
        <v>1169</v>
      </c>
      <c r="G123" s="227" t="s">
        <v>1139</v>
      </c>
      <c r="H123" s="228">
        <v>209.09999999999999</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1170</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1171</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1172</v>
      </c>
      <c r="F126" s="226" t="s">
        <v>1173</v>
      </c>
      <c r="G126" s="227" t="s">
        <v>1150</v>
      </c>
      <c r="H126" s="228">
        <v>182.58000000000001</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1174</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1175</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1176</v>
      </c>
      <c r="F129" s="226" t="s">
        <v>1177</v>
      </c>
      <c r="G129" s="227" t="s">
        <v>1178</v>
      </c>
      <c r="H129" s="228">
        <v>543.10500000000002</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1180</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76.35" customHeight="1">
      <c r="A132" s="35"/>
      <c r="B132" s="36"/>
      <c r="C132" s="224" t="s">
        <v>269</v>
      </c>
      <c r="D132" s="224" t="s">
        <v>239</v>
      </c>
      <c r="E132" s="225" t="s">
        <v>1181</v>
      </c>
      <c r="F132" s="226" t="s">
        <v>1182</v>
      </c>
      <c r="G132" s="227" t="s">
        <v>1178</v>
      </c>
      <c r="H132" s="228">
        <v>543.10500000000002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1183</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1184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1176</v>
      </c>
      <c r="F135" s="226" t="s">
        <v>1177</v>
      </c>
      <c r="G135" s="227" t="s">
        <v>1178</v>
      </c>
      <c r="H135" s="228">
        <v>162.93199999999999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1179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1185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1186</v>
      </c>
      <c r="F138" s="226" t="s">
        <v>1187</v>
      </c>
      <c r="G138" s="227" t="s">
        <v>1178</v>
      </c>
      <c r="H138" s="228">
        <v>162.93199999999999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1189</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1190</v>
      </c>
      <c r="F141" s="226" t="s">
        <v>1191</v>
      </c>
      <c r="G141" s="227" t="s">
        <v>1178</v>
      </c>
      <c r="H141" s="228">
        <v>162.93199999999999</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1192</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1193</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1194</v>
      </c>
      <c r="F144" s="226" t="s">
        <v>1195</v>
      </c>
      <c r="G144" s="227" t="s">
        <v>1165</v>
      </c>
      <c r="H144" s="228">
        <v>0.125</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1196</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1167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76.35" customHeight="1">
      <c r="A147" s="35"/>
      <c r="B147" s="36"/>
      <c r="C147" s="224" t="s">
        <v>289</v>
      </c>
      <c r="D147" s="224" t="s">
        <v>239</v>
      </c>
      <c r="E147" s="225" t="s">
        <v>1197</v>
      </c>
      <c r="F147" s="226" t="s">
        <v>1198</v>
      </c>
      <c r="G147" s="227" t="s">
        <v>1165</v>
      </c>
      <c r="H147" s="228">
        <v>20.692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1199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1200</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76.35" customHeight="1">
      <c r="A150" s="35"/>
      <c r="B150" s="36"/>
      <c r="C150" s="224" t="s">
        <v>8</v>
      </c>
      <c r="D150" s="224" t="s">
        <v>239</v>
      </c>
      <c r="E150" s="225" t="s">
        <v>1201</v>
      </c>
      <c r="F150" s="226" t="s">
        <v>1202</v>
      </c>
      <c r="G150" s="227" t="s">
        <v>1165</v>
      </c>
      <c r="H150" s="228">
        <v>5</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1203</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1204</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76.35" customHeight="1">
      <c r="A153" s="35"/>
      <c r="B153" s="36"/>
      <c r="C153" s="224" t="s">
        <v>296</v>
      </c>
      <c r="D153" s="224" t="s">
        <v>239</v>
      </c>
      <c r="E153" s="225" t="s">
        <v>1205</v>
      </c>
      <c r="F153" s="226" t="s">
        <v>1206</v>
      </c>
      <c r="G153" s="227" t="s">
        <v>1139</v>
      </c>
      <c r="H153" s="228">
        <v>1843.8199999999999</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1207</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1208</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21.75" customHeight="1">
      <c r="A156" s="35"/>
      <c r="B156" s="36"/>
      <c r="C156" s="243" t="s">
        <v>300</v>
      </c>
      <c r="D156" s="243" t="s">
        <v>246</v>
      </c>
      <c r="E156" s="244" t="s">
        <v>1209</v>
      </c>
      <c r="F156" s="245" t="s">
        <v>1210</v>
      </c>
      <c r="G156" s="246" t="s">
        <v>1178</v>
      </c>
      <c r="H156" s="247">
        <v>4363.4669999999996</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277</v>
      </c>
      <c r="AT156" s="236" t="s">
        <v>246</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1210</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1211</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1176</v>
      </c>
      <c r="F159" s="226" t="s">
        <v>1177</v>
      </c>
      <c r="G159" s="227" t="s">
        <v>1178</v>
      </c>
      <c r="H159" s="228">
        <v>4363.4669999999996</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1179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1212</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66.75" customHeight="1">
      <c r="A162" s="35"/>
      <c r="B162" s="36"/>
      <c r="C162" s="224" t="s">
        <v>308</v>
      </c>
      <c r="D162" s="224" t="s">
        <v>239</v>
      </c>
      <c r="E162" s="225" t="s">
        <v>1186</v>
      </c>
      <c r="F162" s="226" t="s">
        <v>1187</v>
      </c>
      <c r="G162" s="227" t="s">
        <v>1178</v>
      </c>
      <c r="H162" s="228">
        <v>21817.337</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1188</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1213</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55.5" customHeight="1">
      <c r="A165" s="35"/>
      <c r="B165" s="36"/>
      <c r="C165" s="224" t="s">
        <v>312</v>
      </c>
      <c r="D165" s="224" t="s">
        <v>239</v>
      </c>
      <c r="E165" s="225" t="s">
        <v>1214</v>
      </c>
      <c r="F165" s="226" t="s">
        <v>1215</v>
      </c>
      <c r="G165" s="227" t="s">
        <v>1165</v>
      </c>
      <c r="H165" s="228">
        <v>22.692</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258</v>
      </c>
      <c r="AT165" s="236" t="s">
        <v>239</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1215</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1216</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76.35" customHeight="1">
      <c r="A168" s="35"/>
      <c r="B168" s="36"/>
      <c r="C168" s="224" t="s">
        <v>316</v>
      </c>
      <c r="D168" s="224" t="s">
        <v>239</v>
      </c>
      <c r="E168" s="225" t="s">
        <v>1217</v>
      </c>
      <c r="F168" s="226" t="s">
        <v>1218</v>
      </c>
      <c r="G168" s="227" t="s">
        <v>249</v>
      </c>
      <c r="H168" s="228">
        <v>725</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484</v>
      </c>
    </row>
    <row r="169" s="2" customFormat="1">
      <c r="A169" s="35"/>
      <c r="B169" s="36"/>
      <c r="C169" s="37"/>
      <c r="D169" s="238" t="s">
        <v>244</v>
      </c>
      <c r="E169" s="37"/>
      <c r="F169" s="239" t="s">
        <v>1219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1220</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76.35" customHeight="1">
      <c r="A171" s="35"/>
      <c r="B171" s="36"/>
      <c r="C171" s="224" t="s">
        <v>320</v>
      </c>
      <c r="D171" s="224" t="s">
        <v>239</v>
      </c>
      <c r="E171" s="225" t="s">
        <v>1221</v>
      </c>
      <c r="F171" s="226" t="s">
        <v>1222</v>
      </c>
      <c r="G171" s="227" t="s">
        <v>242</v>
      </c>
      <c r="H171" s="228">
        <v>372</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489</v>
      </c>
    </row>
    <row r="172" s="2" customFormat="1">
      <c r="A172" s="35"/>
      <c r="B172" s="36"/>
      <c r="C172" s="37"/>
      <c r="D172" s="238" t="s">
        <v>244</v>
      </c>
      <c r="E172" s="37"/>
      <c r="F172" s="239" t="s">
        <v>1223</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1224</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76.35" customHeight="1">
      <c r="A174" s="35"/>
      <c r="B174" s="36"/>
      <c r="C174" s="224" t="s">
        <v>324</v>
      </c>
      <c r="D174" s="224" t="s">
        <v>239</v>
      </c>
      <c r="E174" s="225" t="s">
        <v>1225</v>
      </c>
      <c r="F174" s="226" t="s">
        <v>1226</v>
      </c>
      <c r="G174" s="227" t="s">
        <v>249</v>
      </c>
      <c r="H174" s="228">
        <v>40</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1110</v>
      </c>
    </row>
    <row r="175" s="2" customFormat="1">
      <c r="A175" s="35"/>
      <c r="B175" s="36"/>
      <c r="C175" s="37"/>
      <c r="D175" s="238" t="s">
        <v>244</v>
      </c>
      <c r="E175" s="37"/>
      <c r="F175" s="239" t="s">
        <v>1227</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1228</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66.75" customHeight="1">
      <c r="A177" s="35"/>
      <c r="B177" s="36"/>
      <c r="C177" s="224" t="s">
        <v>7</v>
      </c>
      <c r="D177" s="224" t="s">
        <v>239</v>
      </c>
      <c r="E177" s="225" t="s">
        <v>1229</v>
      </c>
      <c r="F177" s="226" t="s">
        <v>1230</v>
      </c>
      <c r="G177" s="227" t="s">
        <v>1178</v>
      </c>
      <c r="H177" s="228">
        <v>251.78700000000001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1121</v>
      </c>
    </row>
    <row r="178" s="2" customFormat="1">
      <c r="A178" s="35"/>
      <c r="B178" s="36"/>
      <c r="C178" s="37"/>
      <c r="D178" s="238" t="s">
        <v>244</v>
      </c>
      <c r="E178" s="37"/>
      <c r="F178" s="239" t="s">
        <v>1231</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1232</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1233</v>
      </c>
      <c r="F180" s="226" t="s">
        <v>1234</v>
      </c>
      <c r="G180" s="227" t="s">
        <v>1178</v>
      </c>
      <c r="H180" s="228">
        <v>442.351</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1235</v>
      </c>
    </row>
    <row r="181" s="2" customFormat="1">
      <c r="A181" s="35"/>
      <c r="B181" s="36"/>
      <c r="C181" s="37"/>
      <c r="D181" s="238" t="s">
        <v>244</v>
      </c>
      <c r="E181" s="37"/>
      <c r="F181" s="239" t="s">
        <v>1236</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1237</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66.75" customHeight="1">
      <c r="A183" s="35"/>
      <c r="B183" s="36"/>
      <c r="C183" s="224" t="s">
        <v>432</v>
      </c>
      <c r="D183" s="224" t="s">
        <v>239</v>
      </c>
      <c r="E183" s="225" t="s">
        <v>1229</v>
      </c>
      <c r="F183" s="226" t="s">
        <v>1230</v>
      </c>
      <c r="G183" s="227" t="s">
        <v>1178</v>
      </c>
      <c r="H183" s="228">
        <v>442.351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1238</v>
      </c>
    </row>
    <row r="184" s="2" customFormat="1">
      <c r="A184" s="35"/>
      <c r="B184" s="36"/>
      <c r="C184" s="37"/>
      <c r="D184" s="238" t="s">
        <v>244</v>
      </c>
      <c r="E184" s="37"/>
      <c r="F184" s="239" t="s">
        <v>1231</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1239</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44.25" customHeight="1">
      <c r="A186" s="35"/>
      <c r="B186" s="36"/>
      <c r="C186" s="224" t="s">
        <v>336</v>
      </c>
      <c r="D186" s="224" t="s">
        <v>239</v>
      </c>
      <c r="E186" s="225" t="s">
        <v>1240</v>
      </c>
      <c r="F186" s="226" t="s">
        <v>1241</v>
      </c>
      <c r="G186" s="227" t="s">
        <v>1178</v>
      </c>
      <c r="H186" s="228">
        <v>442.351</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1242</v>
      </c>
    </row>
    <row r="187" s="2" customFormat="1">
      <c r="A187" s="35"/>
      <c r="B187" s="36"/>
      <c r="C187" s="37"/>
      <c r="D187" s="238" t="s">
        <v>244</v>
      </c>
      <c r="E187" s="37"/>
      <c r="F187" s="239" t="s">
        <v>1241</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1239</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24.15" customHeight="1">
      <c r="A189" s="35"/>
      <c r="B189" s="36"/>
      <c r="C189" s="224" t="s">
        <v>341</v>
      </c>
      <c r="D189" s="224" t="s">
        <v>239</v>
      </c>
      <c r="E189" s="225" t="s">
        <v>1243</v>
      </c>
      <c r="F189" s="226" t="s">
        <v>1244</v>
      </c>
      <c r="G189" s="227" t="s">
        <v>1</v>
      </c>
      <c r="H189" s="228">
        <v>190.31399999999999</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1245</v>
      </c>
    </row>
    <row r="190" s="2" customFormat="1">
      <c r="A190" s="35"/>
      <c r="B190" s="36"/>
      <c r="C190" s="37"/>
      <c r="D190" s="238" t="s">
        <v>244</v>
      </c>
      <c r="E190" s="37"/>
      <c r="F190" s="239" t="s">
        <v>1244</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1246</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1229</v>
      </c>
      <c r="F192" s="226" t="s">
        <v>1230</v>
      </c>
      <c r="G192" s="227" t="s">
        <v>1178</v>
      </c>
      <c r="H192" s="228">
        <v>190.31399999999999</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1247</v>
      </c>
    </row>
    <row r="193" s="2" customFormat="1">
      <c r="A193" s="35"/>
      <c r="B193" s="36"/>
      <c r="C193" s="37"/>
      <c r="D193" s="238" t="s">
        <v>244</v>
      </c>
      <c r="E193" s="37"/>
      <c r="F193" s="239" t="s">
        <v>1231</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1248</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66.75" customHeight="1">
      <c r="A195" s="35"/>
      <c r="B195" s="36"/>
      <c r="C195" s="224" t="s">
        <v>445</v>
      </c>
      <c r="D195" s="224" t="s">
        <v>239</v>
      </c>
      <c r="E195" s="225" t="s">
        <v>1249</v>
      </c>
      <c r="F195" s="226" t="s">
        <v>1250</v>
      </c>
      <c r="G195" s="227" t="s">
        <v>1</v>
      </c>
      <c r="H195" s="228">
        <v>190.31399999999999</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1251</v>
      </c>
    </row>
    <row r="196" s="2" customFormat="1">
      <c r="A196" s="35"/>
      <c r="B196" s="36"/>
      <c r="C196" s="37"/>
      <c r="D196" s="238" t="s">
        <v>244</v>
      </c>
      <c r="E196" s="37"/>
      <c r="F196" s="239" t="s">
        <v>1252</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1253</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1254</v>
      </c>
      <c r="F198" s="226" t="s">
        <v>1255</v>
      </c>
      <c r="G198" s="227" t="s">
        <v>1</v>
      </c>
      <c r="H198" s="228">
        <v>190.31399999999999</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1256</v>
      </c>
    </row>
    <row r="199" s="2" customFormat="1">
      <c r="A199" s="35"/>
      <c r="B199" s="36"/>
      <c r="C199" s="37"/>
      <c r="D199" s="238" t="s">
        <v>244</v>
      </c>
      <c r="E199" s="37"/>
      <c r="F199" s="239" t="s">
        <v>1257</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1258</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66.75" customHeight="1">
      <c r="A201" s="35"/>
      <c r="B201" s="36"/>
      <c r="C201" s="224" t="s">
        <v>453</v>
      </c>
      <c r="D201" s="224" t="s">
        <v>239</v>
      </c>
      <c r="E201" s="225" t="s">
        <v>1176</v>
      </c>
      <c r="F201" s="226" t="s">
        <v>1177</v>
      </c>
      <c r="G201" s="227" t="s">
        <v>1178</v>
      </c>
      <c r="H201" s="228">
        <v>0.29099999999999998</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1259</v>
      </c>
    </row>
    <row r="202" s="2" customFormat="1">
      <c r="A202" s="35"/>
      <c r="B202" s="36"/>
      <c r="C202" s="37"/>
      <c r="D202" s="238" t="s">
        <v>244</v>
      </c>
      <c r="E202" s="37"/>
      <c r="F202" s="239" t="s">
        <v>1179</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1260</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37.8" customHeight="1">
      <c r="A204" s="35"/>
      <c r="B204" s="36"/>
      <c r="C204" s="224" t="s">
        <v>457</v>
      </c>
      <c r="D204" s="224" t="s">
        <v>239</v>
      </c>
      <c r="E204" s="225" t="s">
        <v>1261</v>
      </c>
      <c r="F204" s="226" t="s">
        <v>1262</v>
      </c>
      <c r="G204" s="227" t="s">
        <v>1178</v>
      </c>
      <c r="H204" s="228">
        <v>0.29099999999999998</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1263</v>
      </c>
    </row>
    <row r="205" s="2" customFormat="1">
      <c r="A205" s="35"/>
      <c r="B205" s="36"/>
      <c r="C205" s="37"/>
      <c r="D205" s="238" t="s">
        <v>244</v>
      </c>
      <c r="E205" s="37"/>
      <c r="F205" s="239" t="s">
        <v>1262</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1264</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1265</v>
      </c>
      <c r="F207" s="226" t="s">
        <v>1266</v>
      </c>
      <c r="G207" s="227" t="s">
        <v>1267</v>
      </c>
      <c r="H207" s="228">
        <v>144</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357</v>
      </c>
    </row>
    <row r="208" s="2" customFormat="1">
      <c r="A208" s="35"/>
      <c r="B208" s="36"/>
      <c r="C208" s="37"/>
      <c r="D208" s="238" t="s">
        <v>244</v>
      </c>
      <c r="E208" s="37"/>
      <c r="F208" s="239" t="s">
        <v>1268</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1269</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1270</v>
      </c>
      <c r="F210" s="226" t="s">
        <v>1271</v>
      </c>
      <c r="G210" s="227" t="s">
        <v>1267</v>
      </c>
      <c r="H210" s="228">
        <v>72</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1272</v>
      </c>
    </row>
    <row r="211" s="2" customFormat="1">
      <c r="A211" s="35"/>
      <c r="B211" s="36"/>
      <c r="C211" s="37"/>
      <c r="D211" s="238" t="s">
        <v>244</v>
      </c>
      <c r="E211" s="37"/>
      <c r="F211" s="239" t="s">
        <v>1273</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1274</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1275</v>
      </c>
      <c r="F213" s="226" t="s">
        <v>1276</v>
      </c>
      <c r="G213" s="227" t="s">
        <v>249</v>
      </c>
      <c r="H213" s="228">
        <v>3800</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1277</v>
      </c>
    </row>
    <row r="214" s="2" customFormat="1">
      <c r="A214" s="35"/>
      <c r="B214" s="36"/>
      <c r="C214" s="37"/>
      <c r="D214" s="238" t="s">
        <v>244</v>
      </c>
      <c r="E214" s="37"/>
      <c r="F214" s="239" t="s">
        <v>1278</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1279</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76.35" customHeight="1">
      <c r="A216" s="35"/>
      <c r="B216" s="36"/>
      <c r="C216" s="224" t="s">
        <v>475</v>
      </c>
      <c r="D216" s="224" t="s">
        <v>239</v>
      </c>
      <c r="E216" s="225" t="s">
        <v>1280</v>
      </c>
      <c r="F216" s="226" t="s">
        <v>1281</v>
      </c>
      <c r="G216" s="227" t="s">
        <v>249</v>
      </c>
      <c r="H216" s="228">
        <v>3800</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1282</v>
      </c>
    </row>
    <row r="217" s="2" customFormat="1">
      <c r="A217" s="35"/>
      <c r="B217" s="36"/>
      <c r="C217" s="37"/>
      <c r="D217" s="238" t="s">
        <v>244</v>
      </c>
      <c r="E217" s="37"/>
      <c r="F217" s="239" t="s">
        <v>1283</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1279</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55.5" customHeight="1">
      <c r="A219" s="35"/>
      <c r="B219" s="36"/>
      <c r="C219" s="224" t="s">
        <v>479</v>
      </c>
      <c r="D219" s="224" t="s">
        <v>239</v>
      </c>
      <c r="E219" s="225" t="s">
        <v>1284</v>
      </c>
      <c r="F219" s="226" t="s">
        <v>1285</v>
      </c>
      <c r="G219" s="227" t="s">
        <v>249</v>
      </c>
      <c r="H219" s="228">
        <v>28.800000000000001</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1286</v>
      </c>
    </row>
    <row r="220" s="2" customFormat="1">
      <c r="A220" s="35"/>
      <c r="B220" s="36"/>
      <c r="C220" s="37"/>
      <c r="D220" s="238" t="s">
        <v>244</v>
      </c>
      <c r="E220" s="37"/>
      <c r="F220" s="239" t="s">
        <v>1285</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1287</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62.7" customHeight="1">
      <c r="A222" s="35"/>
      <c r="B222" s="36"/>
      <c r="C222" s="224" t="s">
        <v>639</v>
      </c>
      <c r="D222" s="224" t="s">
        <v>239</v>
      </c>
      <c r="E222" s="225" t="s">
        <v>1288</v>
      </c>
      <c r="F222" s="226" t="s">
        <v>1289</v>
      </c>
      <c r="G222" s="227" t="s">
        <v>249</v>
      </c>
      <c r="H222" s="228">
        <v>28.800000000000001</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1290</v>
      </c>
    </row>
    <row r="223" s="2" customFormat="1">
      <c r="A223" s="35"/>
      <c r="B223" s="36"/>
      <c r="C223" s="37"/>
      <c r="D223" s="238" t="s">
        <v>244</v>
      </c>
      <c r="E223" s="37"/>
      <c r="F223" s="239" t="s">
        <v>1289</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1287</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2.7" customHeight="1">
      <c r="A225" s="35"/>
      <c r="B225" s="36"/>
      <c r="C225" s="224" t="s">
        <v>641</v>
      </c>
      <c r="D225" s="224" t="s">
        <v>239</v>
      </c>
      <c r="E225" s="225" t="s">
        <v>1291</v>
      </c>
      <c r="F225" s="226" t="s">
        <v>1292</v>
      </c>
      <c r="G225" s="227" t="s">
        <v>249</v>
      </c>
      <c r="H225" s="228">
        <v>16.800000000000001</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1293</v>
      </c>
    </row>
    <row r="226" s="2" customFormat="1">
      <c r="A226" s="35"/>
      <c r="B226" s="36"/>
      <c r="C226" s="37"/>
      <c r="D226" s="238" t="s">
        <v>244</v>
      </c>
      <c r="E226" s="37"/>
      <c r="F226" s="239" t="s">
        <v>1292</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1294</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6.75" customHeight="1">
      <c r="A228" s="35"/>
      <c r="B228" s="36"/>
      <c r="C228" s="224" t="s">
        <v>484</v>
      </c>
      <c r="D228" s="224" t="s">
        <v>239</v>
      </c>
      <c r="E228" s="225" t="s">
        <v>1295</v>
      </c>
      <c r="F228" s="226" t="s">
        <v>1296</v>
      </c>
      <c r="G228" s="227" t="s">
        <v>249</v>
      </c>
      <c r="H228" s="228">
        <v>16.800000000000001</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1297</v>
      </c>
    </row>
    <row r="229" s="2" customFormat="1">
      <c r="A229" s="35"/>
      <c r="B229" s="36"/>
      <c r="C229" s="37"/>
      <c r="D229" s="238" t="s">
        <v>244</v>
      </c>
      <c r="E229" s="37"/>
      <c r="F229" s="239" t="s">
        <v>1296</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1294</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49.05" customHeight="1">
      <c r="A231" s="35"/>
      <c r="B231" s="36"/>
      <c r="C231" s="224" t="s">
        <v>493</v>
      </c>
      <c r="D231" s="224" t="s">
        <v>239</v>
      </c>
      <c r="E231" s="225" t="s">
        <v>1298</v>
      </c>
      <c r="F231" s="226" t="s">
        <v>1299</v>
      </c>
      <c r="G231" s="227" t="s">
        <v>242</v>
      </c>
      <c r="H231" s="228">
        <v>600</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1300</v>
      </c>
    </row>
    <row r="232" s="2" customFormat="1">
      <c r="A232" s="35"/>
      <c r="B232" s="36"/>
      <c r="C232" s="37"/>
      <c r="D232" s="238" t="s">
        <v>244</v>
      </c>
      <c r="E232" s="37"/>
      <c r="F232" s="239" t="s">
        <v>1299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1301</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55.5" customHeight="1">
      <c r="A234" s="35"/>
      <c r="B234" s="36"/>
      <c r="C234" s="224" t="s">
        <v>489</v>
      </c>
      <c r="D234" s="224" t="s">
        <v>239</v>
      </c>
      <c r="E234" s="225" t="s">
        <v>1302</v>
      </c>
      <c r="F234" s="226" t="s">
        <v>1303</v>
      </c>
      <c r="G234" s="227" t="s">
        <v>242</v>
      </c>
      <c r="H234" s="228">
        <v>600</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1304</v>
      </c>
    </row>
    <row r="235" s="2" customFormat="1">
      <c r="A235" s="35"/>
      <c r="B235" s="36"/>
      <c r="C235" s="37"/>
      <c r="D235" s="238" t="s">
        <v>244</v>
      </c>
      <c r="E235" s="37"/>
      <c r="F235" s="239" t="s">
        <v>1303</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1301</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16.5" customHeight="1">
      <c r="A237" s="35"/>
      <c r="B237" s="36"/>
      <c r="C237" s="224" t="s">
        <v>1105</v>
      </c>
      <c r="D237" s="224" t="s">
        <v>239</v>
      </c>
      <c r="E237" s="225" t="s">
        <v>1305</v>
      </c>
      <c r="F237" s="226" t="s">
        <v>1306</v>
      </c>
      <c r="G237" s="227" t="s">
        <v>242</v>
      </c>
      <c r="H237" s="228">
        <v>1</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1307</v>
      </c>
    </row>
    <row r="238" s="2" customFormat="1">
      <c r="A238" s="35"/>
      <c r="B238" s="36"/>
      <c r="C238" s="37"/>
      <c r="D238" s="238" t="s">
        <v>244</v>
      </c>
      <c r="E238" s="37"/>
      <c r="F238" s="239" t="s">
        <v>1306</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1308</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16.5" customHeight="1">
      <c r="A240" s="35"/>
      <c r="B240" s="36"/>
      <c r="C240" s="224" t="s">
        <v>1110</v>
      </c>
      <c r="D240" s="224" t="s">
        <v>239</v>
      </c>
      <c r="E240" s="225" t="s">
        <v>1309</v>
      </c>
      <c r="F240" s="226" t="s">
        <v>1310</v>
      </c>
      <c r="G240" s="227" t="s">
        <v>242</v>
      </c>
      <c r="H240" s="228">
        <v>1</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1311</v>
      </c>
    </row>
    <row r="241" s="2" customFormat="1">
      <c r="A241" s="35"/>
      <c r="B241" s="36"/>
      <c r="C241" s="37"/>
      <c r="D241" s="238" t="s">
        <v>244</v>
      </c>
      <c r="E241" s="37"/>
      <c r="F241" s="239" t="s">
        <v>1310</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1308</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16.5" customHeight="1">
      <c r="A243" s="35"/>
      <c r="B243" s="36"/>
      <c r="C243" s="224" t="s">
        <v>1116</v>
      </c>
      <c r="D243" s="224" t="s">
        <v>239</v>
      </c>
      <c r="E243" s="225" t="s">
        <v>1312</v>
      </c>
      <c r="F243" s="226" t="s">
        <v>1313</v>
      </c>
      <c r="G243" s="227" t="s">
        <v>242</v>
      </c>
      <c r="H243" s="228">
        <v>1</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1314</v>
      </c>
    </row>
    <row r="244" s="2" customFormat="1">
      <c r="A244" s="35"/>
      <c r="B244" s="36"/>
      <c r="C244" s="37"/>
      <c r="D244" s="238" t="s">
        <v>244</v>
      </c>
      <c r="E244" s="37"/>
      <c r="F244" s="239" t="s">
        <v>1313</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1308</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16.5" customHeight="1">
      <c r="A246" s="35"/>
      <c r="B246" s="36"/>
      <c r="C246" s="224" t="s">
        <v>1121</v>
      </c>
      <c r="D246" s="224" t="s">
        <v>239</v>
      </c>
      <c r="E246" s="225" t="s">
        <v>1315</v>
      </c>
      <c r="F246" s="226" t="s">
        <v>1316</v>
      </c>
      <c r="G246" s="227" t="s">
        <v>242</v>
      </c>
      <c r="H246" s="228">
        <v>1</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1317</v>
      </c>
    </row>
    <row r="247" s="2" customFormat="1">
      <c r="A247" s="35"/>
      <c r="B247" s="36"/>
      <c r="C247" s="37"/>
      <c r="D247" s="238" t="s">
        <v>244</v>
      </c>
      <c r="E247" s="37"/>
      <c r="F247" s="239" t="s">
        <v>1316</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1308</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16.5" customHeight="1">
      <c r="A249" s="35"/>
      <c r="B249" s="36"/>
      <c r="C249" s="224" t="s">
        <v>1318</v>
      </c>
      <c r="D249" s="224" t="s">
        <v>239</v>
      </c>
      <c r="E249" s="225" t="s">
        <v>1319</v>
      </c>
      <c r="F249" s="226" t="s">
        <v>1320</v>
      </c>
      <c r="G249" s="227" t="s">
        <v>242</v>
      </c>
      <c r="H249" s="228">
        <v>1</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1321</v>
      </c>
    </row>
    <row r="250" s="2" customFormat="1">
      <c r="A250" s="35"/>
      <c r="B250" s="36"/>
      <c r="C250" s="37"/>
      <c r="D250" s="238" t="s">
        <v>244</v>
      </c>
      <c r="E250" s="37"/>
      <c r="F250" s="239" t="s">
        <v>1320</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1308</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16.5" customHeight="1">
      <c r="A252" s="35"/>
      <c r="B252" s="36"/>
      <c r="C252" s="224" t="s">
        <v>1235</v>
      </c>
      <c r="D252" s="224" t="s">
        <v>239</v>
      </c>
      <c r="E252" s="225" t="s">
        <v>1322</v>
      </c>
      <c r="F252" s="226" t="s">
        <v>1323</v>
      </c>
      <c r="G252" s="227" t="s">
        <v>242</v>
      </c>
      <c r="H252" s="228">
        <v>1</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1324</v>
      </c>
    </row>
    <row r="253" s="2" customFormat="1">
      <c r="A253" s="35"/>
      <c r="B253" s="36"/>
      <c r="C253" s="37"/>
      <c r="D253" s="238" t="s">
        <v>244</v>
      </c>
      <c r="E253" s="37"/>
      <c r="F253" s="239" t="s">
        <v>1323</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1308</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55.5" customHeight="1">
      <c r="A255" s="35"/>
      <c r="B255" s="36"/>
      <c r="C255" s="224" t="s">
        <v>1325</v>
      </c>
      <c r="D255" s="224" t="s">
        <v>239</v>
      </c>
      <c r="E255" s="225" t="s">
        <v>1326</v>
      </c>
      <c r="F255" s="226" t="s">
        <v>1327</v>
      </c>
      <c r="G255" s="227" t="s">
        <v>242</v>
      </c>
      <c r="H255" s="228">
        <v>400</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1328</v>
      </c>
    </row>
    <row r="256" s="2" customFormat="1">
      <c r="A256" s="35"/>
      <c r="B256" s="36"/>
      <c r="C256" s="37"/>
      <c r="D256" s="238" t="s">
        <v>244</v>
      </c>
      <c r="E256" s="37"/>
      <c r="F256" s="239" t="s">
        <v>1327</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1329</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24.15" customHeight="1">
      <c r="A258" s="35"/>
      <c r="B258" s="36"/>
      <c r="C258" s="224" t="s">
        <v>1238</v>
      </c>
      <c r="D258" s="224" t="s">
        <v>239</v>
      </c>
      <c r="E258" s="225" t="s">
        <v>1330</v>
      </c>
      <c r="F258" s="226" t="s">
        <v>1331</v>
      </c>
      <c r="G258" s="227" t="s">
        <v>242</v>
      </c>
      <c r="H258" s="228">
        <v>400</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1332</v>
      </c>
    </row>
    <row r="259" s="2" customFormat="1">
      <c r="A259" s="35"/>
      <c r="B259" s="36"/>
      <c r="C259" s="37"/>
      <c r="D259" s="238" t="s">
        <v>244</v>
      </c>
      <c r="E259" s="37"/>
      <c r="F259" s="239" t="s">
        <v>1331</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1333</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16.5" customHeight="1">
      <c r="A261" s="35"/>
      <c r="B261" s="36"/>
      <c r="C261" s="224" t="s">
        <v>1334</v>
      </c>
      <c r="D261" s="224" t="s">
        <v>239</v>
      </c>
      <c r="E261" s="225" t="s">
        <v>1335</v>
      </c>
      <c r="F261" s="226" t="s">
        <v>1336</v>
      </c>
      <c r="G261" s="227" t="s">
        <v>242</v>
      </c>
      <c r="H261" s="228">
        <v>15</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1337</v>
      </c>
    </row>
    <row r="262" s="2" customFormat="1">
      <c r="A262" s="35"/>
      <c r="B262" s="36"/>
      <c r="C262" s="37"/>
      <c r="D262" s="238" t="s">
        <v>244</v>
      </c>
      <c r="E262" s="37"/>
      <c r="F262" s="239" t="s">
        <v>1336</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1338</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16.5" customHeight="1">
      <c r="A264" s="35"/>
      <c r="B264" s="36"/>
      <c r="C264" s="224" t="s">
        <v>1242</v>
      </c>
      <c r="D264" s="224" t="s">
        <v>239</v>
      </c>
      <c r="E264" s="225" t="s">
        <v>1339</v>
      </c>
      <c r="F264" s="226" t="s">
        <v>1340</v>
      </c>
      <c r="G264" s="227" t="s">
        <v>242</v>
      </c>
      <c r="H264" s="228">
        <v>32</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1341</v>
      </c>
    </row>
    <row r="265" s="2" customFormat="1">
      <c r="A265" s="35"/>
      <c r="B265" s="36"/>
      <c r="C265" s="37"/>
      <c r="D265" s="238" t="s">
        <v>244</v>
      </c>
      <c r="E265" s="37"/>
      <c r="F265" s="239" t="s">
        <v>1340</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1342</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66.75" customHeight="1">
      <c r="A267" s="35"/>
      <c r="B267" s="36"/>
      <c r="C267" s="224" t="s">
        <v>1343</v>
      </c>
      <c r="D267" s="224" t="s">
        <v>239</v>
      </c>
      <c r="E267" s="225" t="s">
        <v>1344</v>
      </c>
      <c r="F267" s="226" t="s">
        <v>1345</v>
      </c>
      <c r="G267" s="227" t="s">
        <v>242</v>
      </c>
      <c r="H267" s="228">
        <v>32</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1346</v>
      </c>
    </row>
    <row r="268" s="2" customFormat="1">
      <c r="A268" s="35"/>
      <c r="B268" s="36"/>
      <c r="C268" s="37"/>
      <c r="D268" s="238" t="s">
        <v>244</v>
      </c>
      <c r="E268" s="37"/>
      <c r="F268" s="239" t="s">
        <v>1345</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1342</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49.05" customHeight="1">
      <c r="A270" s="35"/>
      <c r="B270" s="36"/>
      <c r="C270" s="224" t="s">
        <v>1245</v>
      </c>
      <c r="D270" s="224" t="s">
        <v>239</v>
      </c>
      <c r="E270" s="225" t="s">
        <v>1347</v>
      </c>
      <c r="F270" s="226" t="s">
        <v>1348</v>
      </c>
      <c r="G270" s="227" t="s">
        <v>242</v>
      </c>
      <c r="H270" s="228">
        <v>8</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1349</v>
      </c>
    </row>
    <row r="271" s="2" customFormat="1">
      <c r="A271" s="35"/>
      <c r="B271" s="36"/>
      <c r="C271" s="37"/>
      <c r="D271" s="238" t="s">
        <v>244</v>
      </c>
      <c r="E271" s="37"/>
      <c r="F271" s="239" t="s">
        <v>1348</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1350</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62.7" customHeight="1">
      <c r="A273" s="35"/>
      <c r="B273" s="36"/>
      <c r="C273" s="224" t="s">
        <v>1351</v>
      </c>
      <c r="D273" s="224" t="s">
        <v>239</v>
      </c>
      <c r="E273" s="225" t="s">
        <v>1352</v>
      </c>
      <c r="F273" s="226" t="s">
        <v>1353</v>
      </c>
      <c r="G273" s="227" t="s">
        <v>242</v>
      </c>
      <c r="H273" s="228">
        <v>8</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1354</v>
      </c>
    </row>
    <row r="274" s="2" customFormat="1">
      <c r="A274" s="35"/>
      <c r="B274" s="36"/>
      <c r="C274" s="37"/>
      <c r="D274" s="238" t="s">
        <v>244</v>
      </c>
      <c r="E274" s="37"/>
      <c r="F274" s="239" t="s">
        <v>1353</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1350</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24.15" customHeight="1">
      <c r="A276" s="35"/>
      <c r="B276" s="36"/>
      <c r="C276" s="224" t="s">
        <v>1247</v>
      </c>
      <c r="D276" s="224" t="s">
        <v>239</v>
      </c>
      <c r="E276" s="225" t="s">
        <v>278</v>
      </c>
      <c r="F276" s="226" t="s">
        <v>279</v>
      </c>
      <c r="G276" s="227" t="s">
        <v>242</v>
      </c>
      <c r="H276" s="228">
        <v>30</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1355</v>
      </c>
    </row>
    <row r="277" s="2" customFormat="1">
      <c r="A277" s="35"/>
      <c r="B277" s="36"/>
      <c r="C277" s="37"/>
      <c r="D277" s="238" t="s">
        <v>244</v>
      </c>
      <c r="E277" s="37"/>
      <c r="F277" s="239" t="s">
        <v>279</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1356</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76.35" customHeight="1">
      <c r="A279" s="35"/>
      <c r="B279" s="36"/>
      <c r="C279" s="224" t="s">
        <v>1357</v>
      </c>
      <c r="D279" s="224" t="s">
        <v>239</v>
      </c>
      <c r="E279" s="225" t="s">
        <v>1358</v>
      </c>
      <c r="F279" s="226" t="s">
        <v>1359</v>
      </c>
      <c r="G279" s="227" t="s">
        <v>242</v>
      </c>
      <c r="H279" s="228">
        <v>30</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1360</v>
      </c>
    </row>
    <row r="280" s="2" customFormat="1">
      <c r="A280" s="35"/>
      <c r="B280" s="36"/>
      <c r="C280" s="37"/>
      <c r="D280" s="238" t="s">
        <v>244</v>
      </c>
      <c r="E280" s="37"/>
      <c r="F280" s="239" t="s">
        <v>1361</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1362</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16.5" customHeight="1">
      <c r="A282" s="35"/>
      <c r="B282" s="36"/>
      <c r="C282" s="224" t="s">
        <v>1251</v>
      </c>
      <c r="D282" s="224" t="s">
        <v>239</v>
      </c>
      <c r="E282" s="225" t="s">
        <v>1363</v>
      </c>
      <c r="F282" s="226" t="s">
        <v>1364</v>
      </c>
      <c r="G282" s="227" t="s">
        <v>1150</v>
      </c>
      <c r="H282" s="228">
        <v>150</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1365</v>
      </c>
    </row>
    <row r="283" s="2" customFormat="1">
      <c r="A283" s="35"/>
      <c r="B283" s="36"/>
      <c r="C283" s="37"/>
      <c r="D283" s="238" t="s">
        <v>244</v>
      </c>
      <c r="E283" s="37"/>
      <c r="F283" s="239" t="s">
        <v>1364</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1366</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24.15" customHeight="1">
      <c r="A285" s="35"/>
      <c r="B285" s="36"/>
      <c r="C285" s="224" t="s">
        <v>1367</v>
      </c>
      <c r="D285" s="224" t="s">
        <v>239</v>
      </c>
      <c r="E285" s="225" t="s">
        <v>1368</v>
      </c>
      <c r="F285" s="226" t="s">
        <v>1369</v>
      </c>
      <c r="G285" s="227" t="s">
        <v>1139</v>
      </c>
      <c r="H285" s="228">
        <v>9.9199999999999999</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1370</v>
      </c>
    </row>
    <row r="286" s="2" customFormat="1">
      <c r="A286" s="35"/>
      <c r="B286" s="36"/>
      <c r="C286" s="37"/>
      <c r="D286" s="238" t="s">
        <v>244</v>
      </c>
      <c r="E286" s="37"/>
      <c r="F286" s="239" t="s">
        <v>1369</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1371</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24.15" customHeight="1">
      <c r="A288" s="35"/>
      <c r="B288" s="36"/>
      <c r="C288" s="224" t="s">
        <v>1256</v>
      </c>
      <c r="D288" s="224" t="s">
        <v>239</v>
      </c>
      <c r="E288" s="225" t="s">
        <v>1372</v>
      </c>
      <c r="F288" s="226" t="s">
        <v>1373</v>
      </c>
      <c r="G288" s="227" t="s">
        <v>1139</v>
      </c>
      <c r="H288" s="228">
        <v>20.25</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1374</v>
      </c>
    </row>
    <row r="289" s="2" customFormat="1">
      <c r="A289" s="35"/>
      <c r="B289" s="36"/>
      <c r="C289" s="37"/>
      <c r="D289" s="238" t="s">
        <v>244</v>
      </c>
      <c r="E289" s="37"/>
      <c r="F289" s="239" t="s">
        <v>1373</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1375</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16.5" customHeight="1">
      <c r="A291" s="35"/>
      <c r="B291" s="36"/>
      <c r="C291" s="224" t="s">
        <v>1376</v>
      </c>
      <c r="D291" s="224" t="s">
        <v>239</v>
      </c>
      <c r="E291" s="225" t="s">
        <v>1377</v>
      </c>
      <c r="F291" s="226" t="s">
        <v>1378</v>
      </c>
      <c r="G291" s="227" t="s">
        <v>1139</v>
      </c>
      <c r="H291" s="228">
        <v>117.95999999999999</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1379</v>
      </c>
    </row>
    <row r="292" s="2" customFormat="1">
      <c r="A292" s="35"/>
      <c r="B292" s="36"/>
      <c r="C292" s="37"/>
      <c r="D292" s="238" t="s">
        <v>244</v>
      </c>
      <c r="E292" s="37"/>
      <c r="F292" s="239" t="s">
        <v>1378</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1380</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16.5" customHeight="1">
      <c r="A294" s="35"/>
      <c r="B294" s="36"/>
      <c r="C294" s="224" t="s">
        <v>1259</v>
      </c>
      <c r="D294" s="224" t="s">
        <v>239</v>
      </c>
      <c r="E294" s="225" t="s">
        <v>1381</v>
      </c>
      <c r="F294" s="226" t="s">
        <v>1382</v>
      </c>
      <c r="G294" s="227" t="s">
        <v>1139</v>
      </c>
      <c r="H294" s="228">
        <v>3.6899999999999999</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1383</v>
      </c>
    </row>
    <row r="295" s="2" customFormat="1">
      <c r="A295" s="35"/>
      <c r="B295" s="36"/>
      <c r="C295" s="37"/>
      <c r="D295" s="238" t="s">
        <v>244</v>
      </c>
      <c r="E295" s="37"/>
      <c r="F295" s="239" t="s">
        <v>1382</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c r="A296" s="35"/>
      <c r="B296" s="36"/>
      <c r="C296" s="37"/>
      <c r="D296" s="238" t="s">
        <v>993</v>
      </c>
      <c r="E296" s="37"/>
      <c r="F296" s="265" t="s">
        <v>1384</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993</v>
      </c>
      <c r="AU296" s="14" t="s">
        <v>73</v>
      </c>
    </row>
    <row r="297" s="2" customFormat="1" ht="16.5" customHeight="1">
      <c r="A297" s="35"/>
      <c r="B297" s="36"/>
      <c r="C297" s="224" t="s">
        <v>1385</v>
      </c>
      <c r="D297" s="224" t="s">
        <v>239</v>
      </c>
      <c r="E297" s="225" t="s">
        <v>1386</v>
      </c>
      <c r="F297" s="226" t="s">
        <v>1387</v>
      </c>
      <c r="G297" s="227" t="s">
        <v>1150</v>
      </c>
      <c r="H297" s="228">
        <v>142.065</v>
      </c>
      <c r="I297" s="229"/>
      <c r="J297" s="230">
        <f>ROUND(I297*H297,2)</f>
        <v>0</v>
      </c>
      <c r="K297" s="231"/>
      <c r="L297" s="41"/>
      <c r="M297" s="232" t="s">
        <v>1</v>
      </c>
      <c r="N297" s="23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258</v>
      </c>
      <c r="AT297" s="236" t="s">
        <v>239</v>
      </c>
      <c r="AU297" s="236" t="s">
        <v>73</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1388</v>
      </c>
    </row>
    <row r="298" s="2" customFormat="1">
      <c r="A298" s="35"/>
      <c r="B298" s="36"/>
      <c r="C298" s="37"/>
      <c r="D298" s="238" t="s">
        <v>244</v>
      </c>
      <c r="E298" s="37"/>
      <c r="F298" s="239" t="s">
        <v>1387</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73</v>
      </c>
    </row>
    <row r="299" s="2" customFormat="1">
      <c r="A299" s="35"/>
      <c r="B299" s="36"/>
      <c r="C299" s="37"/>
      <c r="D299" s="238" t="s">
        <v>993</v>
      </c>
      <c r="E299" s="37"/>
      <c r="F299" s="265" t="s">
        <v>1389</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993</v>
      </c>
      <c r="AU299" s="14" t="s">
        <v>73</v>
      </c>
    </row>
    <row r="300" s="2" customFormat="1" ht="21.75" customHeight="1">
      <c r="A300" s="35"/>
      <c r="B300" s="36"/>
      <c r="C300" s="224" t="s">
        <v>1263</v>
      </c>
      <c r="D300" s="224" t="s">
        <v>239</v>
      </c>
      <c r="E300" s="225" t="s">
        <v>1390</v>
      </c>
      <c r="F300" s="226" t="s">
        <v>1391</v>
      </c>
      <c r="G300" s="227" t="s">
        <v>1150</v>
      </c>
      <c r="H300" s="228">
        <v>200</v>
      </c>
      <c r="I300" s="229"/>
      <c r="J300" s="230">
        <f>ROUND(I300*H300,2)</f>
        <v>0</v>
      </c>
      <c r="K300" s="231"/>
      <c r="L300" s="41"/>
      <c r="M300" s="232" t="s">
        <v>1</v>
      </c>
      <c r="N300" s="23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258</v>
      </c>
      <c r="AT300" s="236" t="s">
        <v>239</v>
      </c>
      <c r="AU300" s="236" t="s">
        <v>73</v>
      </c>
      <c r="AY300" s="14" t="s">
        <v>238</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258</v>
      </c>
      <c r="BM300" s="236" t="s">
        <v>1392</v>
      </c>
    </row>
    <row r="301" s="2" customFormat="1">
      <c r="A301" s="35"/>
      <c r="B301" s="36"/>
      <c r="C301" s="37"/>
      <c r="D301" s="238" t="s">
        <v>244</v>
      </c>
      <c r="E301" s="37"/>
      <c r="F301" s="239" t="s">
        <v>1391</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244</v>
      </c>
      <c r="AU301" s="14" t="s">
        <v>73</v>
      </c>
    </row>
    <row r="302" s="2" customFormat="1">
      <c r="A302" s="35"/>
      <c r="B302" s="36"/>
      <c r="C302" s="37"/>
      <c r="D302" s="238" t="s">
        <v>993</v>
      </c>
      <c r="E302" s="37"/>
      <c r="F302" s="265" t="s">
        <v>1393</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993</v>
      </c>
      <c r="AU302" s="14" t="s">
        <v>73</v>
      </c>
    </row>
    <row r="303" s="2" customFormat="1" ht="16.5" customHeight="1">
      <c r="A303" s="35"/>
      <c r="B303" s="36"/>
      <c r="C303" s="224" t="s">
        <v>1394</v>
      </c>
      <c r="D303" s="224" t="s">
        <v>239</v>
      </c>
      <c r="E303" s="225" t="s">
        <v>1395</v>
      </c>
      <c r="F303" s="226" t="s">
        <v>1396</v>
      </c>
      <c r="G303" s="227" t="s">
        <v>1150</v>
      </c>
      <c r="H303" s="228">
        <v>130</v>
      </c>
      <c r="I303" s="229"/>
      <c r="J303" s="230">
        <f>ROUND(I303*H303,2)</f>
        <v>0</v>
      </c>
      <c r="K303" s="231"/>
      <c r="L303" s="41"/>
      <c r="M303" s="232" t="s">
        <v>1</v>
      </c>
      <c r="N303" s="23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258</v>
      </c>
      <c r="AT303" s="236" t="s">
        <v>239</v>
      </c>
      <c r="AU303" s="236" t="s">
        <v>73</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1397</v>
      </c>
    </row>
    <row r="304" s="2" customFormat="1">
      <c r="A304" s="35"/>
      <c r="B304" s="36"/>
      <c r="C304" s="37"/>
      <c r="D304" s="238" t="s">
        <v>244</v>
      </c>
      <c r="E304" s="37"/>
      <c r="F304" s="239" t="s">
        <v>1396</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73</v>
      </c>
    </row>
    <row r="305" s="2" customFormat="1">
      <c r="A305" s="35"/>
      <c r="B305" s="36"/>
      <c r="C305" s="37"/>
      <c r="D305" s="238" t="s">
        <v>993</v>
      </c>
      <c r="E305" s="37"/>
      <c r="F305" s="265" t="s">
        <v>1398</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993</v>
      </c>
      <c r="AU305" s="14" t="s">
        <v>73</v>
      </c>
    </row>
    <row r="306" s="2" customFormat="1" ht="16.5" customHeight="1">
      <c r="A306" s="35"/>
      <c r="B306" s="36"/>
      <c r="C306" s="224" t="s">
        <v>357</v>
      </c>
      <c r="D306" s="224" t="s">
        <v>239</v>
      </c>
      <c r="E306" s="225" t="s">
        <v>1399</v>
      </c>
      <c r="F306" s="226" t="s">
        <v>1400</v>
      </c>
      <c r="G306" s="227" t="s">
        <v>1139</v>
      </c>
      <c r="H306" s="228">
        <v>26</v>
      </c>
      <c r="I306" s="229"/>
      <c r="J306" s="230">
        <f>ROUND(I306*H306,2)</f>
        <v>0</v>
      </c>
      <c r="K306" s="231"/>
      <c r="L306" s="41"/>
      <c r="M306" s="232" t="s">
        <v>1</v>
      </c>
      <c r="N306" s="23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258</v>
      </c>
      <c r="AT306" s="236" t="s">
        <v>239</v>
      </c>
      <c r="AU306" s="236" t="s">
        <v>73</v>
      </c>
      <c r="AY306" s="14" t="s">
        <v>238</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258</v>
      </c>
      <c r="BM306" s="236" t="s">
        <v>1401</v>
      </c>
    </row>
    <row r="307" s="2" customFormat="1">
      <c r="A307" s="35"/>
      <c r="B307" s="36"/>
      <c r="C307" s="37"/>
      <c r="D307" s="238" t="s">
        <v>244</v>
      </c>
      <c r="E307" s="37"/>
      <c r="F307" s="239" t="s">
        <v>1400</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244</v>
      </c>
      <c r="AU307" s="14" t="s">
        <v>73</v>
      </c>
    </row>
    <row r="308" s="2" customFormat="1">
      <c r="A308" s="35"/>
      <c r="B308" s="36"/>
      <c r="C308" s="37"/>
      <c r="D308" s="238" t="s">
        <v>993</v>
      </c>
      <c r="E308" s="37"/>
      <c r="F308" s="265" t="s">
        <v>1402</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993</v>
      </c>
      <c r="AU308" s="14" t="s">
        <v>73</v>
      </c>
    </row>
    <row r="309" s="2" customFormat="1" ht="24.15" customHeight="1">
      <c r="A309" s="35"/>
      <c r="B309" s="36"/>
      <c r="C309" s="224" t="s">
        <v>1403</v>
      </c>
      <c r="D309" s="224" t="s">
        <v>239</v>
      </c>
      <c r="E309" s="225" t="s">
        <v>1404</v>
      </c>
      <c r="F309" s="226" t="s">
        <v>1405</v>
      </c>
      <c r="G309" s="227" t="s">
        <v>249</v>
      </c>
      <c r="H309" s="228">
        <v>19</v>
      </c>
      <c r="I309" s="229"/>
      <c r="J309" s="230">
        <f>ROUND(I309*H309,2)</f>
        <v>0</v>
      </c>
      <c r="K309" s="231"/>
      <c r="L309" s="41"/>
      <c r="M309" s="232" t="s">
        <v>1</v>
      </c>
      <c r="N309" s="23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258</v>
      </c>
      <c r="AT309" s="236" t="s">
        <v>239</v>
      </c>
      <c r="AU309" s="236" t="s">
        <v>73</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1406</v>
      </c>
    </row>
    <row r="310" s="2" customFormat="1">
      <c r="A310" s="35"/>
      <c r="B310" s="36"/>
      <c r="C310" s="37"/>
      <c r="D310" s="238" t="s">
        <v>244</v>
      </c>
      <c r="E310" s="37"/>
      <c r="F310" s="239" t="s">
        <v>1405</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73</v>
      </c>
    </row>
    <row r="311" s="2" customFormat="1">
      <c r="A311" s="35"/>
      <c r="B311" s="36"/>
      <c r="C311" s="37"/>
      <c r="D311" s="238" t="s">
        <v>993</v>
      </c>
      <c r="E311" s="37"/>
      <c r="F311" s="265" t="s">
        <v>1407</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993</v>
      </c>
      <c r="AU311" s="14" t="s">
        <v>73</v>
      </c>
    </row>
    <row r="312" s="2" customFormat="1" ht="16.5" customHeight="1">
      <c r="A312" s="35"/>
      <c r="B312" s="36"/>
      <c r="C312" s="224" t="s">
        <v>1272</v>
      </c>
      <c r="D312" s="224" t="s">
        <v>239</v>
      </c>
      <c r="E312" s="225" t="s">
        <v>1408</v>
      </c>
      <c r="F312" s="226" t="s">
        <v>1409</v>
      </c>
      <c r="G312" s="227" t="s">
        <v>1150</v>
      </c>
      <c r="H312" s="228">
        <v>74</v>
      </c>
      <c r="I312" s="229"/>
      <c r="J312" s="230">
        <f>ROUND(I312*H312,2)</f>
        <v>0</v>
      </c>
      <c r="K312" s="231"/>
      <c r="L312" s="41"/>
      <c r="M312" s="232" t="s">
        <v>1</v>
      </c>
      <c r="N312" s="23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258</v>
      </c>
      <c r="AT312" s="236" t="s">
        <v>239</v>
      </c>
      <c r="AU312" s="236" t="s">
        <v>73</v>
      </c>
      <c r="AY312" s="14" t="s">
        <v>238</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258</v>
      </c>
      <c r="BM312" s="236" t="s">
        <v>1410</v>
      </c>
    </row>
    <row r="313" s="2" customFormat="1">
      <c r="A313" s="35"/>
      <c r="B313" s="36"/>
      <c r="C313" s="37"/>
      <c r="D313" s="238" t="s">
        <v>244</v>
      </c>
      <c r="E313" s="37"/>
      <c r="F313" s="239" t="s">
        <v>1409</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244</v>
      </c>
      <c r="AU313" s="14" t="s">
        <v>73</v>
      </c>
    </row>
    <row r="314" s="2" customFormat="1" ht="16.5" customHeight="1">
      <c r="A314" s="35"/>
      <c r="B314" s="36"/>
      <c r="C314" s="224" t="s">
        <v>1411</v>
      </c>
      <c r="D314" s="224" t="s">
        <v>239</v>
      </c>
      <c r="E314" s="225" t="s">
        <v>1412</v>
      </c>
      <c r="F314" s="226" t="s">
        <v>1413</v>
      </c>
      <c r="G314" s="227" t="s">
        <v>1150</v>
      </c>
      <c r="H314" s="228">
        <v>42.844999999999999</v>
      </c>
      <c r="I314" s="229"/>
      <c r="J314" s="230">
        <f>ROUND(I314*H314,2)</f>
        <v>0</v>
      </c>
      <c r="K314" s="231"/>
      <c r="L314" s="41"/>
      <c r="M314" s="232" t="s">
        <v>1</v>
      </c>
      <c r="N314" s="233" t="s">
        <v>38</v>
      </c>
      <c r="O314" s="88"/>
      <c r="P314" s="234">
        <f>O314*H314</f>
        <v>0</v>
      </c>
      <c r="Q314" s="234">
        <v>0</v>
      </c>
      <c r="R314" s="234">
        <f>Q314*H314</f>
        <v>0</v>
      </c>
      <c r="S314" s="234">
        <v>0</v>
      </c>
      <c r="T314" s="235">
        <f>S314*H314</f>
        <v>0</v>
      </c>
      <c r="U314" s="35"/>
      <c r="V314" s="35"/>
      <c r="W314" s="35"/>
      <c r="X314" s="35"/>
      <c r="Y314" s="35"/>
      <c r="Z314" s="35"/>
      <c r="AA314" s="35"/>
      <c r="AB314" s="35"/>
      <c r="AC314" s="35"/>
      <c r="AD314" s="35"/>
      <c r="AE314" s="35"/>
      <c r="AR314" s="236" t="s">
        <v>258</v>
      </c>
      <c r="AT314" s="236" t="s">
        <v>239</v>
      </c>
      <c r="AU314" s="236" t="s">
        <v>73</v>
      </c>
      <c r="AY314" s="14" t="s">
        <v>238</v>
      </c>
      <c r="BE314" s="237">
        <f>IF(N314="základní",J314,0)</f>
        <v>0</v>
      </c>
      <c r="BF314" s="237">
        <f>IF(N314="snížená",J314,0)</f>
        <v>0</v>
      </c>
      <c r="BG314" s="237">
        <f>IF(N314="zákl. přenesená",J314,0)</f>
        <v>0</v>
      </c>
      <c r="BH314" s="237">
        <f>IF(N314="sníž. přenesená",J314,0)</f>
        <v>0</v>
      </c>
      <c r="BI314" s="237">
        <f>IF(N314="nulová",J314,0)</f>
        <v>0</v>
      </c>
      <c r="BJ314" s="14" t="s">
        <v>80</v>
      </c>
      <c r="BK314" s="237">
        <f>ROUND(I314*H314,2)</f>
        <v>0</v>
      </c>
      <c r="BL314" s="14" t="s">
        <v>258</v>
      </c>
      <c r="BM314" s="236" t="s">
        <v>1414</v>
      </c>
    </row>
    <row r="315" s="2" customFormat="1">
      <c r="A315" s="35"/>
      <c r="B315" s="36"/>
      <c r="C315" s="37"/>
      <c r="D315" s="238" t="s">
        <v>244</v>
      </c>
      <c r="E315" s="37"/>
      <c r="F315" s="239" t="s">
        <v>1413</v>
      </c>
      <c r="G315" s="37"/>
      <c r="H315" s="37"/>
      <c r="I315" s="240"/>
      <c r="J315" s="37"/>
      <c r="K315" s="37"/>
      <c r="L315" s="41"/>
      <c r="M315" s="241"/>
      <c r="N315" s="242"/>
      <c r="O315" s="88"/>
      <c r="P315" s="88"/>
      <c r="Q315" s="88"/>
      <c r="R315" s="88"/>
      <c r="S315" s="88"/>
      <c r="T315" s="89"/>
      <c r="U315" s="35"/>
      <c r="V315" s="35"/>
      <c r="W315" s="35"/>
      <c r="X315" s="35"/>
      <c r="Y315" s="35"/>
      <c r="Z315" s="35"/>
      <c r="AA315" s="35"/>
      <c r="AB315" s="35"/>
      <c r="AC315" s="35"/>
      <c r="AD315" s="35"/>
      <c r="AE315" s="35"/>
      <c r="AT315" s="14" t="s">
        <v>244</v>
      </c>
      <c r="AU315" s="14" t="s">
        <v>73</v>
      </c>
    </row>
    <row r="316" s="2" customFormat="1">
      <c r="A316" s="35"/>
      <c r="B316" s="36"/>
      <c r="C316" s="37"/>
      <c r="D316" s="238" t="s">
        <v>993</v>
      </c>
      <c r="E316" s="37"/>
      <c r="F316" s="265" t="s">
        <v>1415</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993</v>
      </c>
      <c r="AU316" s="14" t="s">
        <v>73</v>
      </c>
    </row>
    <row r="317" s="2" customFormat="1" ht="16.5" customHeight="1">
      <c r="A317" s="35"/>
      <c r="B317" s="36"/>
      <c r="C317" s="224" t="s">
        <v>1277</v>
      </c>
      <c r="D317" s="224" t="s">
        <v>239</v>
      </c>
      <c r="E317" s="225" t="s">
        <v>1416</v>
      </c>
      <c r="F317" s="226" t="s">
        <v>1417</v>
      </c>
      <c r="G317" s="227" t="s">
        <v>1150</v>
      </c>
      <c r="H317" s="228">
        <v>48.707999999999998</v>
      </c>
      <c r="I317" s="229"/>
      <c r="J317" s="230">
        <f>ROUND(I317*H317,2)</f>
        <v>0</v>
      </c>
      <c r="K317" s="231"/>
      <c r="L317" s="41"/>
      <c r="M317" s="232" t="s">
        <v>1</v>
      </c>
      <c r="N317" s="233" t="s">
        <v>38</v>
      </c>
      <c r="O317" s="88"/>
      <c r="P317" s="234">
        <f>O317*H317</f>
        <v>0</v>
      </c>
      <c r="Q317" s="234">
        <v>0</v>
      </c>
      <c r="R317" s="234">
        <f>Q317*H317</f>
        <v>0</v>
      </c>
      <c r="S317" s="234">
        <v>0</v>
      </c>
      <c r="T317" s="235">
        <f>S317*H317</f>
        <v>0</v>
      </c>
      <c r="U317" s="35"/>
      <c r="V317" s="35"/>
      <c r="W317" s="35"/>
      <c r="X317" s="35"/>
      <c r="Y317" s="35"/>
      <c r="Z317" s="35"/>
      <c r="AA317" s="35"/>
      <c r="AB317" s="35"/>
      <c r="AC317" s="35"/>
      <c r="AD317" s="35"/>
      <c r="AE317" s="35"/>
      <c r="AR317" s="236" t="s">
        <v>258</v>
      </c>
      <c r="AT317" s="236" t="s">
        <v>239</v>
      </c>
      <c r="AU317" s="236" t="s">
        <v>73</v>
      </c>
      <c r="AY317" s="14" t="s">
        <v>238</v>
      </c>
      <c r="BE317" s="237">
        <f>IF(N317="základní",J317,0)</f>
        <v>0</v>
      </c>
      <c r="BF317" s="237">
        <f>IF(N317="snížená",J317,0)</f>
        <v>0</v>
      </c>
      <c r="BG317" s="237">
        <f>IF(N317="zákl. přenesená",J317,0)</f>
        <v>0</v>
      </c>
      <c r="BH317" s="237">
        <f>IF(N317="sníž. přenesená",J317,0)</f>
        <v>0</v>
      </c>
      <c r="BI317" s="237">
        <f>IF(N317="nulová",J317,0)</f>
        <v>0</v>
      </c>
      <c r="BJ317" s="14" t="s">
        <v>80</v>
      </c>
      <c r="BK317" s="237">
        <f>ROUND(I317*H317,2)</f>
        <v>0</v>
      </c>
      <c r="BL317" s="14" t="s">
        <v>258</v>
      </c>
      <c r="BM317" s="236" t="s">
        <v>1418</v>
      </c>
    </row>
    <row r="318" s="2" customFormat="1">
      <c r="A318" s="35"/>
      <c r="B318" s="36"/>
      <c r="C318" s="37"/>
      <c r="D318" s="238" t="s">
        <v>244</v>
      </c>
      <c r="E318" s="37"/>
      <c r="F318" s="239" t="s">
        <v>1417</v>
      </c>
      <c r="G318" s="37"/>
      <c r="H318" s="37"/>
      <c r="I318" s="240"/>
      <c r="J318" s="37"/>
      <c r="K318" s="37"/>
      <c r="L318" s="41"/>
      <c r="M318" s="241"/>
      <c r="N318" s="242"/>
      <c r="O318" s="88"/>
      <c r="P318" s="88"/>
      <c r="Q318" s="88"/>
      <c r="R318" s="88"/>
      <c r="S318" s="88"/>
      <c r="T318" s="89"/>
      <c r="U318" s="35"/>
      <c r="V318" s="35"/>
      <c r="W318" s="35"/>
      <c r="X318" s="35"/>
      <c r="Y318" s="35"/>
      <c r="Z318" s="35"/>
      <c r="AA318" s="35"/>
      <c r="AB318" s="35"/>
      <c r="AC318" s="35"/>
      <c r="AD318" s="35"/>
      <c r="AE318" s="35"/>
      <c r="AT318" s="14" t="s">
        <v>244</v>
      </c>
      <c r="AU318" s="14" t="s">
        <v>73</v>
      </c>
    </row>
    <row r="319" s="2" customFormat="1">
      <c r="A319" s="35"/>
      <c r="B319" s="36"/>
      <c r="C319" s="37"/>
      <c r="D319" s="238" t="s">
        <v>993</v>
      </c>
      <c r="E319" s="37"/>
      <c r="F319" s="265" t="s">
        <v>1419</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993</v>
      </c>
      <c r="AU319" s="14" t="s">
        <v>73</v>
      </c>
    </row>
    <row r="320" s="2" customFormat="1" ht="16.5" customHeight="1">
      <c r="A320" s="35"/>
      <c r="B320" s="36"/>
      <c r="C320" s="224" t="s">
        <v>1420</v>
      </c>
      <c r="D320" s="224" t="s">
        <v>239</v>
      </c>
      <c r="E320" s="225" t="s">
        <v>1421</v>
      </c>
      <c r="F320" s="226" t="s">
        <v>1422</v>
      </c>
      <c r="G320" s="227" t="s">
        <v>1139</v>
      </c>
      <c r="H320" s="228">
        <v>18.265999999999998</v>
      </c>
      <c r="I320" s="229"/>
      <c r="J320" s="230">
        <f>ROUND(I320*H320,2)</f>
        <v>0</v>
      </c>
      <c r="K320" s="231"/>
      <c r="L320" s="41"/>
      <c r="M320" s="232" t="s">
        <v>1</v>
      </c>
      <c r="N320" s="233" t="s">
        <v>38</v>
      </c>
      <c r="O320" s="88"/>
      <c r="P320" s="234">
        <f>O320*H320</f>
        <v>0</v>
      </c>
      <c r="Q320" s="234">
        <v>0</v>
      </c>
      <c r="R320" s="234">
        <f>Q320*H320</f>
        <v>0</v>
      </c>
      <c r="S320" s="234">
        <v>0</v>
      </c>
      <c r="T320" s="235">
        <f>S320*H320</f>
        <v>0</v>
      </c>
      <c r="U320" s="35"/>
      <c r="V320" s="35"/>
      <c r="W320" s="35"/>
      <c r="X320" s="35"/>
      <c r="Y320" s="35"/>
      <c r="Z320" s="35"/>
      <c r="AA320" s="35"/>
      <c r="AB320" s="35"/>
      <c r="AC320" s="35"/>
      <c r="AD320" s="35"/>
      <c r="AE320" s="35"/>
      <c r="AR320" s="236" t="s">
        <v>258</v>
      </c>
      <c r="AT320" s="236" t="s">
        <v>239</v>
      </c>
      <c r="AU320" s="236" t="s">
        <v>73</v>
      </c>
      <c r="AY320" s="14" t="s">
        <v>238</v>
      </c>
      <c r="BE320" s="237">
        <f>IF(N320="základní",J320,0)</f>
        <v>0</v>
      </c>
      <c r="BF320" s="237">
        <f>IF(N320="snížená",J320,0)</f>
        <v>0</v>
      </c>
      <c r="BG320" s="237">
        <f>IF(N320="zákl. přenesená",J320,0)</f>
        <v>0</v>
      </c>
      <c r="BH320" s="237">
        <f>IF(N320="sníž. přenesená",J320,0)</f>
        <v>0</v>
      </c>
      <c r="BI320" s="237">
        <f>IF(N320="nulová",J320,0)</f>
        <v>0</v>
      </c>
      <c r="BJ320" s="14" t="s">
        <v>80</v>
      </c>
      <c r="BK320" s="237">
        <f>ROUND(I320*H320,2)</f>
        <v>0</v>
      </c>
      <c r="BL320" s="14" t="s">
        <v>258</v>
      </c>
      <c r="BM320" s="236" t="s">
        <v>1423</v>
      </c>
    </row>
    <row r="321" s="2" customFormat="1">
      <c r="A321" s="35"/>
      <c r="B321" s="36"/>
      <c r="C321" s="37"/>
      <c r="D321" s="238" t="s">
        <v>244</v>
      </c>
      <c r="E321" s="37"/>
      <c r="F321" s="239" t="s">
        <v>1422</v>
      </c>
      <c r="G321" s="37"/>
      <c r="H321" s="37"/>
      <c r="I321" s="240"/>
      <c r="J321" s="37"/>
      <c r="K321" s="37"/>
      <c r="L321" s="41"/>
      <c r="M321" s="241"/>
      <c r="N321" s="242"/>
      <c r="O321" s="88"/>
      <c r="P321" s="88"/>
      <c r="Q321" s="88"/>
      <c r="R321" s="88"/>
      <c r="S321" s="88"/>
      <c r="T321" s="89"/>
      <c r="U321" s="35"/>
      <c r="V321" s="35"/>
      <c r="W321" s="35"/>
      <c r="X321" s="35"/>
      <c r="Y321" s="35"/>
      <c r="Z321" s="35"/>
      <c r="AA321" s="35"/>
      <c r="AB321" s="35"/>
      <c r="AC321" s="35"/>
      <c r="AD321" s="35"/>
      <c r="AE321" s="35"/>
      <c r="AT321" s="14" t="s">
        <v>244</v>
      </c>
      <c r="AU321" s="14" t="s">
        <v>73</v>
      </c>
    </row>
    <row r="322" s="2" customFormat="1">
      <c r="A322" s="35"/>
      <c r="B322" s="36"/>
      <c r="C322" s="37"/>
      <c r="D322" s="238" t="s">
        <v>993</v>
      </c>
      <c r="E322" s="37"/>
      <c r="F322" s="265" t="s">
        <v>1424</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993</v>
      </c>
      <c r="AU322" s="14" t="s">
        <v>73</v>
      </c>
    </row>
    <row r="323" s="2" customFormat="1" ht="16.5" customHeight="1">
      <c r="A323" s="35"/>
      <c r="B323" s="36"/>
      <c r="C323" s="224" t="s">
        <v>1282</v>
      </c>
      <c r="D323" s="224" t="s">
        <v>239</v>
      </c>
      <c r="E323" s="225" t="s">
        <v>1425</v>
      </c>
      <c r="F323" s="226" t="s">
        <v>1426</v>
      </c>
      <c r="G323" s="227" t="s">
        <v>1139</v>
      </c>
      <c r="H323" s="228">
        <v>12.779</v>
      </c>
      <c r="I323" s="229"/>
      <c r="J323" s="230">
        <f>ROUND(I323*H323,2)</f>
        <v>0</v>
      </c>
      <c r="K323" s="231"/>
      <c r="L323" s="41"/>
      <c r="M323" s="232" t="s">
        <v>1</v>
      </c>
      <c r="N323" s="233" t="s">
        <v>38</v>
      </c>
      <c r="O323" s="88"/>
      <c r="P323" s="234">
        <f>O323*H323</f>
        <v>0</v>
      </c>
      <c r="Q323" s="234">
        <v>0</v>
      </c>
      <c r="R323" s="234">
        <f>Q323*H323</f>
        <v>0</v>
      </c>
      <c r="S323" s="234">
        <v>0</v>
      </c>
      <c r="T323" s="235">
        <f>S323*H323</f>
        <v>0</v>
      </c>
      <c r="U323" s="35"/>
      <c r="V323" s="35"/>
      <c r="W323" s="35"/>
      <c r="X323" s="35"/>
      <c r="Y323" s="35"/>
      <c r="Z323" s="35"/>
      <c r="AA323" s="35"/>
      <c r="AB323" s="35"/>
      <c r="AC323" s="35"/>
      <c r="AD323" s="35"/>
      <c r="AE323" s="35"/>
      <c r="AR323" s="236" t="s">
        <v>258</v>
      </c>
      <c r="AT323" s="236" t="s">
        <v>239</v>
      </c>
      <c r="AU323" s="236" t="s">
        <v>73</v>
      </c>
      <c r="AY323" s="14" t="s">
        <v>238</v>
      </c>
      <c r="BE323" s="237">
        <f>IF(N323="základní",J323,0)</f>
        <v>0</v>
      </c>
      <c r="BF323" s="237">
        <f>IF(N323="snížená",J323,0)</f>
        <v>0</v>
      </c>
      <c r="BG323" s="237">
        <f>IF(N323="zákl. přenesená",J323,0)</f>
        <v>0</v>
      </c>
      <c r="BH323" s="237">
        <f>IF(N323="sníž. přenesená",J323,0)</f>
        <v>0</v>
      </c>
      <c r="BI323" s="237">
        <f>IF(N323="nulová",J323,0)</f>
        <v>0</v>
      </c>
      <c r="BJ323" s="14" t="s">
        <v>80</v>
      </c>
      <c r="BK323" s="237">
        <f>ROUND(I323*H323,2)</f>
        <v>0</v>
      </c>
      <c r="BL323" s="14" t="s">
        <v>258</v>
      </c>
      <c r="BM323" s="236" t="s">
        <v>1427</v>
      </c>
    </row>
    <row r="324" s="2" customFormat="1">
      <c r="A324" s="35"/>
      <c r="B324" s="36"/>
      <c r="C324" s="37"/>
      <c r="D324" s="238" t="s">
        <v>244</v>
      </c>
      <c r="E324" s="37"/>
      <c r="F324" s="239" t="s">
        <v>1426</v>
      </c>
      <c r="G324" s="37"/>
      <c r="H324" s="37"/>
      <c r="I324" s="240"/>
      <c r="J324" s="37"/>
      <c r="K324" s="37"/>
      <c r="L324" s="41"/>
      <c r="M324" s="241"/>
      <c r="N324" s="242"/>
      <c r="O324" s="88"/>
      <c r="P324" s="88"/>
      <c r="Q324" s="88"/>
      <c r="R324" s="88"/>
      <c r="S324" s="88"/>
      <c r="T324" s="89"/>
      <c r="U324" s="35"/>
      <c r="V324" s="35"/>
      <c r="W324" s="35"/>
      <c r="X324" s="35"/>
      <c r="Y324" s="35"/>
      <c r="Z324" s="35"/>
      <c r="AA324" s="35"/>
      <c r="AB324" s="35"/>
      <c r="AC324" s="35"/>
      <c r="AD324" s="35"/>
      <c r="AE324" s="35"/>
      <c r="AT324" s="14" t="s">
        <v>244</v>
      </c>
      <c r="AU324" s="14" t="s">
        <v>73</v>
      </c>
    </row>
    <row r="325" s="2" customFormat="1">
      <c r="A325" s="35"/>
      <c r="B325" s="36"/>
      <c r="C325" s="37"/>
      <c r="D325" s="238" t="s">
        <v>993</v>
      </c>
      <c r="E325" s="37"/>
      <c r="F325" s="265" t="s">
        <v>1428</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993</v>
      </c>
      <c r="AU325" s="14" t="s">
        <v>73</v>
      </c>
    </row>
    <row r="326" s="2" customFormat="1" ht="16.5" customHeight="1">
      <c r="A326" s="35"/>
      <c r="B326" s="36"/>
      <c r="C326" s="224" t="s">
        <v>1429</v>
      </c>
      <c r="D326" s="224" t="s">
        <v>239</v>
      </c>
      <c r="E326" s="225" t="s">
        <v>1430</v>
      </c>
      <c r="F326" s="226" t="s">
        <v>1431</v>
      </c>
      <c r="G326" s="227" t="s">
        <v>1150</v>
      </c>
      <c r="H326" s="228">
        <v>155</v>
      </c>
      <c r="I326" s="229"/>
      <c r="J326" s="230">
        <f>ROUND(I326*H326,2)</f>
        <v>0</v>
      </c>
      <c r="K326" s="231"/>
      <c r="L326" s="41"/>
      <c r="M326" s="232" t="s">
        <v>1</v>
      </c>
      <c r="N326" s="23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258</v>
      </c>
      <c r="AT326" s="236" t="s">
        <v>239</v>
      </c>
      <c r="AU326" s="236" t="s">
        <v>73</v>
      </c>
      <c r="AY326" s="14" t="s">
        <v>238</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258</v>
      </c>
      <c r="BM326" s="236" t="s">
        <v>1432</v>
      </c>
    </row>
    <row r="327" s="2" customFormat="1">
      <c r="A327" s="35"/>
      <c r="B327" s="36"/>
      <c r="C327" s="37"/>
      <c r="D327" s="238" t="s">
        <v>244</v>
      </c>
      <c r="E327" s="37"/>
      <c r="F327" s="239" t="s">
        <v>1431</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244</v>
      </c>
      <c r="AU327" s="14" t="s">
        <v>73</v>
      </c>
    </row>
    <row r="328" s="2" customFormat="1">
      <c r="A328" s="35"/>
      <c r="B328" s="36"/>
      <c r="C328" s="37"/>
      <c r="D328" s="238" t="s">
        <v>993</v>
      </c>
      <c r="E328" s="37"/>
      <c r="F328" s="265" t="s">
        <v>1433</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993</v>
      </c>
      <c r="AU328" s="14" t="s">
        <v>73</v>
      </c>
    </row>
    <row r="329" s="2" customFormat="1" ht="16.5" customHeight="1">
      <c r="A329" s="35"/>
      <c r="B329" s="36"/>
      <c r="C329" s="224" t="s">
        <v>1328</v>
      </c>
      <c r="D329" s="224" t="s">
        <v>239</v>
      </c>
      <c r="E329" s="225" t="s">
        <v>1434</v>
      </c>
      <c r="F329" s="226" t="s">
        <v>1435</v>
      </c>
      <c r="G329" s="227" t="s">
        <v>1150</v>
      </c>
      <c r="H329" s="228">
        <v>6.2999999999999998</v>
      </c>
      <c r="I329" s="229"/>
      <c r="J329" s="230">
        <f>ROUND(I329*H329,2)</f>
        <v>0</v>
      </c>
      <c r="K329" s="231"/>
      <c r="L329" s="41"/>
      <c r="M329" s="232" t="s">
        <v>1</v>
      </c>
      <c r="N329" s="233" t="s">
        <v>38</v>
      </c>
      <c r="O329" s="88"/>
      <c r="P329" s="234">
        <f>O329*H329</f>
        <v>0</v>
      </c>
      <c r="Q329" s="234">
        <v>0</v>
      </c>
      <c r="R329" s="234">
        <f>Q329*H329</f>
        <v>0</v>
      </c>
      <c r="S329" s="234">
        <v>0</v>
      </c>
      <c r="T329" s="235">
        <f>S329*H329</f>
        <v>0</v>
      </c>
      <c r="U329" s="35"/>
      <c r="V329" s="35"/>
      <c r="W329" s="35"/>
      <c r="X329" s="35"/>
      <c r="Y329" s="35"/>
      <c r="Z329" s="35"/>
      <c r="AA329" s="35"/>
      <c r="AB329" s="35"/>
      <c r="AC329" s="35"/>
      <c r="AD329" s="35"/>
      <c r="AE329" s="35"/>
      <c r="AR329" s="236" t="s">
        <v>258</v>
      </c>
      <c r="AT329" s="236" t="s">
        <v>239</v>
      </c>
      <c r="AU329" s="236" t="s">
        <v>73</v>
      </c>
      <c r="AY329" s="14" t="s">
        <v>238</v>
      </c>
      <c r="BE329" s="237">
        <f>IF(N329="základní",J329,0)</f>
        <v>0</v>
      </c>
      <c r="BF329" s="237">
        <f>IF(N329="snížená",J329,0)</f>
        <v>0</v>
      </c>
      <c r="BG329" s="237">
        <f>IF(N329="zákl. přenesená",J329,0)</f>
        <v>0</v>
      </c>
      <c r="BH329" s="237">
        <f>IF(N329="sníž. přenesená",J329,0)</f>
        <v>0</v>
      </c>
      <c r="BI329" s="237">
        <f>IF(N329="nulová",J329,0)</f>
        <v>0</v>
      </c>
      <c r="BJ329" s="14" t="s">
        <v>80</v>
      </c>
      <c r="BK329" s="237">
        <f>ROUND(I329*H329,2)</f>
        <v>0</v>
      </c>
      <c r="BL329" s="14" t="s">
        <v>258</v>
      </c>
      <c r="BM329" s="236" t="s">
        <v>1436</v>
      </c>
    </row>
    <row r="330" s="2" customFormat="1">
      <c r="A330" s="35"/>
      <c r="B330" s="36"/>
      <c r="C330" s="37"/>
      <c r="D330" s="238" t="s">
        <v>244</v>
      </c>
      <c r="E330" s="37"/>
      <c r="F330" s="239" t="s">
        <v>1435</v>
      </c>
      <c r="G330" s="37"/>
      <c r="H330" s="37"/>
      <c r="I330" s="240"/>
      <c r="J330" s="37"/>
      <c r="K330" s="37"/>
      <c r="L330" s="41"/>
      <c r="M330" s="241"/>
      <c r="N330" s="242"/>
      <c r="O330" s="88"/>
      <c r="P330" s="88"/>
      <c r="Q330" s="88"/>
      <c r="R330" s="88"/>
      <c r="S330" s="88"/>
      <c r="T330" s="89"/>
      <c r="U330" s="35"/>
      <c r="V330" s="35"/>
      <c r="W330" s="35"/>
      <c r="X330" s="35"/>
      <c r="Y330" s="35"/>
      <c r="Z330" s="35"/>
      <c r="AA330" s="35"/>
      <c r="AB330" s="35"/>
      <c r="AC330" s="35"/>
      <c r="AD330" s="35"/>
      <c r="AE330" s="35"/>
      <c r="AT330" s="14" t="s">
        <v>244</v>
      </c>
      <c r="AU330" s="14" t="s">
        <v>73</v>
      </c>
    </row>
    <row r="331" s="2" customFormat="1">
      <c r="A331" s="35"/>
      <c r="B331" s="36"/>
      <c r="C331" s="37"/>
      <c r="D331" s="238" t="s">
        <v>993</v>
      </c>
      <c r="E331" s="37"/>
      <c r="F331" s="265" t="s">
        <v>1437</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993</v>
      </c>
      <c r="AU331" s="14" t="s">
        <v>73</v>
      </c>
    </row>
    <row r="332" s="2" customFormat="1" ht="24.15" customHeight="1">
      <c r="A332" s="35"/>
      <c r="B332" s="36"/>
      <c r="C332" s="224" t="s">
        <v>1438</v>
      </c>
      <c r="D332" s="224" t="s">
        <v>239</v>
      </c>
      <c r="E332" s="225" t="s">
        <v>1439</v>
      </c>
      <c r="F332" s="226" t="s">
        <v>1440</v>
      </c>
      <c r="G332" s="227" t="s">
        <v>249</v>
      </c>
      <c r="H332" s="228">
        <v>9</v>
      </c>
      <c r="I332" s="229"/>
      <c r="J332" s="230">
        <f>ROUND(I332*H332,2)</f>
        <v>0</v>
      </c>
      <c r="K332" s="231"/>
      <c r="L332" s="41"/>
      <c r="M332" s="232" t="s">
        <v>1</v>
      </c>
      <c r="N332" s="233" t="s">
        <v>38</v>
      </c>
      <c r="O332" s="88"/>
      <c r="P332" s="234">
        <f>O332*H332</f>
        <v>0</v>
      </c>
      <c r="Q332" s="234">
        <v>0</v>
      </c>
      <c r="R332" s="234">
        <f>Q332*H332</f>
        <v>0</v>
      </c>
      <c r="S332" s="234">
        <v>0</v>
      </c>
      <c r="T332" s="235">
        <f>S332*H332</f>
        <v>0</v>
      </c>
      <c r="U332" s="35"/>
      <c r="V332" s="35"/>
      <c r="W332" s="35"/>
      <c r="X332" s="35"/>
      <c r="Y332" s="35"/>
      <c r="Z332" s="35"/>
      <c r="AA332" s="35"/>
      <c r="AB332" s="35"/>
      <c r="AC332" s="35"/>
      <c r="AD332" s="35"/>
      <c r="AE332" s="35"/>
      <c r="AR332" s="236" t="s">
        <v>258</v>
      </c>
      <c r="AT332" s="236" t="s">
        <v>239</v>
      </c>
      <c r="AU332" s="236" t="s">
        <v>73</v>
      </c>
      <c r="AY332" s="14" t="s">
        <v>238</v>
      </c>
      <c r="BE332" s="237">
        <f>IF(N332="základní",J332,0)</f>
        <v>0</v>
      </c>
      <c r="BF332" s="237">
        <f>IF(N332="snížená",J332,0)</f>
        <v>0</v>
      </c>
      <c r="BG332" s="237">
        <f>IF(N332="zákl. přenesená",J332,0)</f>
        <v>0</v>
      </c>
      <c r="BH332" s="237">
        <f>IF(N332="sníž. přenesená",J332,0)</f>
        <v>0</v>
      </c>
      <c r="BI332" s="237">
        <f>IF(N332="nulová",J332,0)</f>
        <v>0</v>
      </c>
      <c r="BJ332" s="14" t="s">
        <v>80</v>
      </c>
      <c r="BK332" s="237">
        <f>ROUND(I332*H332,2)</f>
        <v>0</v>
      </c>
      <c r="BL332" s="14" t="s">
        <v>258</v>
      </c>
      <c r="BM332" s="236" t="s">
        <v>1441</v>
      </c>
    </row>
    <row r="333" s="2" customFormat="1">
      <c r="A333" s="35"/>
      <c r="B333" s="36"/>
      <c r="C333" s="37"/>
      <c r="D333" s="238" t="s">
        <v>244</v>
      </c>
      <c r="E333" s="37"/>
      <c r="F333" s="239" t="s">
        <v>1440</v>
      </c>
      <c r="G333" s="37"/>
      <c r="H333" s="37"/>
      <c r="I333" s="240"/>
      <c r="J333" s="37"/>
      <c r="K333" s="37"/>
      <c r="L333" s="41"/>
      <c r="M333" s="241"/>
      <c r="N333" s="242"/>
      <c r="O333" s="88"/>
      <c r="P333" s="88"/>
      <c r="Q333" s="88"/>
      <c r="R333" s="88"/>
      <c r="S333" s="88"/>
      <c r="T333" s="89"/>
      <c r="U333" s="35"/>
      <c r="V333" s="35"/>
      <c r="W333" s="35"/>
      <c r="X333" s="35"/>
      <c r="Y333" s="35"/>
      <c r="Z333" s="35"/>
      <c r="AA333" s="35"/>
      <c r="AB333" s="35"/>
      <c r="AC333" s="35"/>
      <c r="AD333" s="35"/>
      <c r="AE333" s="35"/>
      <c r="AT333" s="14" t="s">
        <v>244</v>
      </c>
      <c r="AU333" s="14" t="s">
        <v>73</v>
      </c>
    </row>
    <row r="334" s="2" customFormat="1">
      <c r="A334" s="35"/>
      <c r="B334" s="36"/>
      <c r="C334" s="37"/>
      <c r="D334" s="238" t="s">
        <v>993</v>
      </c>
      <c r="E334" s="37"/>
      <c r="F334" s="265" t="s">
        <v>1442</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993</v>
      </c>
      <c r="AU334" s="14" t="s">
        <v>73</v>
      </c>
    </row>
    <row r="335" s="2" customFormat="1" ht="21.75" customHeight="1">
      <c r="A335" s="35"/>
      <c r="B335" s="36"/>
      <c r="C335" s="224" t="s">
        <v>1332</v>
      </c>
      <c r="D335" s="224" t="s">
        <v>239</v>
      </c>
      <c r="E335" s="225" t="s">
        <v>1443</v>
      </c>
      <c r="F335" s="226" t="s">
        <v>1444</v>
      </c>
      <c r="G335" s="227" t="s">
        <v>1150</v>
      </c>
      <c r="H335" s="228">
        <v>4</v>
      </c>
      <c r="I335" s="229"/>
      <c r="J335" s="230">
        <f>ROUND(I335*H335,2)</f>
        <v>0</v>
      </c>
      <c r="K335" s="231"/>
      <c r="L335" s="41"/>
      <c r="M335" s="232" t="s">
        <v>1</v>
      </c>
      <c r="N335" s="233" t="s">
        <v>38</v>
      </c>
      <c r="O335" s="88"/>
      <c r="P335" s="234">
        <f>O335*H335</f>
        <v>0</v>
      </c>
      <c r="Q335" s="234">
        <v>0</v>
      </c>
      <c r="R335" s="234">
        <f>Q335*H335</f>
        <v>0</v>
      </c>
      <c r="S335" s="234">
        <v>0</v>
      </c>
      <c r="T335" s="235">
        <f>S335*H335</f>
        <v>0</v>
      </c>
      <c r="U335" s="35"/>
      <c r="V335" s="35"/>
      <c r="W335" s="35"/>
      <c r="X335" s="35"/>
      <c r="Y335" s="35"/>
      <c r="Z335" s="35"/>
      <c r="AA335" s="35"/>
      <c r="AB335" s="35"/>
      <c r="AC335" s="35"/>
      <c r="AD335" s="35"/>
      <c r="AE335" s="35"/>
      <c r="AR335" s="236" t="s">
        <v>258</v>
      </c>
      <c r="AT335" s="236" t="s">
        <v>239</v>
      </c>
      <c r="AU335" s="236" t="s">
        <v>73</v>
      </c>
      <c r="AY335" s="14" t="s">
        <v>238</v>
      </c>
      <c r="BE335" s="237">
        <f>IF(N335="základní",J335,0)</f>
        <v>0</v>
      </c>
      <c r="BF335" s="237">
        <f>IF(N335="snížená",J335,0)</f>
        <v>0</v>
      </c>
      <c r="BG335" s="237">
        <f>IF(N335="zákl. přenesená",J335,0)</f>
        <v>0</v>
      </c>
      <c r="BH335" s="237">
        <f>IF(N335="sníž. přenesená",J335,0)</f>
        <v>0</v>
      </c>
      <c r="BI335" s="237">
        <f>IF(N335="nulová",J335,0)</f>
        <v>0</v>
      </c>
      <c r="BJ335" s="14" t="s">
        <v>80</v>
      </c>
      <c r="BK335" s="237">
        <f>ROUND(I335*H335,2)</f>
        <v>0</v>
      </c>
      <c r="BL335" s="14" t="s">
        <v>258</v>
      </c>
      <c r="BM335" s="236" t="s">
        <v>1445</v>
      </c>
    </row>
    <row r="336" s="2" customFormat="1">
      <c r="A336" s="35"/>
      <c r="B336" s="36"/>
      <c r="C336" s="37"/>
      <c r="D336" s="238" t="s">
        <v>244</v>
      </c>
      <c r="E336" s="37"/>
      <c r="F336" s="239" t="s">
        <v>1444</v>
      </c>
      <c r="G336" s="37"/>
      <c r="H336" s="37"/>
      <c r="I336" s="240"/>
      <c r="J336" s="37"/>
      <c r="K336" s="37"/>
      <c r="L336" s="41"/>
      <c r="M336" s="241"/>
      <c r="N336" s="242"/>
      <c r="O336" s="88"/>
      <c r="P336" s="88"/>
      <c r="Q336" s="88"/>
      <c r="R336" s="88"/>
      <c r="S336" s="88"/>
      <c r="T336" s="89"/>
      <c r="U336" s="35"/>
      <c r="V336" s="35"/>
      <c r="W336" s="35"/>
      <c r="X336" s="35"/>
      <c r="Y336" s="35"/>
      <c r="Z336" s="35"/>
      <c r="AA336" s="35"/>
      <c r="AB336" s="35"/>
      <c r="AC336" s="35"/>
      <c r="AD336" s="35"/>
      <c r="AE336" s="35"/>
      <c r="AT336" s="14" t="s">
        <v>244</v>
      </c>
      <c r="AU336" s="14" t="s">
        <v>73</v>
      </c>
    </row>
    <row r="337" s="2" customFormat="1">
      <c r="A337" s="35"/>
      <c r="B337" s="36"/>
      <c r="C337" s="37"/>
      <c r="D337" s="238" t="s">
        <v>993</v>
      </c>
      <c r="E337" s="37"/>
      <c r="F337" s="265" t="s">
        <v>1446</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993</v>
      </c>
      <c r="AU337" s="14" t="s">
        <v>73</v>
      </c>
    </row>
    <row r="338" s="2" customFormat="1" ht="16.5" customHeight="1">
      <c r="A338" s="35"/>
      <c r="B338" s="36"/>
      <c r="C338" s="224" t="s">
        <v>1447</v>
      </c>
      <c r="D338" s="224" t="s">
        <v>239</v>
      </c>
      <c r="E338" s="225" t="s">
        <v>1448</v>
      </c>
      <c r="F338" s="226" t="s">
        <v>1449</v>
      </c>
      <c r="G338" s="227" t="s">
        <v>249</v>
      </c>
      <c r="H338" s="228">
        <v>1</v>
      </c>
      <c r="I338" s="229"/>
      <c r="J338" s="230">
        <f>ROUND(I338*H338,2)</f>
        <v>0</v>
      </c>
      <c r="K338" s="231"/>
      <c r="L338" s="41"/>
      <c r="M338" s="232" t="s">
        <v>1</v>
      </c>
      <c r="N338" s="233" t="s">
        <v>38</v>
      </c>
      <c r="O338" s="88"/>
      <c r="P338" s="234">
        <f>O338*H338</f>
        <v>0</v>
      </c>
      <c r="Q338" s="234">
        <v>0</v>
      </c>
      <c r="R338" s="234">
        <f>Q338*H338</f>
        <v>0</v>
      </c>
      <c r="S338" s="234">
        <v>0</v>
      </c>
      <c r="T338" s="235">
        <f>S338*H338</f>
        <v>0</v>
      </c>
      <c r="U338" s="35"/>
      <c r="V338" s="35"/>
      <c r="W338" s="35"/>
      <c r="X338" s="35"/>
      <c r="Y338" s="35"/>
      <c r="Z338" s="35"/>
      <c r="AA338" s="35"/>
      <c r="AB338" s="35"/>
      <c r="AC338" s="35"/>
      <c r="AD338" s="35"/>
      <c r="AE338" s="35"/>
      <c r="AR338" s="236" t="s">
        <v>258</v>
      </c>
      <c r="AT338" s="236" t="s">
        <v>239</v>
      </c>
      <c r="AU338" s="236" t="s">
        <v>73</v>
      </c>
      <c r="AY338" s="14" t="s">
        <v>238</v>
      </c>
      <c r="BE338" s="237">
        <f>IF(N338="základní",J338,0)</f>
        <v>0</v>
      </c>
      <c r="BF338" s="237">
        <f>IF(N338="snížená",J338,0)</f>
        <v>0</v>
      </c>
      <c r="BG338" s="237">
        <f>IF(N338="zákl. přenesená",J338,0)</f>
        <v>0</v>
      </c>
      <c r="BH338" s="237">
        <f>IF(N338="sníž. přenesená",J338,0)</f>
        <v>0</v>
      </c>
      <c r="BI338" s="237">
        <f>IF(N338="nulová",J338,0)</f>
        <v>0</v>
      </c>
      <c r="BJ338" s="14" t="s">
        <v>80</v>
      </c>
      <c r="BK338" s="237">
        <f>ROUND(I338*H338,2)</f>
        <v>0</v>
      </c>
      <c r="BL338" s="14" t="s">
        <v>258</v>
      </c>
      <c r="BM338" s="236" t="s">
        <v>261</v>
      </c>
    </row>
    <row r="339" s="2" customFormat="1">
      <c r="A339" s="35"/>
      <c r="B339" s="36"/>
      <c r="C339" s="37"/>
      <c r="D339" s="238" t="s">
        <v>244</v>
      </c>
      <c r="E339" s="37"/>
      <c r="F339" s="239" t="s">
        <v>1449</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244</v>
      </c>
      <c r="AU339" s="14" t="s">
        <v>73</v>
      </c>
    </row>
    <row r="340" s="2" customFormat="1">
      <c r="A340" s="35"/>
      <c r="B340" s="36"/>
      <c r="C340" s="37"/>
      <c r="D340" s="238" t="s">
        <v>993</v>
      </c>
      <c r="E340" s="37"/>
      <c r="F340" s="265" t="s">
        <v>1450</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993</v>
      </c>
      <c r="AU340" s="14" t="s">
        <v>73</v>
      </c>
    </row>
    <row r="341" s="2" customFormat="1" ht="16.5" customHeight="1">
      <c r="A341" s="35"/>
      <c r="B341" s="36"/>
      <c r="C341" s="224" t="s">
        <v>1337</v>
      </c>
      <c r="D341" s="224" t="s">
        <v>239</v>
      </c>
      <c r="E341" s="225" t="s">
        <v>1451</v>
      </c>
      <c r="F341" s="226" t="s">
        <v>1452</v>
      </c>
      <c r="G341" s="227" t="s">
        <v>242</v>
      </c>
      <c r="H341" s="228">
        <v>6.2999999999999998</v>
      </c>
      <c r="I341" s="229"/>
      <c r="J341" s="230">
        <f>ROUND(I341*H341,2)</f>
        <v>0</v>
      </c>
      <c r="K341" s="231"/>
      <c r="L341" s="41"/>
      <c r="M341" s="232" t="s">
        <v>1</v>
      </c>
      <c r="N341" s="233" t="s">
        <v>38</v>
      </c>
      <c r="O341" s="88"/>
      <c r="P341" s="234">
        <f>O341*H341</f>
        <v>0</v>
      </c>
      <c r="Q341" s="234">
        <v>0</v>
      </c>
      <c r="R341" s="234">
        <f>Q341*H341</f>
        <v>0</v>
      </c>
      <c r="S341" s="234">
        <v>0</v>
      </c>
      <c r="T341" s="235">
        <f>S341*H341</f>
        <v>0</v>
      </c>
      <c r="U341" s="35"/>
      <c r="V341" s="35"/>
      <c r="W341" s="35"/>
      <c r="X341" s="35"/>
      <c r="Y341" s="35"/>
      <c r="Z341" s="35"/>
      <c r="AA341" s="35"/>
      <c r="AB341" s="35"/>
      <c r="AC341" s="35"/>
      <c r="AD341" s="35"/>
      <c r="AE341" s="35"/>
      <c r="AR341" s="236" t="s">
        <v>258</v>
      </c>
      <c r="AT341" s="236" t="s">
        <v>239</v>
      </c>
      <c r="AU341" s="236" t="s">
        <v>73</v>
      </c>
      <c r="AY341" s="14" t="s">
        <v>238</v>
      </c>
      <c r="BE341" s="237">
        <f>IF(N341="základní",J341,0)</f>
        <v>0</v>
      </c>
      <c r="BF341" s="237">
        <f>IF(N341="snížená",J341,0)</f>
        <v>0</v>
      </c>
      <c r="BG341" s="237">
        <f>IF(N341="zákl. přenesená",J341,0)</f>
        <v>0</v>
      </c>
      <c r="BH341" s="237">
        <f>IF(N341="sníž. přenesená",J341,0)</f>
        <v>0</v>
      </c>
      <c r="BI341" s="237">
        <f>IF(N341="nulová",J341,0)</f>
        <v>0</v>
      </c>
      <c r="BJ341" s="14" t="s">
        <v>80</v>
      </c>
      <c r="BK341" s="237">
        <f>ROUND(I341*H341,2)</f>
        <v>0</v>
      </c>
      <c r="BL341" s="14" t="s">
        <v>258</v>
      </c>
      <c r="BM341" s="236" t="s">
        <v>1453</v>
      </c>
    </row>
    <row r="342" s="2" customFormat="1">
      <c r="A342" s="35"/>
      <c r="B342" s="36"/>
      <c r="C342" s="37"/>
      <c r="D342" s="238" t="s">
        <v>244</v>
      </c>
      <c r="E342" s="37"/>
      <c r="F342" s="239" t="s">
        <v>1452</v>
      </c>
      <c r="G342" s="37"/>
      <c r="H342" s="37"/>
      <c r="I342" s="240"/>
      <c r="J342" s="37"/>
      <c r="K342" s="37"/>
      <c r="L342" s="41"/>
      <c r="M342" s="241"/>
      <c r="N342" s="242"/>
      <c r="O342" s="88"/>
      <c r="P342" s="88"/>
      <c r="Q342" s="88"/>
      <c r="R342" s="88"/>
      <c r="S342" s="88"/>
      <c r="T342" s="89"/>
      <c r="U342" s="35"/>
      <c r="V342" s="35"/>
      <c r="W342" s="35"/>
      <c r="X342" s="35"/>
      <c r="Y342" s="35"/>
      <c r="Z342" s="35"/>
      <c r="AA342" s="35"/>
      <c r="AB342" s="35"/>
      <c r="AC342" s="35"/>
      <c r="AD342" s="35"/>
      <c r="AE342" s="35"/>
      <c r="AT342" s="14" t="s">
        <v>244</v>
      </c>
      <c r="AU342" s="14" t="s">
        <v>73</v>
      </c>
    </row>
    <row r="343" s="2" customFormat="1" ht="16.5" customHeight="1">
      <c r="A343" s="35"/>
      <c r="B343" s="36"/>
      <c r="C343" s="224" t="s">
        <v>1454</v>
      </c>
      <c r="D343" s="224" t="s">
        <v>239</v>
      </c>
      <c r="E343" s="225" t="s">
        <v>1455</v>
      </c>
      <c r="F343" s="226" t="s">
        <v>1456</v>
      </c>
      <c r="G343" s="227" t="s">
        <v>249</v>
      </c>
      <c r="H343" s="228">
        <v>10</v>
      </c>
      <c r="I343" s="229"/>
      <c r="J343" s="230">
        <f>ROUND(I343*H343,2)</f>
        <v>0</v>
      </c>
      <c r="K343" s="231"/>
      <c r="L343" s="41"/>
      <c r="M343" s="232" t="s">
        <v>1</v>
      </c>
      <c r="N343" s="233" t="s">
        <v>38</v>
      </c>
      <c r="O343" s="88"/>
      <c r="P343" s="234">
        <f>O343*H343</f>
        <v>0</v>
      </c>
      <c r="Q343" s="234">
        <v>0</v>
      </c>
      <c r="R343" s="234">
        <f>Q343*H343</f>
        <v>0</v>
      </c>
      <c r="S343" s="234">
        <v>0</v>
      </c>
      <c r="T343" s="235">
        <f>S343*H343</f>
        <v>0</v>
      </c>
      <c r="U343" s="35"/>
      <c r="V343" s="35"/>
      <c r="W343" s="35"/>
      <c r="X343" s="35"/>
      <c r="Y343" s="35"/>
      <c r="Z343" s="35"/>
      <c r="AA343" s="35"/>
      <c r="AB343" s="35"/>
      <c r="AC343" s="35"/>
      <c r="AD343" s="35"/>
      <c r="AE343" s="35"/>
      <c r="AR343" s="236" t="s">
        <v>258</v>
      </c>
      <c r="AT343" s="236" t="s">
        <v>239</v>
      </c>
      <c r="AU343" s="236" t="s">
        <v>73</v>
      </c>
      <c r="AY343" s="14" t="s">
        <v>238</v>
      </c>
      <c r="BE343" s="237">
        <f>IF(N343="základní",J343,0)</f>
        <v>0</v>
      </c>
      <c r="BF343" s="237">
        <f>IF(N343="snížená",J343,0)</f>
        <v>0</v>
      </c>
      <c r="BG343" s="237">
        <f>IF(N343="zákl. přenesená",J343,0)</f>
        <v>0</v>
      </c>
      <c r="BH343" s="237">
        <f>IF(N343="sníž. přenesená",J343,0)</f>
        <v>0</v>
      </c>
      <c r="BI343" s="237">
        <f>IF(N343="nulová",J343,0)</f>
        <v>0</v>
      </c>
      <c r="BJ343" s="14" t="s">
        <v>80</v>
      </c>
      <c r="BK343" s="237">
        <f>ROUND(I343*H343,2)</f>
        <v>0</v>
      </c>
      <c r="BL343" s="14" t="s">
        <v>258</v>
      </c>
      <c r="BM343" s="236" t="s">
        <v>1457</v>
      </c>
    </row>
    <row r="344" s="2" customFormat="1">
      <c r="A344" s="35"/>
      <c r="B344" s="36"/>
      <c r="C344" s="37"/>
      <c r="D344" s="238" t="s">
        <v>244</v>
      </c>
      <c r="E344" s="37"/>
      <c r="F344" s="239" t="s">
        <v>1456</v>
      </c>
      <c r="G344" s="37"/>
      <c r="H344" s="37"/>
      <c r="I344" s="240"/>
      <c r="J344" s="37"/>
      <c r="K344" s="37"/>
      <c r="L344" s="41"/>
      <c r="M344" s="241"/>
      <c r="N344" s="242"/>
      <c r="O344" s="88"/>
      <c r="P344" s="88"/>
      <c r="Q344" s="88"/>
      <c r="R344" s="88"/>
      <c r="S344" s="88"/>
      <c r="T344" s="89"/>
      <c r="U344" s="35"/>
      <c r="V344" s="35"/>
      <c r="W344" s="35"/>
      <c r="X344" s="35"/>
      <c r="Y344" s="35"/>
      <c r="Z344" s="35"/>
      <c r="AA344" s="35"/>
      <c r="AB344" s="35"/>
      <c r="AC344" s="35"/>
      <c r="AD344" s="35"/>
      <c r="AE344" s="35"/>
      <c r="AT344" s="14" t="s">
        <v>244</v>
      </c>
      <c r="AU344" s="14" t="s">
        <v>73</v>
      </c>
    </row>
    <row r="345" s="2" customFormat="1" ht="24.15" customHeight="1">
      <c r="A345" s="35"/>
      <c r="B345" s="36"/>
      <c r="C345" s="224" t="s">
        <v>1341</v>
      </c>
      <c r="D345" s="224" t="s">
        <v>239</v>
      </c>
      <c r="E345" s="225" t="s">
        <v>1458</v>
      </c>
      <c r="F345" s="226" t="s">
        <v>1459</v>
      </c>
      <c r="G345" s="227" t="s">
        <v>249</v>
      </c>
      <c r="H345" s="228">
        <v>22</v>
      </c>
      <c r="I345" s="229"/>
      <c r="J345" s="230">
        <f>ROUND(I345*H345,2)</f>
        <v>0</v>
      </c>
      <c r="K345" s="231"/>
      <c r="L345" s="41"/>
      <c r="M345" s="232" t="s">
        <v>1</v>
      </c>
      <c r="N345" s="233" t="s">
        <v>38</v>
      </c>
      <c r="O345" s="88"/>
      <c r="P345" s="234">
        <f>O345*H345</f>
        <v>0</v>
      </c>
      <c r="Q345" s="234">
        <v>0</v>
      </c>
      <c r="R345" s="234">
        <f>Q345*H345</f>
        <v>0</v>
      </c>
      <c r="S345" s="234">
        <v>0</v>
      </c>
      <c r="T345" s="235">
        <f>S345*H345</f>
        <v>0</v>
      </c>
      <c r="U345" s="35"/>
      <c r="V345" s="35"/>
      <c r="W345" s="35"/>
      <c r="X345" s="35"/>
      <c r="Y345" s="35"/>
      <c r="Z345" s="35"/>
      <c r="AA345" s="35"/>
      <c r="AB345" s="35"/>
      <c r="AC345" s="35"/>
      <c r="AD345" s="35"/>
      <c r="AE345" s="35"/>
      <c r="AR345" s="236" t="s">
        <v>258</v>
      </c>
      <c r="AT345" s="236" t="s">
        <v>239</v>
      </c>
      <c r="AU345" s="236" t="s">
        <v>73</v>
      </c>
      <c r="AY345" s="14" t="s">
        <v>238</v>
      </c>
      <c r="BE345" s="237">
        <f>IF(N345="základní",J345,0)</f>
        <v>0</v>
      </c>
      <c r="BF345" s="237">
        <f>IF(N345="snížená",J345,0)</f>
        <v>0</v>
      </c>
      <c r="BG345" s="237">
        <f>IF(N345="zákl. přenesená",J345,0)</f>
        <v>0</v>
      </c>
      <c r="BH345" s="237">
        <f>IF(N345="sníž. přenesená",J345,0)</f>
        <v>0</v>
      </c>
      <c r="BI345" s="237">
        <f>IF(N345="nulová",J345,0)</f>
        <v>0</v>
      </c>
      <c r="BJ345" s="14" t="s">
        <v>80</v>
      </c>
      <c r="BK345" s="237">
        <f>ROUND(I345*H345,2)</f>
        <v>0</v>
      </c>
      <c r="BL345" s="14" t="s">
        <v>258</v>
      </c>
      <c r="BM345" s="236" t="s">
        <v>1460</v>
      </c>
    </row>
    <row r="346" s="2" customFormat="1">
      <c r="A346" s="35"/>
      <c r="B346" s="36"/>
      <c r="C346" s="37"/>
      <c r="D346" s="238" t="s">
        <v>244</v>
      </c>
      <c r="E346" s="37"/>
      <c r="F346" s="239" t="s">
        <v>1459</v>
      </c>
      <c r="G346" s="37"/>
      <c r="H346" s="37"/>
      <c r="I346" s="240"/>
      <c r="J346" s="37"/>
      <c r="K346" s="37"/>
      <c r="L346" s="41"/>
      <c r="M346" s="241"/>
      <c r="N346" s="242"/>
      <c r="O346" s="88"/>
      <c r="P346" s="88"/>
      <c r="Q346" s="88"/>
      <c r="R346" s="88"/>
      <c r="S346" s="88"/>
      <c r="T346" s="89"/>
      <c r="U346" s="35"/>
      <c r="V346" s="35"/>
      <c r="W346" s="35"/>
      <c r="X346" s="35"/>
      <c r="Y346" s="35"/>
      <c r="Z346" s="35"/>
      <c r="AA346" s="35"/>
      <c r="AB346" s="35"/>
      <c r="AC346" s="35"/>
      <c r="AD346" s="35"/>
      <c r="AE346" s="35"/>
      <c r="AT346" s="14" t="s">
        <v>244</v>
      </c>
      <c r="AU346" s="14" t="s">
        <v>73</v>
      </c>
    </row>
    <row r="347" s="2" customFormat="1" ht="16.5" customHeight="1">
      <c r="A347" s="35"/>
      <c r="B347" s="36"/>
      <c r="C347" s="224" t="s">
        <v>1461</v>
      </c>
      <c r="D347" s="224" t="s">
        <v>239</v>
      </c>
      <c r="E347" s="225" t="s">
        <v>1462</v>
      </c>
      <c r="F347" s="226" t="s">
        <v>1463</v>
      </c>
      <c r="G347" s="227" t="s">
        <v>249</v>
      </c>
      <c r="H347" s="228">
        <v>2</v>
      </c>
      <c r="I347" s="229"/>
      <c r="J347" s="230">
        <f>ROUND(I347*H347,2)</f>
        <v>0</v>
      </c>
      <c r="K347" s="231"/>
      <c r="L347" s="41"/>
      <c r="M347" s="232" t="s">
        <v>1</v>
      </c>
      <c r="N347" s="233" t="s">
        <v>38</v>
      </c>
      <c r="O347" s="88"/>
      <c r="P347" s="234">
        <f>O347*H347</f>
        <v>0</v>
      </c>
      <c r="Q347" s="234">
        <v>0</v>
      </c>
      <c r="R347" s="234">
        <f>Q347*H347</f>
        <v>0</v>
      </c>
      <c r="S347" s="234">
        <v>0</v>
      </c>
      <c r="T347" s="235">
        <f>S347*H347</f>
        <v>0</v>
      </c>
      <c r="U347" s="35"/>
      <c r="V347" s="35"/>
      <c r="W347" s="35"/>
      <c r="X347" s="35"/>
      <c r="Y347" s="35"/>
      <c r="Z347" s="35"/>
      <c r="AA347" s="35"/>
      <c r="AB347" s="35"/>
      <c r="AC347" s="35"/>
      <c r="AD347" s="35"/>
      <c r="AE347" s="35"/>
      <c r="AR347" s="236" t="s">
        <v>258</v>
      </c>
      <c r="AT347" s="236" t="s">
        <v>239</v>
      </c>
      <c r="AU347" s="236" t="s">
        <v>73</v>
      </c>
      <c r="AY347" s="14" t="s">
        <v>238</v>
      </c>
      <c r="BE347" s="237">
        <f>IF(N347="základní",J347,0)</f>
        <v>0</v>
      </c>
      <c r="BF347" s="237">
        <f>IF(N347="snížená",J347,0)</f>
        <v>0</v>
      </c>
      <c r="BG347" s="237">
        <f>IF(N347="zákl. přenesená",J347,0)</f>
        <v>0</v>
      </c>
      <c r="BH347" s="237">
        <f>IF(N347="sníž. přenesená",J347,0)</f>
        <v>0</v>
      </c>
      <c r="BI347" s="237">
        <f>IF(N347="nulová",J347,0)</f>
        <v>0</v>
      </c>
      <c r="BJ347" s="14" t="s">
        <v>80</v>
      </c>
      <c r="BK347" s="237">
        <f>ROUND(I347*H347,2)</f>
        <v>0</v>
      </c>
      <c r="BL347" s="14" t="s">
        <v>258</v>
      </c>
      <c r="BM347" s="236" t="s">
        <v>1464</v>
      </c>
    </row>
    <row r="348" s="2" customFormat="1">
      <c r="A348" s="35"/>
      <c r="B348" s="36"/>
      <c r="C348" s="37"/>
      <c r="D348" s="238" t="s">
        <v>244</v>
      </c>
      <c r="E348" s="37"/>
      <c r="F348" s="239" t="s">
        <v>1463</v>
      </c>
      <c r="G348" s="37"/>
      <c r="H348" s="37"/>
      <c r="I348" s="240"/>
      <c r="J348" s="37"/>
      <c r="K348" s="37"/>
      <c r="L348" s="41"/>
      <c r="M348" s="241"/>
      <c r="N348" s="242"/>
      <c r="O348" s="88"/>
      <c r="P348" s="88"/>
      <c r="Q348" s="88"/>
      <c r="R348" s="88"/>
      <c r="S348" s="88"/>
      <c r="T348" s="89"/>
      <c r="U348" s="35"/>
      <c r="V348" s="35"/>
      <c r="W348" s="35"/>
      <c r="X348" s="35"/>
      <c r="Y348" s="35"/>
      <c r="Z348" s="35"/>
      <c r="AA348" s="35"/>
      <c r="AB348" s="35"/>
      <c r="AC348" s="35"/>
      <c r="AD348" s="35"/>
      <c r="AE348" s="35"/>
      <c r="AT348" s="14" t="s">
        <v>244</v>
      </c>
      <c r="AU348" s="14" t="s">
        <v>73</v>
      </c>
    </row>
    <row r="349" s="2" customFormat="1" ht="16.5" customHeight="1">
      <c r="A349" s="35"/>
      <c r="B349" s="36"/>
      <c r="C349" s="224" t="s">
        <v>1346</v>
      </c>
      <c r="D349" s="224" t="s">
        <v>239</v>
      </c>
      <c r="E349" s="225" t="s">
        <v>1465</v>
      </c>
      <c r="F349" s="226" t="s">
        <v>1466</v>
      </c>
      <c r="G349" s="227" t="s">
        <v>1139</v>
      </c>
      <c r="H349" s="228">
        <v>4</v>
      </c>
      <c r="I349" s="229"/>
      <c r="J349" s="230">
        <f>ROUND(I349*H349,2)</f>
        <v>0</v>
      </c>
      <c r="K349" s="231"/>
      <c r="L349" s="41"/>
      <c r="M349" s="232" t="s">
        <v>1</v>
      </c>
      <c r="N349" s="233" t="s">
        <v>38</v>
      </c>
      <c r="O349" s="88"/>
      <c r="P349" s="234">
        <f>O349*H349</f>
        <v>0</v>
      </c>
      <c r="Q349" s="234">
        <v>0</v>
      </c>
      <c r="R349" s="234">
        <f>Q349*H349</f>
        <v>0</v>
      </c>
      <c r="S349" s="234">
        <v>0</v>
      </c>
      <c r="T349" s="235">
        <f>S349*H349</f>
        <v>0</v>
      </c>
      <c r="U349" s="35"/>
      <c r="V349" s="35"/>
      <c r="W349" s="35"/>
      <c r="X349" s="35"/>
      <c r="Y349" s="35"/>
      <c r="Z349" s="35"/>
      <c r="AA349" s="35"/>
      <c r="AB349" s="35"/>
      <c r="AC349" s="35"/>
      <c r="AD349" s="35"/>
      <c r="AE349" s="35"/>
      <c r="AR349" s="236" t="s">
        <v>258</v>
      </c>
      <c r="AT349" s="236" t="s">
        <v>239</v>
      </c>
      <c r="AU349" s="236" t="s">
        <v>73</v>
      </c>
      <c r="AY349" s="14" t="s">
        <v>238</v>
      </c>
      <c r="BE349" s="237">
        <f>IF(N349="základní",J349,0)</f>
        <v>0</v>
      </c>
      <c r="BF349" s="237">
        <f>IF(N349="snížená",J349,0)</f>
        <v>0</v>
      </c>
      <c r="BG349" s="237">
        <f>IF(N349="zákl. přenesená",J349,0)</f>
        <v>0</v>
      </c>
      <c r="BH349" s="237">
        <f>IF(N349="sníž. přenesená",J349,0)</f>
        <v>0</v>
      </c>
      <c r="BI349" s="237">
        <f>IF(N349="nulová",J349,0)</f>
        <v>0</v>
      </c>
      <c r="BJ349" s="14" t="s">
        <v>80</v>
      </c>
      <c r="BK349" s="237">
        <f>ROUND(I349*H349,2)</f>
        <v>0</v>
      </c>
      <c r="BL349" s="14" t="s">
        <v>258</v>
      </c>
      <c r="BM349" s="236" t="s">
        <v>1467</v>
      </c>
    </row>
    <row r="350" s="2" customFormat="1">
      <c r="A350" s="35"/>
      <c r="B350" s="36"/>
      <c r="C350" s="37"/>
      <c r="D350" s="238" t="s">
        <v>244</v>
      </c>
      <c r="E350" s="37"/>
      <c r="F350" s="239" t="s">
        <v>1466</v>
      </c>
      <c r="G350" s="37"/>
      <c r="H350" s="37"/>
      <c r="I350" s="240"/>
      <c r="J350" s="37"/>
      <c r="K350" s="37"/>
      <c r="L350" s="41"/>
      <c r="M350" s="241"/>
      <c r="N350" s="242"/>
      <c r="O350" s="88"/>
      <c r="P350" s="88"/>
      <c r="Q350" s="88"/>
      <c r="R350" s="88"/>
      <c r="S350" s="88"/>
      <c r="T350" s="89"/>
      <c r="U350" s="35"/>
      <c r="V350" s="35"/>
      <c r="W350" s="35"/>
      <c r="X350" s="35"/>
      <c r="Y350" s="35"/>
      <c r="Z350" s="35"/>
      <c r="AA350" s="35"/>
      <c r="AB350" s="35"/>
      <c r="AC350" s="35"/>
      <c r="AD350" s="35"/>
      <c r="AE350" s="35"/>
      <c r="AT350" s="14" t="s">
        <v>244</v>
      </c>
      <c r="AU350" s="14" t="s">
        <v>73</v>
      </c>
    </row>
    <row r="351" s="2" customFormat="1" ht="16.5" customHeight="1">
      <c r="A351" s="35"/>
      <c r="B351" s="36"/>
      <c r="C351" s="224" t="s">
        <v>1468</v>
      </c>
      <c r="D351" s="224" t="s">
        <v>239</v>
      </c>
      <c r="E351" s="225" t="s">
        <v>1469</v>
      </c>
      <c r="F351" s="226" t="s">
        <v>1470</v>
      </c>
      <c r="G351" s="227" t="s">
        <v>1139</v>
      </c>
      <c r="H351" s="228">
        <v>1.9379999999999999</v>
      </c>
      <c r="I351" s="229"/>
      <c r="J351" s="230">
        <f>ROUND(I351*H351,2)</f>
        <v>0</v>
      </c>
      <c r="K351" s="231"/>
      <c r="L351" s="41"/>
      <c r="M351" s="232" t="s">
        <v>1</v>
      </c>
      <c r="N351" s="233" t="s">
        <v>38</v>
      </c>
      <c r="O351" s="88"/>
      <c r="P351" s="234">
        <f>O351*H351</f>
        <v>0</v>
      </c>
      <c r="Q351" s="234">
        <v>0</v>
      </c>
      <c r="R351" s="234">
        <f>Q351*H351</f>
        <v>0</v>
      </c>
      <c r="S351" s="234">
        <v>0</v>
      </c>
      <c r="T351" s="235">
        <f>S351*H351</f>
        <v>0</v>
      </c>
      <c r="U351" s="35"/>
      <c r="V351" s="35"/>
      <c r="W351" s="35"/>
      <c r="X351" s="35"/>
      <c r="Y351" s="35"/>
      <c r="Z351" s="35"/>
      <c r="AA351" s="35"/>
      <c r="AB351" s="35"/>
      <c r="AC351" s="35"/>
      <c r="AD351" s="35"/>
      <c r="AE351" s="35"/>
      <c r="AR351" s="236" t="s">
        <v>258</v>
      </c>
      <c r="AT351" s="236" t="s">
        <v>239</v>
      </c>
      <c r="AU351" s="236" t="s">
        <v>73</v>
      </c>
      <c r="AY351" s="14" t="s">
        <v>238</v>
      </c>
      <c r="BE351" s="237">
        <f>IF(N351="základní",J351,0)</f>
        <v>0</v>
      </c>
      <c r="BF351" s="237">
        <f>IF(N351="snížená",J351,0)</f>
        <v>0</v>
      </c>
      <c r="BG351" s="237">
        <f>IF(N351="zákl. přenesená",J351,0)</f>
        <v>0</v>
      </c>
      <c r="BH351" s="237">
        <f>IF(N351="sníž. přenesená",J351,0)</f>
        <v>0</v>
      </c>
      <c r="BI351" s="237">
        <f>IF(N351="nulová",J351,0)</f>
        <v>0</v>
      </c>
      <c r="BJ351" s="14" t="s">
        <v>80</v>
      </c>
      <c r="BK351" s="237">
        <f>ROUND(I351*H351,2)</f>
        <v>0</v>
      </c>
      <c r="BL351" s="14" t="s">
        <v>258</v>
      </c>
      <c r="BM351" s="236" t="s">
        <v>1471</v>
      </c>
    </row>
    <row r="352" s="2" customFormat="1">
      <c r="A352" s="35"/>
      <c r="B352" s="36"/>
      <c r="C352" s="37"/>
      <c r="D352" s="238" t="s">
        <v>244</v>
      </c>
      <c r="E352" s="37"/>
      <c r="F352" s="239" t="s">
        <v>1470</v>
      </c>
      <c r="G352" s="37"/>
      <c r="H352" s="37"/>
      <c r="I352" s="240"/>
      <c r="J352" s="37"/>
      <c r="K352" s="37"/>
      <c r="L352" s="41"/>
      <c r="M352" s="241"/>
      <c r="N352" s="242"/>
      <c r="O352" s="88"/>
      <c r="P352" s="88"/>
      <c r="Q352" s="88"/>
      <c r="R352" s="88"/>
      <c r="S352" s="88"/>
      <c r="T352" s="89"/>
      <c r="U352" s="35"/>
      <c r="V352" s="35"/>
      <c r="W352" s="35"/>
      <c r="X352" s="35"/>
      <c r="Y352" s="35"/>
      <c r="Z352" s="35"/>
      <c r="AA352" s="35"/>
      <c r="AB352" s="35"/>
      <c r="AC352" s="35"/>
      <c r="AD352" s="35"/>
      <c r="AE352" s="35"/>
      <c r="AT352" s="14" t="s">
        <v>244</v>
      </c>
      <c r="AU352" s="14" t="s">
        <v>73</v>
      </c>
    </row>
    <row r="353" s="2" customFormat="1" ht="16.5" customHeight="1">
      <c r="A353" s="35"/>
      <c r="B353" s="36"/>
      <c r="C353" s="224" t="s">
        <v>1349</v>
      </c>
      <c r="D353" s="224" t="s">
        <v>239</v>
      </c>
      <c r="E353" s="225" t="s">
        <v>1472</v>
      </c>
      <c r="F353" s="226" t="s">
        <v>1473</v>
      </c>
      <c r="G353" s="227" t="s">
        <v>1139</v>
      </c>
      <c r="H353" s="228">
        <v>1</v>
      </c>
      <c r="I353" s="229"/>
      <c r="J353" s="230">
        <f>ROUND(I353*H353,2)</f>
        <v>0</v>
      </c>
      <c r="K353" s="231"/>
      <c r="L353" s="41"/>
      <c r="M353" s="232" t="s">
        <v>1</v>
      </c>
      <c r="N353" s="233" t="s">
        <v>38</v>
      </c>
      <c r="O353" s="88"/>
      <c r="P353" s="234">
        <f>O353*H353</f>
        <v>0</v>
      </c>
      <c r="Q353" s="234">
        <v>0</v>
      </c>
      <c r="R353" s="234">
        <f>Q353*H353</f>
        <v>0</v>
      </c>
      <c r="S353" s="234">
        <v>0</v>
      </c>
      <c r="T353" s="235">
        <f>S353*H353</f>
        <v>0</v>
      </c>
      <c r="U353" s="35"/>
      <c r="V353" s="35"/>
      <c r="W353" s="35"/>
      <c r="X353" s="35"/>
      <c r="Y353" s="35"/>
      <c r="Z353" s="35"/>
      <c r="AA353" s="35"/>
      <c r="AB353" s="35"/>
      <c r="AC353" s="35"/>
      <c r="AD353" s="35"/>
      <c r="AE353" s="35"/>
      <c r="AR353" s="236" t="s">
        <v>258</v>
      </c>
      <c r="AT353" s="236" t="s">
        <v>239</v>
      </c>
      <c r="AU353" s="236" t="s">
        <v>73</v>
      </c>
      <c r="AY353" s="14" t="s">
        <v>238</v>
      </c>
      <c r="BE353" s="237">
        <f>IF(N353="základní",J353,0)</f>
        <v>0</v>
      </c>
      <c r="BF353" s="237">
        <f>IF(N353="snížená",J353,0)</f>
        <v>0</v>
      </c>
      <c r="BG353" s="237">
        <f>IF(N353="zákl. přenesená",J353,0)</f>
        <v>0</v>
      </c>
      <c r="BH353" s="237">
        <f>IF(N353="sníž. přenesená",J353,0)</f>
        <v>0</v>
      </c>
      <c r="BI353" s="237">
        <f>IF(N353="nulová",J353,0)</f>
        <v>0</v>
      </c>
      <c r="BJ353" s="14" t="s">
        <v>80</v>
      </c>
      <c r="BK353" s="237">
        <f>ROUND(I353*H353,2)</f>
        <v>0</v>
      </c>
      <c r="BL353" s="14" t="s">
        <v>258</v>
      </c>
      <c r="BM353" s="236" t="s">
        <v>1474</v>
      </c>
    </row>
    <row r="354" s="2" customFormat="1">
      <c r="A354" s="35"/>
      <c r="B354" s="36"/>
      <c r="C354" s="37"/>
      <c r="D354" s="238" t="s">
        <v>244</v>
      </c>
      <c r="E354" s="37"/>
      <c r="F354" s="239" t="s">
        <v>1473</v>
      </c>
      <c r="G354" s="37"/>
      <c r="H354" s="37"/>
      <c r="I354" s="240"/>
      <c r="J354" s="37"/>
      <c r="K354" s="37"/>
      <c r="L354" s="41"/>
      <c r="M354" s="241"/>
      <c r="N354" s="242"/>
      <c r="O354" s="88"/>
      <c r="P354" s="88"/>
      <c r="Q354" s="88"/>
      <c r="R354" s="88"/>
      <c r="S354" s="88"/>
      <c r="T354" s="89"/>
      <c r="U354" s="35"/>
      <c r="V354" s="35"/>
      <c r="W354" s="35"/>
      <c r="X354" s="35"/>
      <c r="Y354" s="35"/>
      <c r="Z354" s="35"/>
      <c r="AA354" s="35"/>
      <c r="AB354" s="35"/>
      <c r="AC354" s="35"/>
      <c r="AD354" s="35"/>
      <c r="AE354" s="35"/>
      <c r="AT354" s="14" t="s">
        <v>244</v>
      </c>
      <c r="AU354" s="14" t="s">
        <v>73</v>
      </c>
    </row>
    <row r="355" s="2" customFormat="1" ht="66.75" customHeight="1">
      <c r="A355" s="35"/>
      <c r="B355" s="36"/>
      <c r="C355" s="224" t="s">
        <v>1475</v>
      </c>
      <c r="D355" s="224" t="s">
        <v>239</v>
      </c>
      <c r="E355" s="225" t="s">
        <v>1476</v>
      </c>
      <c r="F355" s="226" t="s">
        <v>1477</v>
      </c>
      <c r="G355" s="227" t="s">
        <v>242</v>
      </c>
      <c r="H355" s="228">
        <v>8</v>
      </c>
      <c r="I355" s="229"/>
      <c r="J355" s="230">
        <f>ROUND(I355*H355,2)</f>
        <v>0</v>
      </c>
      <c r="K355" s="231"/>
      <c r="L355" s="41"/>
      <c r="M355" s="232" t="s">
        <v>1</v>
      </c>
      <c r="N355" s="233" t="s">
        <v>38</v>
      </c>
      <c r="O355" s="88"/>
      <c r="P355" s="234">
        <f>O355*H355</f>
        <v>0</v>
      </c>
      <c r="Q355" s="234">
        <v>0</v>
      </c>
      <c r="R355" s="234">
        <f>Q355*H355</f>
        <v>0</v>
      </c>
      <c r="S355" s="234">
        <v>0</v>
      </c>
      <c r="T355" s="235">
        <f>S355*H355</f>
        <v>0</v>
      </c>
      <c r="U355" s="35"/>
      <c r="V355" s="35"/>
      <c r="W355" s="35"/>
      <c r="X355" s="35"/>
      <c r="Y355" s="35"/>
      <c r="Z355" s="35"/>
      <c r="AA355" s="35"/>
      <c r="AB355" s="35"/>
      <c r="AC355" s="35"/>
      <c r="AD355" s="35"/>
      <c r="AE355" s="35"/>
      <c r="AR355" s="236" t="s">
        <v>258</v>
      </c>
      <c r="AT355" s="236" t="s">
        <v>239</v>
      </c>
      <c r="AU355" s="236" t="s">
        <v>73</v>
      </c>
      <c r="AY355" s="14" t="s">
        <v>238</v>
      </c>
      <c r="BE355" s="237">
        <f>IF(N355="základní",J355,0)</f>
        <v>0</v>
      </c>
      <c r="BF355" s="237">
        <f>IF(N355="snížená",J355,0)</f>
        <v>0</v>
      </c>
      <c r="BG355" s="237">
        <f>IF(N355="zákl. přenesená",J355,0)</f>
        <v>0</v>
      </c>
      <c r="BH355" s="237">
        <f>IF(N355="sníž. přenesená",J355,0)</f>
        <v>0</v>
      </c>
      <c r="BI355" s="237">
        <f>IF(N355="nulová",J355,0)</f>
        <v>0</v>
      </c>
      <c r="BJ355" s="14" t="s">
        <v>80</v>
      </c>
      <c r="BK355" s="237">
        <f>ROUND(I355*H355,2)</f>
        <v>0</v>
      </c>
      <c r="BL355" s="14" t="s">
        <v>258</v>
      </c>
      <c r="BM355" s="236" t="s">
        <v>1478</v>
      </c>
    </row>
    <row r="356" s="2" customFormat="1">
      <c r="A356" s="35"/>
      <c r="B356" s="36"/>
      <c r="C356" s="37"/>
      <c r="D356" s="238" t="s">
        <v>244</v>
      </c>
      <c r="E356" s="37"/>
      <c r="F356" s="239" t="s">
        <v>1479</v>
      </c>
      <c r="G356" s="37"/>
      <c r="H356" s="37"/>
      <c r="I356" s="240"/>
      <c r="J356" s="37"/>
      <c r="K356" s="37"/>
      <c r="L356" s="41"/>
      <c r="M356" s="241"/>
      <c r="N356" s="242"/>
      <c r="O356" s="88"/>
      <c r="P356" s="88"/>
      <c r="Q356" s="88"/>
      <c r="R356" s="88"/>
      <c r="S356" s="88"/>
      <c r="T356" s="89"/>
      <c r="U356" s="35"/>
      <c r="V356" s="35"/>
      <c r="W356" s="35"/>
      <c r="X356" s="35"/>
      <c r="Y356" s="35"/>
      <c r="Z356" s="35"/>
      <c r="AA356" s="35"/>
      <c r="AB356" s="35"/>
      <c r="AC356" s="35"/>
      <c r="AD356" s="35"/>
      <c r="AE356" s="35"/>
      <c r="AT356" s="14" t="s">
        <v>244</v>
      </c>
      <c r="AU356" s="14" t="s">
        <v>73</v>
      </c>
    </row>
    <row r="357" s="2" customFormat="1">
      <c r="A357" s="35"/>
      <c r="B357" s="36"/>
      <c r="C357" s="37"/>
      <c r="D357" s="238" t="s">
        <v>993</v>
      </c>
      <c r="E357" s="37"/>
      <c r="F357" s="265" t="s">
        <v>1480</v>
      </c>
      <c r="G357" s="37"/>
      <c r="H357" s="37"/>
      <c r="I357" s="240"/>
      <c r="J357" s="37"/>
      <c r="K357" s="37"/>
      <c r="L357" s="41"/>
      <c r="M357" s="241"/>
      <c r="N357" s="242"/>
      <c r="O357" s="88"/>
      <c r="P357" s="88"/>
      <c r="Q357" s="88"/>
      <c r="R357" s="88"/>
      <c r="S357" s="88"/>
      <c r="T357" s="89"/>
      <c r="U357" s="35"/>
      <c r="V357" s="35"/>
      <c r="W357" s="35"/>
      <c r="X357" s="35"/>
      <c r="Y357" s="35"/>
      <c r="Z357" s="35"/>
      <c r="AA357" s="35"/>
      <c r="AB357" s="35"/>
      <c r="AC357" s="35"/>
      <c r="AD357" s="35"/>
      <c r="AE357" s="35"/>
      <c r="AT357" s="14" t="s">
        <v>993</v>
      </c>
      <c r="AU357" s="14" t="s">
        <v>73</v>
      </c>
    </row>
    <row r="358" s="2" customFormat="1" ht="76.35" customHeight="1">
      <c r="A358" s="35"/>
      <c r="B358" s="36"/>
      <c r="C358" s="224" t="s">
        <v>1354</v>
      </c>
      <c r="D358" s="224" t="s">
        <v>239</v>
      </c>
      <c r="E358" s="225" t="s">
        <v>1481</v>
      </c>
      <c r="F358" s="226" t="s">
        <v>1482</v>
      </c>
      <c r="G358" s="227" t="s">
        <v>242</v>
      </c>
      <c r="H358" s="228">
        <v>9</v>
      </c>
      <c r="I358" s="229"/>
      <c r="J358" s="230">
        <f>ROUND(I358*H358,2)</f>
        <v>0</v>
      </c>
      <c r="K358" s="231"/>
      <c r="L358" s="41"/>
      <c r="M358" s="232" t="s">
        <v>1</v>
      </c>
      <c r="N358" s="233" t="s">
        <v>38</v>
      </c>
      <c r="O358" s="88"/>
      <c r="P358" s="234">
        <f>O358*H358</f>
        <v>0</v>
      </c>
      <c r="Q358" s="234">
        <v>0</v>
      </c>
      <c r="R358" s="234">
        <f>Q358*H358</f>
        <v>0</v>
      </c>
      <c r="S358" s="234">
        <v>0</v>
      </c>
      <c r="T358" s="235">
        <f>S358*H358</f>
        <v>0</v>
      </c>
      <c r="U358" s="35"/>
      <c r="V358" s="35"/>
      <c r="W358" s="35"/>
      <c r="X358" s="35"/>
      <c r="Y358" s="35"/>
      <c r="Z358" s="35"/>
      <c r="AA358" s="35"/>
      <c r="AB358" s="35"/>
      <c r="AC358" s="35"/>
      <c r="AD358" s="35"/>
      <c r="AE358" s="35"/>
      <c r="AR358" s="236" t="s">
        <v>258</v>
      </c>
      <c r="AT358" s="236" t="s">
        <v>239</v>
      </c>
      <c r="AU358" s="236" t="s">
        <v>73</v>
      </c>
      <c r="AY358" s="14" t="s">
        <v>238</v>
      </c>
      <c r="BE358" s="237">
        <f>IF(N358="základní",J358,0)</f>
        <v>0</v>
      </c>
      <c r="BF358" s="237">
        <f>IF(N358="snížená",J358,0)</f>
        <v>0</v>
      </c>
      <c r="BG358" s="237">
        <f>IF(N358="zákl. přenesená",J358,0)</f>
        <v>0</v>
      </c>
      <c r="BH358" s="237">
        <f>IF(N358="sníž. přenesená",J358,0)</f>
        <v>0</v>
      </c>
      <c r="BI358" s="237">
        <f>IF(N358="nulová",J358,0)</f>
        <v>0</v>
      </c>
      <c r="BJ358" s="14" t="s">
        <v>80</v>
      </c>
      <c r="BK358" s="237">
        <f>ROUND(I358*H358,2)</f>
        <v>0</v>
      </c>
      <c r="BL358" s="14" t="s">
        <v>258</v>
      </c>
      <c r="BM358" s="236" t="s">
        <v>1483</v>
      </c>
    </row>
    <row r="359" s="2" customFormat="1">
      <c r="A359" s="35"/>
      <c r="B359" s="36"/>
      <c r="C359" s="37"/>
      <c r="D359" s="238" t="s">
        <v>244</v>
      </c>
      <c r="E359" s="37"/>
      <c r="F359" s="239" t="s">
        <v>1484</v>
      </c>
      <c r="G359" s="37"/>
      <c r="H359" s="37"/>
      <c r="I359" s="240"/>
      <c r="J359" s="37"/>
      <c r="K359" s="37"/>
      <c r="L359" s="41"/>
      <c r="M359" s="241"/>
      <c r="N359" s="242"/>
      <c r="O359" s="88"/>
      <c r="P359" s="88"/>
      <c r="Q359" s="88"/>
      <c r="R359" s="88"/>
      <c r="S359" s="88"/>
      <c r="T359" s="89"/>
      <c r="U359" s="35"/>
      <c r="V359" s="35"/>
      <c r="W359" s="35"/>
      <c r="X359" s="35"/>
      <c r="Y359" s="35"/>
      <c r="Z359" s="35"/>
      <c r="AA359" s="35"/>
      <c r="AB359" s="35"/>
      <c r="AC359" s="35"/>
      <c r="AD359" s="35"/>
      <c r="AE359" s="35"/>
      <c r="AT359" s="14" t="s">
        <v>244</v>
      </c>
      <c r="AU359" s="14" t="s">
        <v>73</v>
      </c>
    </row>
    <row r="360" s="2" customFormat="1">
      <c r="A360" s="35"/>
      <c r="B360" s="36"/>
      <c r="C360" s="37"/>
      <c r="D360" s="238" t="s">
        <v>993</v>
      </c>
      <c r="E360" s="37"/>
      <c r="F360" s="265" t="s">
        <v>1485</v>
      </c>
      <c r="G360" s="37"/>
      <c r="H360" s="37"/>
      <c r="I360" s="240"/>
      <c r="J360" s="37"/>
      <c r="K360" s="37"/>
      <c r="L360" s="41"/>
      <c r="M360" s="256"/>
      <c r="N360" s="257"/>
      <c r="O360" s="258"/>
      <c r="P360" s="258"/>
      <c r="Q360" s="258"/>
      <c r="R360" s="258"/>
      <c r="S360" s="258"/>
      <c r="T360" s="259"/>
      <c r="U360" s="35"/>
      <c r="V360" s="35"/>
      <c r="W360" s="35"/>
      <c r="X360" s="35"/>
      <c r="Y360" s="35"/>
      <c r="Z360" s="35"/>
      <c r="AA360" s="35"/>
      <c r="AB360" s="35"/>
      <c r="AC360" s="35"/>
      <c r="AD360" s="35"/>
      <c r="AE360" s="35"/>
      <c r="AT360" s="14" t="s">
        <v>993</v>
      </c>
      <c r="AU360" s="14" t="s">
        <v>73</v>
      </c>
    </row>
    <row r="361" s="2" customFormat="1" ht="6.96" customHeight="1">
      <c r="A361" s="35"/>
      <c r="B361" s="63"/>
      <c r="C361" s="64"/>
      <c r="D361" s="64"/>
      <c r="E361" s="64"/>
      <c r="F361" s="64"/>
      <c r="G361" s="64"/>
      <c r="H361" s="64"/>
      <c r="I361" s="64"/>
      <c r="J361" s="64"/>
      <c r="K361" s="64"/>
      <c r="L361" s="41"/>
      <c r="M361" s="35"/>
      <c r="O361" s="35"/>
      <c r="P361" s="35"/>
      <c r="Q361" s="35"/>
      <c r="R361" s="35"/>
      <c r="S361" s="35"/>
      <c r="T361" s="35"/>
      <c r="U361" s="35"/>
      <c r="V361" s="35"/>
      <c r="W361" s="35"/>
      <c r="X361" s="35"/>
      <c r="Y361" s="35"/>
      <c r="Z361" s="35"/>
      <c r="AA361" s="35"/>
      <c r="AB361" s="35"/>
      <c r="AC361" s="35"/>
      <c r="AD361" s="35"/>
      <c r="AE361" s="35"/>
    </row>
  </sheetData>
  <sheetProtection sheet="1" autoFilter="0" formatColumns="0" formatRows="0" objects="1" scenarios="1" spinCount="100000" saltValue="Zz0BfvXlA4F1xmhcIDOspY2APVDmLVeIKdLCx9jn2l8bo5RHwwVoVn54S5JmXCs41trrs8zPaFKNUhe+tRJurg==" hashValue="c7iIRDAFW3cIMq20+hvag0boVdY1/nGM55t05F/5nYKgrJskM2QNkh9DXSAthuMXEJwzFrrgxP+4gJOT2BCnoA==" algorithmName="SHA-512" password="CC35"/>
  <autoFilter ref="C115:K360"/>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175</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1486</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ROUND((SUM(BE116:BE367)),  2)</f>
        <v>0</v>
      </c>
      <c r="G33" s="35"/>
      <c r="H33" s="35"/>
      <c r="I33" s="162">
        <v>0.20999999999999999</v>
      </c>
      <c r="J33" s="161">
        <f>ROUND(((SUM(BE116:BE367))*I33),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ROUND((SUM(BF116:BF367)),  2)</f>
        <v>0</v>
      </c>
      <c r="G34" s="35"/>
      <c r="H34" s="35"/>
      <c r="I34" s="162">
        <v>0.12</v>
      </c>
      <c r="J34" s="161">
        <f>ROUND(((SUM(BF116:BF367))*I34),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ROUND((SUM(BG116:BG367)),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ROUND((SUM(BH116:BH367)),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ROUND((SUM(BI116:BI367)),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02 - Práce na žel. svršku v žst. Přelouč</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02 - Práce na žel. svršku v žst. Přelouč</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SUM(P117:P367)</f>
        <v>0</v>
      </c>
      <c r="Q116" s="101"/>
      <c r="R116" s="207">
        <f>SUM(R117:R367)</f>
        <v>0</v>
      </c>
      <c r="S116" s="101"/>
      <c r="T116" s="208">
        <f>SUM(T117:T367)</f>
        <v>0</v>
      </c>
      <c r="U116" s="35"/>
      <c r="V116" s="35"/>
      <c r="W116" s="35"/>
      <c r="X116" s="35"/>
      <c r="Y116" s="35"/>
      <c r="Z116" s="35"/>
      <c r="AA116" s="35"/>
      <c r="AB116" s="35"/>
      <c r="AC116" s="35"/>
      <c r="AD116" s="35"/>
      <c r="AE116" s="35"/>
      <c r="AT116" s="14" t="s">
        <v>72</v>
      </c>
      <c r="AU116" s="14" t="s">
        <v>219</v>
      </c>
      <c r="BK116" s="209">
        <f>SUM(BK117:BK367)</f>
        <v>0</v>
      </c>
    </row>
    <row r="117" s="2" customFormat="1" ht="62.7" customHeight="1">
      <c r="A117" s="35"/>
      <c r="B117" s="36"/>
      <c r="C117" s="224" t="s">
        <v>80</v>
      </c>
      <c r="D117" s="224" t="s">
        <v>239</v>
      </c>
      <c r="E117" s="225" t="s">
        <v>1487</v>
      </c>
      <c r="F117" s="226" t="s">
        <v>1488</v>
      </c>
      <c r="G117" s="227" t="s">
        <v>1139</v>
      </c>
      <c r="H117" s="228">
        <v>300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1488</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1489</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66.75" customHeight="1">
      <c r="A120" s="35"/>
      <c r="B120" s="36"/>
      <c r="C120" s="224" t="s">
        <v>85</v>
      </c>
      <c r="D120" s="224" t="s">
        <v>239</v>
      </c>
      <c r="E120" s="225" t="s">
        <v>1176</v>
      </c>
      <c r="F120" s="226" t="s">
        <v>1177</v>
      </c>
      <c r="G120" s="227" t="s">
        <v>1178</v>
      </c>
      <c r="H120" s="228">
        <v>450</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1179</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1490</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1491</v>
      </c>
      <c r="F123" s="226" t="s">
        <v>1492</v>
      </c>
      <c r="G123" s="227" t="s">
        <v>1150</v>
      </c>
      <c r="H123" s="228">
        <v>2400</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1492</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1493</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49.05" customHeight="1">
      <c r="A126" s="35"/>
      <c r="B126" s="36"/>
      <c r="C126" s="224" t="s">
        <v>258</v>
      </c>
      <c r="D126" s="224" t="s">
        <v>239</v>
      </c>
      <c r="E126" s="225" t="s">
        <v>1160</v>
      </c>
      <c r="F126" s="226" t="s">
        <v>1161</v>
      </c>
      <c r="G126" s="227" t="s">
        <v>242</v>
      </c>
      <c r="H126" s="228">
        <v>256</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1161</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1494</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1168</v>
      </c>
      <c r="F129" s="226" t="s">
        <v>1169</v>
      </c>
      <c r="G129" s="227" t="s">
        <v>1139</v>
      </c>
      <c r="H129" s="228">
        <v>437.43799999999999</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1170</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1495</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790.88699999999994</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1496</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76.35" customHeight="1">
      <c r="A135" s="35"/>
      <c r="B135" s="36"/>
      <c r="C135" s="224" t="s">
        <v>273</v>
      </c>
      <c r="D135" s="224" t="s">
        <v>239</v>
      </c>
      <c r="E135" s="225" t="s">
        <v>1181</v>
      </c>
      <c r="F135" s="226" t="s">
        <v>1182</v>
      </c>
      <c r="G135" s="227" t="s">
        <v>1178</v>
      </c>
      <c r="H135" s="228">
        <v>395.44400000000002</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1183</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1497</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1176</v>
      </c>
      <c r="F138" s="226" t="s">
        <v>1177</v>
      </c>
      <c r="G138" s="227" t="s">
        <v>1178</v>
      </c>
      <c r="H138" s="228">
        <v>395.44400000000002</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1179</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1498</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1186</v>
      </c>
      <c r="F141" s="226" t="s">
        <v>1187</v>
      </c>
      <c r="G141" s="227" t="s">
        <v>1178</v>
      </c>
      <c r="H141" s="228">
        <v>395.44400000000002</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1188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1499</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1190</v>
      </c>
      <c r="F144" s="226" t="s">
        <v>1191</v>
      </c>
      <c r="G144" s="227" t="s">
        <v>1178</v>
      </c>
      <c r="H144" s="228">
        <v>395.44400000000002</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1192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1500</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76.35" customHeight="1">
      <c r="A147" s="35"/>
      <c r="B147" s="36"/>
      <c r="C147" s="224" t="s">
        <v>289</v>
      </c>
      <c r="D147" s="224" t="s">
        <v>239</v>
      </c>
      <c r="E147" s="225" t="s">
        <v>1197</v>
      </c>
      <c r="F147" s="226" t="s">
        <v>1198</v>
      </c>
      <c r="G147" s="227" t="s">
        <v>1165</v>
      </c>
      <c r="H147" s="228">
        <v>4.1420000000000003</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1199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1501</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76.35" customHeight="1">
      <c r="A150" s="35"/>
      <c r="B150" s="36"/>
      <c r="C150" s="224" t="s">
        <v>8</v>
      </c>
      <c r="D150" s="224" t="s">
        <v>239</v>
      </c>
      <c r="E150" s="225" t="s">
        <v>1502</v>
      </c>
      <c r="F150" s="226" t="s">
        <v>1503</v>
      </c>
      <c r="G150" s="227" t="s">
        <v>249</v>
      </c>
      <c r="H150" s="228">
        <v>1331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1504</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1505</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76.35" customHeight="1">
      <c r="A153" s="35"/>
      <c r="B153" s="36"/>
      <c r="C153" s="224" t="s">
        <v>296</v>
      </c>
      <c r="D153" s="224" t="s">
        <v>239</v>
      </c>
      <c r="E153" s="225" t="s">
        <v>1506</v>
      </c>
      <c r="F153" s="226" t="s">
        <v>1507</v>
      </c>
      <c r="G153" s="227" t="s">
        <v>249</v>
      </c>
      <c r="H153" s="228">
        <v>150</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1508</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1509</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76.35" customHeight="1">
      <c r="A156" s="35"/>
      <c r="B156" s="36"/>
      <c r="C156" s="224" t="s">
        <v>300</v>
      </c>
      <c r="D156" s="224" t="s">
        <v>239</v>
      </c>
      <c r="E156" s="225" t="s">
        <v>1201</v>
      </c>
      <c r="F156" s="226" t="s">
        <v>1202</v>
      </c>
      <c r="G156" s="227" t="s">
        <v>1165</v>
      </c>
      <c r="H156" s="228">
        <v>0.10000000000000001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1203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1510</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76.35" customHeight="1">
      <c r="A159" s="35"/>
      <c r="B159" s="36"/>
      <c r="C159" s="224" t="s">
        <v>304</v>
      </c>
      <c r="D159" s="224" t="s">
        <v>239</v>
      </c>
      <c r="E159" s="225" t="s">
        <v>1205</v>
      </c>
      <c r="F159" s="226" t="s">
        <v>1206</v>
      </c>
      <c r="G159" s="227" t="s">
        <v>1139</v>
      </c>
      <c r="H159" s="228">
        <v>352.06999999999999</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1207</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1511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1512</v>
      </c>
      <c r="F162" s="226" t="s">
        <v>1513</v>
      </c>
      <c r="G162" s="227" t="s">
        <v>1139</v>
      </c>
      <c r="H162" s="228">
        <v>146.41</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1514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1515</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1.75" customHeight="1">
      <c r="A165" s="35"/>
      <c r="B165" s="36"/>
      <c r="C165" s="243" t="s">
        <v>312</v>
      </c>
      <c r="D165" s="243" t="s">
        <v>246</v>
      </c>
      <c r="E165" s="244" t="s">
        <v>1209</v>
      </c>
      <c r="F165" s="245" t="s">
        <v>1210</v>
      </c>
      <c r="G165" s="246" t="s">
        <v>1178</v>
      </c>
      <c r="H165" s="247">
        <v>1904.5920000000001</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1210</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1516</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1176</v>
      </c>
      <c r="F168" s="226" t="s">
        <v>1177</v>
      </c>
      <c r="G168" s="227" t="s">
        <v>1178</v>
      </c>
      <c r="H168" s="228">
        <v>1904.5920000000001</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1179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1517</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1186</v>
      </c>
      <c r="F171" s="226" t="s">
        <v>1187</v>
      </c>
      <c r="G171" s="227" t="s">
        <v>1178</v>
      </c>
      <c r="H171" s="228">
        <v>9522.9609999999993</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1188</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1518</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55.5" customHeight="1">
      <c r="A174" s="35"/>
      <c r="B174" s="36"/>
      <c r="C174" s="224" t="s">
        <v>324</v>
      </c>
      <c r="D174" s="224" t="s">
        <v>239</v>
      </c>
      <c r="E174" s="225" t="s">
        <v>1214</v>
      </c>
      <c r="F174" s="226" t="s">
        <v>1215</v>
      </c>
      <c r="G174" s="227" t="s">
        <v>1165</v>
      </c>
      <c r="H174" s="228">
        <v>4.3419999999999996</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1215</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1519</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55.5" customHeight="1">
      <c r="A177" s="35"/>
      <c r="B177" s="36"/>
      <c r="C177" s="224" t="s">
        <v>7</v>
      </c>
      <c r="D177" s="224" t="s">
        <v>239</v>
      </c>
      <c r="E177" s="225" t="s">
        <v>1520</v>
      </c>
      <c r="F177" s="226" t="s">
        <v>1521</v>
      </c>
      <c r="G177" s="227" t="s">
        <v>249</v>
      </c>
      <c r="H177" s="228">
        <v>1631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1521</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1522</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1221</v>
      </c>
      <c r="F180" s="226" t="s">
        <v>1222</v>
      </c>
      <c r="G180" s="227" t="s">
        <v>242</v>
      </c>
      <c r="H180" s="228">
        <v>90</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1223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1523</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1524</v>
      </c>
      <c r="F183" s="226" t="s">
        <v>1525</v>
      </c>
      <c r="G183" s="227" t="s">
        <v>242</v>
      </c>
      <c r="H183" s="228">
        <v>79</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1526</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1527</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1528</v>
      </c>
      <c r="F186" s="226" t="s">
        <v>1529</v>
      </c>
      <c r="G186" s="227" t="s">
        <v>242</v>
      </c>
      <c r="H186" s="228">
        <v>7408</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1529</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1530</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1229</v>
      </c>
      <c r="F189" s="226" t="s">
        <v>1230</v>
      </c>
      <c r="G189" s="227" t="s">
        <v>1178</v>
      </c>
      <c r="H189" s="228">
        <v>78.923000000000002</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1231</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1531</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76.35" customHeight="1">
      <c r="A192" s="35"/>
      <c r="B192" s="36"/>
      <c r="C192" s="224" t="s">
        <v>345</v>
      </c>
      <c r="D192" s="224" t="s">
        <v>239</v>
      </c>
      <c r="E192" s="225" t="s">
        <v>1233</v>
      </c>
      <c r="F192" s="226" t="s">
        <v>1234</v>
      </c>
      <c r="G192" s="227" t="s">
        <v>1</v>
      </c>
      <c r="H192" s="228">
        <v>78.923000000000002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1236</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1531</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49.05" customHeight="1">
      <c r="A195" s="35"/>
      <c r="B195" s="36"/>
      <c r="C195" s="224" t="s">
        <v>445</v>
      </c>
      <c r="D195" s="224" t="s">
        <v>239</v>
      </c>
      <c r="E195" s="225" t="s">
        <v>1532</v>
      </c>
      <c r="F195" s="226" t="s">
        <v>1533</v>
      </c>
      <c r="G195" s="227" t="s">
        <v>1178</v>
      </c>
      <c r="H195" s="228">
        <v>78.923000000000002</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1533</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1531</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1249</v>
      </c>
      <c r="F198" s="226" t="s">
        <v>1250</v>
      </c>
      <c r="G198" s="227" t="s">
        <v>1178</v>
      </c>
      <c r="H198" s="228">
        <v>78.923000000000002</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1252</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1534</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66.75" customHeight="1">
      <c r="A201" s="35"/>
      <c r="B201" s="36"/>
      <c r="C201" s="224" t="s">
        <v>453</v>
      </c>
      <c r="D201" s="224" t="s">
        <v>239</v>
      </c>
      <c r="E201" s="225" t="s">
        <v>1254</v>
      </c>
      <c r="F201" s="226" t="s">
        <v>1255</v>
      </c>
      <c r="G201" s="227" t="s">
        <v>1178</v>
      </c>
      <c r="H201" s="228">
        <v>77.590000000000003</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1257</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1535</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66.75" customHeight="1">
      <c r="A204" s="35"/>
      <c r="B204" s="36"/>
      <c r="C204" s="224" t="s">
        <v>457</v>
      </c>
      <c r="D204" s="224" t="s">
        <v>239</v>
      </c>
      <c r="E204" s="225" t="s">
        <v>1536</v>
      </c>
      <c r="F204" s="226" t="s">
        <v>1537</v>
      </c>
      <c r="G204" s="227" t="s">
        <v>1178</v>
      </c>
      <c r="H204" s="228">
        <v>1.333</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1538</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1539</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76.35" customHeight="1">
      <c r="A207" s="35"/>
      <c r="B207" s="36"/>
      <c r="C207" s="224" t="s">
        <v>461</v>
      </c>
      <c r="D207" s="224" t="s">
        <v>239</v>
      </c>
      <c r="E207" s="225" t="s">
        <v>1225</v>
      </c>
      <c r="F207" s="226" t="s">
        <v>1226</v>
      </c>
      <c r="G207" s="227" t="s">
        <v>249</v>
      </c>
      <c r="H207" s="228">
        <v>232</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1227</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1540</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1541</v>
      </c>
      <c r="F210" s="226" t="s">
        <v>1542</v>
      </c>
      <c r="G210" s="227" t="s">
        <v>249</v>
      </c>
      <c r="H210" s="228">
        <v>176.5</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1543</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1544</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1545</v>
      </c>
      <c r="F213" s="226" t="s">
        <v>1546</v>
      </c>
      <c r="G213" s="227" t="s">
        <v>249</v>
      </c>
      <c r="H213" s="228">
        <v>265.5</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1272</v>
      </c>
    </row>
    <row r="214" s="2" customFormat="1">
      <c r="A214" s="35"/>
      <c r="B214" s="36"/>
      <c r="C214" s="37"/>
      <c r="D214" s="238" t="s">
        <v>244</v>
      </c>
      <c r="E214" s="37"/>
      <c r="F214" s="239" t="s">
        <v>1547</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1548</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76.35" customHeight="1">
      <c r="A216" s="35"/>
      <c r="B216" s="36"/>
      <c r="C216" s="224" t="s">
        <v>475</v>
      </c>
      <c r="D216" s="224" t="s">
        <v>239</v>
      </c>
      <c r="E216" s="225" t="s">
        <v>1549</v>
      </c>
      <c r="F216" s="226" t="s">
        <v>1550</v>
      </c>
      <c r="G216" s="227" t="s">
        <v>249</v>
      </c>
      <c r="H216" s="228">
        <v>327.726</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1277</v>
      </c>
    </row>
    <row r="217" s="2" customFormat="1">
      <c r="A217" s="35"/>
      <c r="B217" s="36"/>
      <c r="C217" s="37"/>
      <c r="D217" s="238" t="s">
        <v>244</v>
      </c>
      <c r="E217" s="37"/>
      <c r="F217" s="239" t="s">
        <v>1551</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1552</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66.75" customHeight="1">
      <c r="A219" s="35"/>
      <c r="B219" s="36"/>
      <c r="C219" s="224" t="s">
        <v>479</v>
      </c>
      <c r="D219" s="224" t="s">
        <v>239</v>
      </c>
      <c r="E219" s="225" t="s">
        <v>1553</v>
      </c>
      <c r="F219" s="226" t="s">
        <v>1554</v>
      </c>
      <c r="G219" s="227" t="s">
        <v>1178</v>
      </c>
      <c r="H219" s="228">
        <v>19.466000000000001</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1282</v>
      </c>
    </row>
    <row r="220" s="2" customFormat="1">
      <c r="A220" s="35"/>
      <c r="B220" s="36"/>
      <c r="C220" s="37"/>
      <c r="D220" s="238" t="s">
        <v>244</v>
      </c>
      <c r="E220" s="37"/>
      <c r="F220" s="239" t="s">
        <v>1555</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1556</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44.25" customHeight="1">
      <c r="A222" s="35"/>
      <c r="B222" s="36"/>
      <c r="C222" s="224" t="s">
        <v>639</v>
      </c>
      <c r="D222" s="224" t="s">
        <v>239</v>
      </c>
      <c r="E222" s="225" t="s">
        <v>1557</v>
      </c>
      <c r="F222" s="226" t="s">
        <v>1558</v>
      </c>
      <c r="G222" s="227" t="s">
        <v>327</v>
      </c>
      <c r="H222" s="228">
        <v>7</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1328</v>
      </c>
    </row>
    <row r="223" s="2" customFormat="1">
      <c r="A223" s="35"/>
      <c r="B223" s="36"/>
      <c r="C223" s="37"/>
      <c r="D223" s="238" t="s">
        <v>244</v>
      </c>
      <c r="E223" s="37"/>
      <c r="F223" s="239" t="s">
        <v>1558</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1559</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49.05" customHeight="1">
      <c r="A225" s="35"/>
      <c r="B225" s="36"/>
      <c r="C225" s="224" t="s">
        <v>641</v>
      </c>
      <c r="D225" s="224" t="s">
        <v>239</v>
      </c>
      <c r="E225" s="225" t="s">
        <v>1560</v>
      </c>
      <c r="F225" s="226" t="s">
        <v>1561</v>
      </c>
      <c r="G225" s="227" t="s">
        <v>327</v>
      </c>
      <c r="H225" s="228">
        <v>7</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1332</v>
      </c>
    </row>
    <row r="226" s="2" customFormat="1">
      <c r="A226" s="35"/>
      <c r="B226" s="36"/>
      <c r="C226" s="37"/>
      <c r="D226" s="238" t="s">
        <v>244</v>
      </c>
      <c r="E226" s="37"/>
      <c r="F226" s="239" t="s">
        <v>1561</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1559</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76.35" customHeight="1">
      <c r="A228" s="35"/>
      <c r="B228" s="36"/>
      <c r="C228" s="224" t="s">
        <v>484</v>
      </c>
      <c r="D228" s="224" t="s">
        <v>239</v>
      </c>
      <c r="E228" s="225" t="s">
        <v>1562</v>
      </c>
      <c r="F228" s="226" t="s">
        <v>1563</v>
      </c>
      <c r="G228" s="227" t="s">
        <v>242</v>
      </c>
      <c r="H228" s="228">
        <v>26</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1337</v>
      </c>
    </row>
    <row r="229" s="2" customFormat="1">
      <c r="A229" s="35"/>
      <c r="B229" s="36"/>
      <c r="C229" s="37"/>
      <c r="D229" s="238" t="s">
        <v>244</v>
      </c>
      <c r="E229" s="37"/>
      <c r="F229" s="239" t="s">
        <v>1563</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ht="24.15" customHeight="1">
      <c r="A230" s="35"/>
      <c r="B230" s="36"/>
      <c r="C230" s="243" t="s">
        <v>493</v>
      </c>
      <c r="D230" s="243" t="s">
        <v>246</v>
      </c>
      <c r="E230" s="244" t="s">
        <v>1564</v>
      </c>
      <c r="F230" s="245" t="s">
        <v>1565</v>
      </c>
      <c r="G230" s="246" t="s">
        <v>242</v>
      </c>
      <c r="H230" s="247">
        <v>26</v>
      </c>
      <c r="I230" s="248"/>
      <c r="J230" s="249">
        <f>ROUND(I230*H230,2)</f>
        <v>0</v>
      </c>
      <c r="K230" s="250"/>
      <c r="L230" s="251"/>
      <c r="M230" s="252" t="s">
        <v>1</v>
      </c>
      <c r="N230" s="253" t="s">
        <v>38</v>
      </c>
      <c r="O230" s="88"/>
      <c r="P230" s="234">
        <f>O230*H230</f>
        <v>0</v>
      </c>
      <c r="Q230" s="234">
        <v>0</v>
      </c>
      <c r="R230" s="234">
        <f>Q230*H230</f>
        <v>0</v>
      </c>
      <c r="S230" s="234">
        <v>0</v>
      </c>
      <c r="T230" s="235">
        <f>S230*H230</f>
        <v>0</v>
      </c>
      <c r="U230" s="35"/>
      <c r="V230" s="35"/>
      <c r="W230" s="35"/>
      <c r="X230" s="35"/>
      <c r="Y230" s="35"/>
      <c r="Z230" s="35"/>
      <c r="AA230" s="35"/>
      <c r="AB230" s="35"/>
      <c r="AC230" s="35"/>
      <c r="AD230" s="35"/>
      <c r="AE230" s="35"/>
      <c r="AR230" s="236" t="s">
        <v>277</v>
      </c>
      <c r="AT230" s="236" t="s">
        <v>246</v>
      </c>
      <c r="AU230" s="236" t="s">
        <v>73</v>
      </c>
      <c r="AY230" s="14" t="s">
        <v>238</v>
      </c>
      <c r="BE230" s="237">
        <f>IF(N230="základní",J230,0)</f>
        <v>0</v>
      </c>
      <c r="BF230" s="237">
        <f>IF(N230="snížená",J230,0)</f>
        <v>0</v>
      </c>
      <c r="BG230" s="237">
        <f>IF(N230="zákl. přenesená",J230,0)</f>
        <v>0</v>
      </c>
      <c r="BH230" s="237">
        <f>IF(N230="sníž. přenesená",J230,0)</f>
        <v>0</v>
      </c>
      <c r="BI230" s="237">
        <f>IF(N230="nulová",J230,0)</f>
        <v>0</v>
      </c>
      <c r="BJ230" s="14" t="s">
        <v>80</v>
      </c>
      <c r="BK230" s="237">
        <f>ROUND(I230*H230,2)</f>
        <v>0</v>
      </c>
      <c r="BL230" s="14" t="s">
        <v>258</v>
      </c>
      <c r="BM230" s="236" t="s">
        <v>1341</v>
      </c>
    </row>
    <row r="231" s="2" customFormat="1">
      <c r="A231" s="35"/>
      <c r="B231" s="36"/>
      <c r="C231" s="37"/>
      <c r="D231" s="238" t="s">
        <v>244</v>
      </c>
      <c r="E231" s="37"/>
      <c r="F231" s="239" t="s">
        <v>1565</v>
      </c>
      <c r="G231" s="37"/>
      <c r="H231" s="37"/>
      <c r="I231" s="240"/>
      <c r="J231" s="37"/>
      <c r="K231" s="37"/>
      <c r="L231" s="41"/>
      <c r="M231" s="241"/>
      <c r="N231" s="242"/>
      <c r="O231" s="88"/>
      <c r="P231" s="88"/>
      <c r="Q231" s="88"/>
      <c r="R231" s="88"/>
      <c r="S231" s="88"/>
      <c r="T231" s="89"/>
      <c r="U231" s="35"/>
      <c r="V231" s="35"/>
      <c r="W231" s="35"/>
      <c r="X231" s="35"/>
      <c r="Y231" s="35"/>
      <c r="Z231" s="35"/>
      <c r="AA231" s="35"/>
      <c r="AB231" s="35"/>
      <c r="AC231" s="35"/>
      <c r="AD231" s="35"/>
      <c r="AE231" s="35"/>
      <c r="AT231" s="14" t="s">
        <v>244</v>
      </c>
      <c r="AU231" s="14" t="s">
        <v>73</v>
      </c>
    </row>
    <row r="232" s="2" customFormat="1" ht="76.35" customHeight="1">
      <c r="A232" s="35"/>
      <c r="B232" s="36"/>
      <c r="C232" s="224" t="s">
        <v>489</v>
      </c>
      <c r="D232" s="224" t="s">
        <v>239</v>
      </c>
      <c r="E232" s="225" t="s">
        <v>1566</v>
      </c>
      <c r="F232" s="226" t="s">
        <v>1567</v>
      </c>
      <c r="G232" s="227" t="s">
        <v>242</v>
      </c>
      <c r="H232" s="228">
        <v>68</v>
      </c>
      <c r="I232" s="229"/>
      <c r="J232" s="230">
        <f>ROUND(I232*H232,2)</f>
        <v>0</v>
      </c>
      <c r="K232" s="231"/>
      <c r="L232" s="41"/>
      <c r="M232" s="232" t="s">
        <v>1</v>
      </c>
      <c r="N232" s="233" t="s">
        <v>38</v>
      </c>
      <c r="O232" s="88"/>
      <c r="P232" s="234">
        <f>O232*H232</f>
        <v>0</v>
      </c>
      <c r="Q232" s="234">
        <v>0</v>
      </c>
      <c r="R232" s="234">
        <f>Q232*H232</f>
        <v>0</v>
      </c>
      <c r="S232" s="234">
        <v>0</v>
      </c>
      <c r="T232" s="235">
        <f>S232*H232</f>
        <v>0</v>
      </c>
      <c r="U232" s="35"/>
      <c r="V232" s="35"/>
      <c r="W232" s="35"/>
      <c r="X232" s="35"/>
      <c r="Y232" s="35"/>
      <c r="Z232" s="35"/>
      <c r="AA232" s="35"/>
      <c r="AB232" s="35"/>
      <c r="AC232" s="35"/>
      <c r="AD232" s="35"/>
      <c r="AE232" s="35"/>
      <c r="AR232" s="236" t="s">
        <v>258</v>
      </c>
      <c r="AT232" s="236" t="s">
        <v>239</v>
      </c>
      <c r="AU232" s="236" t="s">
        <v>73</v>
      </c>
      <c r="AY232" s="14" t="s">
        <v>238</v>
      </c>
      <c r="BE232" s="237">
        <f>IF(N232="základní",J232,0)</f>
        <v>0</v>
      </c>
      <c r="BF232" s="237">
        <f>IF(N232="snížená",J232,0)</f>
        <v>0</v>
      </c>
      <c r="BG232" s="237">
        <f>IF(N232="zákl. přenesená",J232,0)</f>
        <v>0</v>
      </c>
      <c r="BH232" s="237">
        <f>IF(N232="sníž. přenesená",J232,0)</f>
        <v>0</v>
      </c>
      <c r="BI232" s="237">
        <f>IF(N232="nulová",J232,0)</f>
        <v>0</v>
      </c>
      <c r="BJ232" s="14" t="s">
        <v>80</v>
      </c>
      <c r="BK232" s="237">
        <f>ROUND(I232*H232,2)</f>
        <v>0</v>
      </c>
      <c r="BL232" s="14" t="s">
        <v>258</v>
      </c>
      <c r="BM232" s="236" t="s">
        <v>1346</v>
      </c>
    </row>
    <row r="233" s="2" customFormat="1">
      <c r="A233" s="35"/>
      <c r="B233" s="36"/>
      <c r="C233" s="37"/>
      <c r="D233" s="238" t="s">
        <v>244</v>
      </c>
      <c r="E233" s="37"/>
      <c r="F233" s="239" t="s">
        <v>1568</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244</v>
      </c>
      <c r="AU233" s="14" t="s">
        <v>73</v>
      </c>
    </row>
    <row r="234" s="2" customFormat="1">
      <c r="A234" s="35"/>
      <c r="B234" s="36"/>
      <c r="C234" s="37"/>
      <c r="D234" s="238" t="s">
        <v>993</v>
      </c>
      <c r="E234" s="37"/>
      <c r="F234" s="265" t="s">
        <v>1569</v>
      </c>
      <c r="G234" s="37"/>
      <c r="H234" s="37"/>
      <c r="I234" s="240"/>
      <c r="J234" s="37"/>
      <c r="K234" s="37"/>
      <c r="L234" s="41"/>
      <c r="M234" s="241"/>
      <c r="N234" s="242"/>
      <c r="O234" s="88"/>
      <c r="P234" s="88"/>
      <c r="Q234" s="88"/>
      <c r="R234" s="88"/>
      <c r="S234" s="88"/>
      <c r="T234" s="89"/>
      <c r="U234" s="35"/>
      <c r="V234" s="35"/>
      <c r="W234" s="35"/>
      <c r="X234" s="35"/>
      <c r="Y234" s="35"/>
      <c r="Z234" s="35"/>
      <c r="AA234" s="35"/>
      <c r="AB234" s="35"/>
      <c r="AC234" s="35"/>
      <c r="AD234" s="35"/>
      <c r="AE234" s="35"/>
      <c r="AT234" s="14" t="s">
        <v>993</v>
      </c>
      <c r="AU234" s="14" t="s">
        <v>73</v>
      </c>
    </row>
    <row r="235" s="2" customFormat="1" ht="24.15" customHeight="1">
      <c r="A235" s="35"/>
      <c r="B235" s="36"/>
      <c r="C235" s="243" t="s">
        <v>1105</v>
      </c>
      <c r="D235" s="243" t="s">
        <v>246</v>
      </c>
      <c r="E235" s="244" t="s">
        <v>1570</v>
      </c>
      <c r="F235" s="245" t="s">
        <v>1571</v>
      </c>
      <c r="G235" s="246" t="s">
        <v>242</v>
      </c>
      <c r="H235" s="247">
        <v>68</v>
      </c>
      <c r="I235" s="248"/>
      <c r="J235" s="249">
        <f>ROUND(I235*H235,2)</f>
        <v>0</v>
      </c>
      <c r="K235" s="250"/>
      <c r="L235" s="251"/>
      <c r="M235" s="252" t="s">
        <v>1</v>
      </c>
      <c r="N235" s="253" t="s">
        <v>38</v>
      </c>
      <c r="O235" s="88"/>
      <c r="P235" s="234">
        <f>O235*H235</f>
        <v>0</v>
      </c>
      <c r="Q235" s="234">
        <v>0</v>
      </c>
      <c r="R235" s="234">
        <f>Q235*H235</f>
        <v>0</v>
      </c>
      <c r="S235" s="234">
        <v>0</v>
      </c>
      <c r="T235" s="235">
        <f>S235*H235</f>
        <v>0</v>
      </c>
      <c r="U235" s="35"/>
      <c r="V235" s="35"/>
      <c r="W235" s="35"/>
      <c r="X235" s="35"/>
      <c r="Y235" s="35"/>
      <c r="Z235" s="35"/>
      <c r="AA235" s="35"/>
      <c r="AB235" s="35"/>
      <c r="AC235" s="35"/>
      <c r="AD235" s="35"/>
      <c r="AE235" s="35"/>
      <c r="AR235" s="236" t="s">
        <v>277</v>
      </c>
      <c r="AT235" s="236" t="s">
        <v>246</v>
      </c>
      <c r="AU235" s="236" t="s">
        <v>73</v>
      </c>
      <c r="AY235" s="14" t="s">
        <v>238</v>
      </c>
      <c r="BE235" s="237">
        <f>IF(N235="základní",J235,0)</f>
        <v>0</v>
      </c>
      <c r="BF235" s="237">
        <f>IF(N235="snížená",J235,0)</f>
        <v>0</v>
      </c>
      <c r="BG235" s="237">
        <f>IF(N235="zákl. přenesená",J235,0)</f>
        <v>0</v>
      </c>
      <c r="BH235" s="237">
        <f>IF(N235="sníž. přenesená",J235,0)</f>
        <v>0</v>
      </c>
      <c r="BI235" s="237">
        <f>IF(N235="nulová",J235,0)</f>
        <v>0</v>
      </c>
      <c r="BJ235" s="14" t="s">
        <v>80</v>
      </c>
      <c r="BK235" s="237">
        <f>ROUND(I235*H235,2)</f>
        <v>0</v>
      </c>
      <c r="BL235" s="14" t="s">
        <v>258</v>
      </c>
      <c r="BM235" s="236" t="s">
        <v>1349</v>
      </c>
    </row>
    <row r="236" s="2" customFormat="1">
      <c r="A236" s="35"/>
      <c r="B236" s="36"/>
      <c r="C236" s="37"/>
      <c r="D236" s="238" t="s">
        <v>244</v>
      </c>
      <c r="E236" s="37"/>
      <c r="F236" s="239" t="s">
        <v>1571</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244</v>
      </c>
      <c r="AU236" s="14" t="s">
        <v>73</v>
      </c>
    </row>
    <row r="237" s="2" customFormat="1" ht="21.75" customHeight="1">
      <c r="A237" s="35"/>
      <c r="B237" s="36"/>
      <c r="C237" s="243" t="s">
        <v>1110</v>
      </c>
      <c r="D237" s="243" t="s">
        <v>246</v>
      </c>
      <c r="E237" s="244" t="s">
        <v>1572</v>
      </c>
      <c r="F237" s="245" t="s">
        <v>1573</v>
      </c>
      <c r="G237" s="246" t="s">
        <v>1574</v>
      </c>
      <c r="H237" s="247">
        <v>29</v>
      </c>
      <c r="I237" s="248"/>
      <c r="J237" s="249">
        <f>ROUND(I237*H237,2)</f>
        <v>0</v>
      </c>
      <c r="K237" s="250"/>
      <c r="L237" s="251"/>
      <c r="M237" s="252" t="s">
        <v>1</v>
      </c>
      <c r="N237" s="25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277</v>
      </c>
      <c r="AT237" s="236" t="s">
        <v>246</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1354</v>
      </c>
    </row>
    <row r="238" s="2" customFormat="1">
      <c r="A238" s="35"/>
      <c r="B238" s="36"/>
      <c r="C238" s="37"/>
      <c r="D238" s="238" t="s">
        <v>244</v>
      </c>
      <c r="E238" s="37"/>
      <c r="F238" s="239" t="s">
        <v>1573</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1575</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66.75" customHeight="1">
      <c r="A240" s="35"/>
      <c r="B240" s="36"/>
      <c r="C240" s="224" t="s">
        <v>1116</v>
      </c>
      <c r="D240" s="224" t="s">
        <v>239</v>
      </c>
      <c r="E240" s="225" t="s">
        <v>1176</v>
      </c>
      <c r="F240" s="226" t="s">
        <v>1177</v>
      </c>
      <c r="G240" s="227" t="s">
        <v>1178</v>
      </c>
      <c r="H240" s="228">
        <v>2.1160000000000001</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1355</v>
      </c>
    </row>
    <row r="241" s="2" customFormat="1">
      <c r="A241" s="35"/>
      <c r="B241" s="36"/>
      <c r="C241" s="37"/>
      <c r="D241" s="238" t="s">
        <v>244</v>
      </c>
      <c r="E241" s="37"/>
      <c r="F241" s="239" t="s">
        <v>1179</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1576</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66.75" customHeight="1">
      <c r="A243" s="35"/>
      <c r="B243" s="36"/>
      <c r="C243" s="224" t="s">
        <v>1121</v>
      </c>
      <c r="D243" s="224" t="s">
        <v>239</v>
      </c>
      <c r="E243" s="225" t="s">
        <v>1186</v>
      </c>
      <c r="F243" s="226" t="s">
        <v>1187</v>
      </c>
      <c r="G243" s="227" t="s">
        <v>1178</v>
      </c>
      <c r="H243" s="228">
        <v>18.699999999999999</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1360</v>
      </c>
    </row>
    <row r="244" s="2" customFormat="1">
      <c r="A244" s="35"/>
      <c r="B244" s="36"/>
      <c r="C244" s="37"/>
      <c r="D244" s="238" t="s">
        <v>244</v>
      </c>
      <c r="E244" s="37"/>
      <c r="F244" s="239" t="s">
        <v>1188</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1577</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62.7" customHeight="1">
      <c r="A246" s="35"/>
      <c r="B246" s="36"/>
      <c r="C246" s="224" t="s">
        <v>1318</v>
      </c>
      <c r="D246" s="224" t="s">
        <v>239</v>
      </c>
      <c r="E246" s="225" t="s">
        <v>1578</v>
      </c>
      <c r="F246" s="226" t="s">
        <v>1579</v>
      </c>
      <c r="G246" s="227" t="s">
        <v>242</v>
      </c>
      <c r="H246" s="228">
        <v>68</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1365</v>
      </c>
    </row>
    <row r="247" s="2" customFormat="1">
      <c r="A247" s="35"/>
      <c r="B247" s="36"/>
      <c r="C247" s="37"/>
      <c r="D247" s="238" t="s">
        <v>244</v>
      </c>
      <c r="E247" s="37"/>
      <c r="F247" s="239" t="s">
        <v>1579</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1580</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24.15" customHeight="1">
      <c r="A249" s="35"/>
      <c r="B249" s="36"/>
      <c r="C249" s="224" t="s">
        <v>1235</v>
      </c>
      <c r="D249" s="224" t="s">
        <v>239</v>
      </c>
      <c r="E249" s="225" t="s">
        <v>1581</v>
      </c>
      <c r="F249" s="226" t="s">
        <v>1582</v>
      </c>
      <c r="G249" s="227" t="s">
        <v>242</v>
      </c>
      <c r="H249" s="228">
        <v>40</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1370</v>
      </c>
    </row>
    <row r="250" s="2" customFormat="1">
      <c r="A250" s="35"/>
      <c r="B250" s="36"/>
      <c r="C250" s="37"/>
      <c r="D250" s="238" t="s">
        <v>244</v>
      </c>
      <c r="E250" s="37"/>
      <c r="F250" s="239" t="s">
        <v>1582</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1583</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76.35" customHeight="1">
      <c r="A252" s="35"/>
      <c r="B252" s="36"/>
      <c r="C252" s="224" t="s">
        <v>1325</v>
      </c>
      <c r="D252" s="224" t="s">
        <v>239</v>
      </c>
      <c r="E252" s="225" t="s">
        <v>1100</v>
      </c>
      <c r="F252" s="226" t="s">
        <v>1101</v>
      </c>
      <c r="G252" s="227" t="s">
        <v>242</v>
      </c>
      <c r="H252" s="228">
        <v>40</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1374</v>
      </c>
    </row>
    <row r="253" s="2" customFormat="1">
      <c r="A253" s="35"/>
      <c r="B253" s="36"/>
      <c r="C253" s="37"/>
      <c r="D253" s="238" t="s">
        <v>244</v>
      </c>
      <c r="E253" s="37"/>
      <c r="F253" s="239" t="s">
        <v>1103</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1584</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33" customHeight="1">
      <c r="A255" s="35"/>
      <c r="B255" s="36"/>
      <c r="C255" s="224" t="s">
        <v>1238</v>
      </c>
      <c r="D255" s="224" t="s">
        <v>239</v>
      </c>
      <c r="E255" s="225" t="s">
        <v>342</v>
      </c>
      <c r="F255" s="226" t="s">
        <v>343</v>
      </c>
      <c r="G255" s="227" t="s">
        <v>242</v>
      </c>
      <c r="H255" s="228">
        <v>80</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1379</v>
      </c>
    </row>
    <row r="256" s="2" customFormat="1">
      <c r="A256" s="35"/>
      <c r="B256" s="36"/>
      <c r="C256" s="37"/>
      <c r="D256" s="238" t="s">
        <v>244</v>
      </c>
      <c r="E256" s="37"/>
      <c r="F256" s="239" t="s">
        <v>343</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1585</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66.75" customHeight="1">
      <c r="A258" s="35"/>
      <c r="B258" s="36"/>
      <c r="C258" s="224" t="s">
        <v>1334</v>
      </c>
      <c r="D258" s="224" t="s">
        <v>239</v>
      </c>
      <c r="E258" s="225" t="s">
        <v>1229</v>
      </c>
      <c r="F258" s="226" t="s">
        <v>1230</v>
      </c>
      <c r="G258" s="227" t="s">
        <v>1178</v>
      </c>
      <c r="H258" s="228">
        <v>76.471999999999994</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1383</v>
      </c>
    </row>
    <row r="259" s="2" customFormat="1">
      <c r="A259" s="35"/>
      <c r="B259" s="36"/>
      <c r="C259" s="37"/>
      <c r="D259" s="238" t="s">
        <v>244</v>
      </c>
      <c r="E259" s="37"/>
      <c r="F259" s="239" t="s">
        <v>1231</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1586</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66.75" customHeight="1">
      <c r="A261" s="35"/>
      <c r="B261" s="36"/>
      <c r="C261" s="224" t="s">
        <v>1242</v>
      </c>
      <c r="D261" s="224" t="s">
        <v>239</v>
      </c>
      <c r="E261" s="225" t="s">
        <v>1265</v>
      </c>
      <c r="F261" s="226" t="s">
        <v>1266</v>
      </c>
      <c r="G261" s="227" t="s">
        <v>1267</v>
      </c>
      <c r="H261" s="228">
        <v>243</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1388</v>
      </c>
    </row>
    <row r="262" s="2" customFormat="1">
      <c r="A262" s="35"/>
      <c r="B262" s="36"/>
      <c r="C262" s="37"/>
      <c r="D262" s="238" t="s">
        <v>244</v>
      </c>
      <c r="E262" s="37"/>
      <c r="F262" s="239" t="s">
        <v>1268</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1587</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66.75" customHeight="1">
      <c r="A264" s="35"/>
      <c r="B264" s="36"/>
      <c r="C264" s="224" t="s">
        <v>1343</v>
      </c>
      <c r="D264" s="224" t="s">
        <v>239</v>
      </c>
      <c r="E264" s="225" t="s">
        <v>1270</v>
      </c>
      <c r="F264" s="226" t="s">
        <v>1271</v>
      </c>
      <c r="G264" s="227" t="s">
        <v>1267</v>
      </c>
      <c r="H264" s="228">
        <v>40</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1392</v>
      </c>
    </row>
    <row r="265" s="2" customFormat="1">
      <c r="A265" s="35"/>
      <c r="B265" s="36"/>
      <c r="C265" s="37"/>
      <c r="D265" s="238" t="s">
        <v>244</v>
      </c>
      <c r="E265" s="37"/>
      <c r="F265" s="239" t="s">
        <v>1273</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1588</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76.35" customHeight="1">
      <c r="A267" s="35"/>
      <c r="B267" s="36"/>
      <c r="C267" s="224" t="s">
        <v>1245</v>
      </c>
      <c r="D267" s="224" t="s">
        <v>239</v>
      </c>
      <c r="E267" s="225" t="s">
        <v>1275</v>
      </c>
      <c r="F267" s="226" t="s">
        <v>1276</v>
      </c>
      <c r="G267" s="227" t="s">
        <v>249</v>
      </c>
      <c r="H267" s="228">
        <v>200</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1397</v>
      </c>
    </row>
    <row r="268" s="2" customFormat="1">
      <c r="A268" s="35"/>
      <c r="B268" s="36"/>
      <c r="C268" s="37"/>
      <c r="D268" s="238" t="s">
        <v>244</v>
      </c>
      <c r="E268" s="37"/>
      <c r="F268" s="239" t="s">
        <v>1278</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1589</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76.35" customHeight="1">
      <c r="A270" s="35"/>
      <c r="B270" s="36"/>
      <c r="C270" s="224" t="s">
        <v>1351</v>
      </c>
      <c r="D270" s="224" t="s">
        <v>239</v>
      </c>
      <c r="E270" s="225" t="s">
        <v>1280</v>
      </c>
      <c r="F270" s="226" t="s">
        <v>1281</v>
      </c>
      <c r="G270" s="227" t="s">
        <v>249</v>
      </c>
      <c r="H270" s="228">
        <v>200</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1590</v>
      </c>
    </row>
    <row r="271" s="2" customFormat="1">
      <c r="A271" s="35"/>
      <c r="B271" s="36"/>
      <c r="C271" s="37"/>
      <c r="D271" s="238" t="s">
        <v>244</v>
      </c>
      <c r="E271" s="37"/>
      <c r="F271" s="239" t="s">
        <v>1283</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1589</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76.35" customHeight="1">
      <c r="A273" s="35"/>
      <c r="B273" s="36"/>
      <c r="C273" s="224" t="s">
        <v>1247</v>
      </c>
      <c r="D273" s="224" t="s">
        <v>239</v>
      </c>
      <c r="E273" s="225" t="s">
        <v>1591</v>
      </c>
      <c r="F273" s="226" t="s">
        <v>1592</v>
      </c>
      <c r="G273" s="227" t="s">
        <v>249</v>
      </c>
      <c r="H273" s="228">
        <v>2670</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1406</v>
      </c>
    </row>
    <row r="274" s="2" customFormat="1">
      <c r="A274" s="35"/>
      <c r="B274" s="36"/>
      <c r="C274" s="37"/>
      <c r="D274" s="238" t="s">
        <v>244</v>
      </c>
      <c r="E274" s="37"/>
      <c r="F274" s="239" t="s">
        <v>1592</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1593</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76.35" customHeight="1">
      <c r="A276" s="35"/>
      <c r="B276" s="36"/>
      <c r="C276" s="224" t="s">
        <v>1357</v>
      </c>
      <c r="D276" s="224" t="s">
        <v>239</v>
      </c>
      <c r="E276" s="225" t="s">
        <v>1594</v>
      </c>
      <c r="F276" s="226" t="s">
        <v>1595</v>
      </c>
      <c r="G276" s="227" t="s">
        <v>249</v>
      </c>
      <c r="H276" s="228">
        <v>2670</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1410</v>
      </c>
    </row>
    <row r="277" s="2" customFormat="1">
      <c r="A277" s="35"/>
      <c r="B277" s="36"/>
      <c r="C277" s="37"/>
      <c r="D277" s="238" t="s">
        <v>244</v>
      </c>
      <c r="E277" s="37"/>
      <c r="F277" s="239" t="s">
        <v>1595</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1593</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66.75" customHeight="1">
      <c r="A279" s="35"/>
      <c r="B279" s="36"/>
      <c r="C279" s="224" t="s">
        <v>1251</v>
      </c>
      <c r="D279" s="224" t="s">
        <v>239</v>
      </c>
      <c r="E279" s="225" t="s">
        <v>1596</v>
      </c>
      <c r="F279" s="226" t="s">
        <v>1597</v>
      </c>
      <c r="G279" s="227" t="s">
        <v>249</v>
      </c>
      <c r="H279" s="228">
        <v>2660.7240000000002</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1414</v>
      </c>
    </row>
    <row r="280" s="2" customFormat="1">
      <c r="A280" s="35"/>
      <c r="B280" s="36"/>
      <c r="C280" s="37"/>
      <c r="D280" s="238" t="s">
        <v>244</v>
      </c>
      <c r="E280" s="37"/>
      <c r="F280" s="239" t="s">
        <v>1598</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1599</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55.5" customHeight="1">
      <c r="A282" s="35"/>
      <c r="B282" s="36"/>
      <c r="C282" s="224" t="s">
        <v>1367</v>
      </c>
      <c r="D282" s="224" t="s">
        <v>239</v>
      </c>
      <c r="E282" s="225" t="s">
        <v>1326</v>
      </c>
      <c r="F282" s="226" t="s">
        <v>1327</v>
      </c>
      <c r="G282" s="227" t="s">
        <v>242</v>
      </c>
      <c r="H282" s="228">
        <v>30</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1600</v>
      </c>
    </row>
    <row r="283" s="2" customFormat="1">
      <c r="A283" s="35"/>
      <c r="B283" s="36"/>
      <c r="C283" s="37"/>
      <c r="D283" s="238" t="s">
        <v>244</v>
      </c>
      <c r="E283" s="37"/>
      <c r="F283" s="239" t="s">
        <v>1327</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1601</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24.15" customHeight="1">
      <c r="A285" s="35"/>
      <c r="B285" s="36"/>
      <c r="C285" s="224" t="s">
        <v>1256</v>
      </c>
      <c r="D285" s="224" t="s">
        <v>239</v>
      </c>
      <c r="E285" s="225" t="s">
        <v>1330</v>
      </c>
      <c r="F285" s="226" t="s">
        <v>1331</v>
      </c>
      <c r="G285" s="227" t="s">
        <v>242</v>
      </c>
      <c r="H285" s="228">
        <v>30</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1602</v>
      </c>
    </row>
    <row r="286" s="2" customFormat="1">
      <c r="A286" s="35"/>
      <c r="B286" s="36"/>
      <c r="C286" s="37"/>
      <c r="D286" s="238" t="s">
        <v>244</v>
      </c>
      <c r="E286" s="37"/>
      <c r="F286" s="239" t="s">
        <v>1331</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1601</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44.25" customHeight="1">
      <c r="A288" s="35"/>
      <c r="B288" s="36"/>
      <c r="C288" s="224" t="s">
        <v>1376</v>
      </c>
      <c r="D288" s="224" t="s">
        <v>239</v>
      </c>
      <c r="E288" s="225" t="s">
        <v>1603</v>
      </c>
      <c r="F288" s="226" t="s">
        <v>1604</v>
      </c>
      <c r="G288" s="227" t="s">
        <v>1150</v>
      </c>
      <c r="H288" s="228">
        <v>13</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1605</v>
      </c>
    </row>
    <row r="289" s="2" customFormat="1">
      <c r="A289" s="35"/>
      <c r="B289" s="36"/>
      <c r="C289" s="37"/>
      <c r="D289" s="238" t="s">
        <v>244</v>
      </c>
      <c r="E289" s="37"/>
      <c r="F289" s="239" t="s">
        <v>1604</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1606</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49.05" customHeight="1">
      <c r="A291" s="35"/>
      <c r="B291" s="36"/>
      <c r="C291" s="224" t="s">
        <v>1259</v>
      </c>
      <c r="D291" s="224" t="s">
        <v>239</v>
      </c>
      <c r="E291" s="225" t="s">
        <v>1607</v>
      </c>
      <c r="F291" s="226" t="s">
        <v>1608</v>
      </c>
      <c r="G291" s="227" t="s">
        <v>1150</v>
      </c>
      <c r="H291" s="228">
        <v>13</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1436</v>
      </c>
    </row>
    <row r="292" s="2" customFormat="1">
      <c r="A292" s="35"/>
      <c r="B292" s="36"/>
      <c r="C292" s="37"/>
      <c r="D292" s="238" t="s">
        <v>244</v>
      </c>
      <c r="E292" s="37"/>
      <c r="F292" s="239" t="s">
        <v>1608</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1606</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76.35" customHeight="1">
      <c r="A294" s="35"/>
      <c r="B294" s="36"/>
      <c r="C294" s="224" t="s">
        <v>1385</v>
      </c>
      <c r="D294" s="224" t="s">
        <v>239</v>
      </c>
      <c r="E294" s="225" t="s">
        <v>1609</v>
      </c>
      <c r="F294" s="226" t="s">
        <v>1610</v>
      </c>
      <c r="G294" s="227" t="s">
        <v>242</v>
      </c>
      <c r="H294" s="228">
        <v>10</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1441</v>
      </c>
    </row>
    <row r="295" s="2" customFormat="1">
      <c r="A295" s="35"/>
      <c r="B295" s="36"/>
      <c r="C295" s="37"/>
      <c r="D295" s="238" t="s">
        <v>244</v>
      </c>
      <c r="E295" s="37"/>
      <c r="F295" s="239" t="s">
        <v>1611</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ht="16.5" customHeight="1">
      <c r="A296" s="35"/>
      <c r="B296" s="36"/>
      <c r="C296" s="224" t="s">
        <v>1263</v>
      </c>
      <c r="D296" s="224" t="s">
        <v>239</v>
      </c>
      <c r="E296" s="225" t="s">
        <v>1612</v>
      </c>
      <c r="F296" s="226" t="s">
        <v>1613</v>
      </c>
      <c r="G296" s="227" t="s">
        <v>242</v>
      </c>
      <c r="H296" s="228">
        <v>14</v>
      </c>
      <c r="I296" s="229"/>
      <c r="J296" s="230">
        <f>ROUND(I296*H296,2)</f>
        <v>0</v>
      </c>
      <c r="K296" s="231"/>
      <c r="L296" s="41"/>
      <c r="M296" s="232" t="s">
        <v>1</v>
      </c>
      <c r="N296" s="233" t="s">
        <v>38</v>
      </c>
      <c r="O296" s="88"/>
      <c r="P296" s="234">
        <f>O296*H296</f>
        <v>0</v>
      </c>
      <c r="Q296" s="234">
        <v>0</v>
      </c>
      <c r="R296" s="234">
        <f>Q296*H296</f>
        <v>0</v>
      </c>
      <c r="S296" s="234">
        <v>0</v>
      </c>
      <c r="T296" s="235">
        <f>S296*H296</f>
        <v>0</v>
      </c>
      <c r="U296" s="35"/>
      <c r="V296" s="35"/>
      <c r="W296" s="35"/>
      <c r="X296" s="35"/>
      <c r="Y296" s="35"/>
      <c r="Z296" s="35"/>
      <c r="AA296" s="35"/>
      <c r="AB296" s="35"/>
      <c r="AC296" s="35"/>
      <c r="AD296" s="35"/>
      <c r="AE296" s="35"/>
      <c r="AR296" s="236" t="s">
        <v>258</v>
      </c>
      <c r="AT296" s="236" t="s">
        <v>239</v>
      </c>
      <c r="AU296" s="236" t="s">
        <v>73</v>
      </c>
      <c r="AY296" s="14" t="s">
        <v>238</v>
      </c>
      <c r="BE296" s="237">
        <f>IF(N296="základní",J296,0)</f>
        <v>0</v>
      </c>
      <c r="BF296" s="237">
        <f>IF(N296="snížená",J296,0)</f>
        <v>0</v>
      </c>
      <c r="BG296" s="237">
        <f>IF(N296="zákl. přenesená",J296,0)</f>
        <v>0</v>
      </c>
      <c r="BH296" s="237">
        <f>IF(N296="sníž. přenesená",J296,0)</f>
        <v>0</v>
      </c>
      <c r="BI296" s="237">
        <f>IF(N296="nulová",J296,0)</f>
        <v>0</v>
      </c>
      <c r="BJ296" s="14" t="s">
        <v>80</v>
      </c>
      <c r="BK296" s="237">
        <f>ROUND(I296*H296,2)</f>
        <v>0</v>
      </c>
      <c r="BL296" s="14" t="s">
        <v>258</v>
      </c>
      <c r="BM296" s="236" t="s">
        <v>1614</v>
      </c>
    </row>
    <row r="297" s="2" customFormat="1">
      <c r="A297" s="35"/>
      <c r="B297" s="36"/>
      <c r="C297" s="37"/>
      <c r="D297" s="238" t="s">
        <v>244</v>
      </c>
      <c r="E297" s="37"/>
      <c r="F297" s="239" t="s">
        <v>1615</v>
      </c>
      <c r="G297" s="37"/>
      <c r="H297" s="37"/>
      <c r="I297" s="240"/>
      <c r="J297" s="37"/>
      <c r="K297" s="37"/>
      <c r="L297" s="41"/>
      <c r="M297" s="241"/>
      <c r="N297" s="242"/>
      <c r="O297" s="88"/>
      <c r="P297" s="88"/>
      <c r="Q297" s="88"/>
      <c r="R297" s="88"/>
      <c r="S297" s="88"/>
      <c r="T297" s="89"/>
      <c r="U297" s="35"/>
      <c r="V297" s="35"/>
      <c r="W297" s="35"/>
      <c r="X297" s="35"/>
      <c r="Y297" s="35"/>
      <c r="Z297" s="35"/>
      <c r="AA297" s="35"/>
      <c r="AB297" s="35"/>
      <c r="AC297" s="35"/>
      <c r="AD297" s="35"/>
      <c r="AE297" s="35"/>
      <c r="AT297" s="14" t="s">
        <v>244</v>
      </c>
      <c r="AU297" s="14" t="s">
        <v>73</v>
      </c>
    </row>
    <row r="298" s="2" customFormat="1">
      <c r="A298" s="35"/>
      <c r="B298" s="36"/>
      <c r="C298" s="37"/>
      <c r="D298" s="238" t="s">
        <v>993</v>
      </c>
      <c r="E298" s="37"/>
      <c r="F298" s="265" t="s">
        <v>1616</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993</v>
      </c>
      <c r="AU298" s="14" t="s">
        <v>73</v>
      </c>
    </row>
    <row r="299" s="2" customFormat="1" ht="24.15" customHeight="1">
      <c r="A299" s="35"/>
      <c r="B299" s="36"/>
      <c r="C299" s="243" t="s">
        <v>1394</v>
      </c>
      <c r="D299" s="243" t="s">
        <v>246</v>
      </c>
      <c r="E299" s="244" t="s">
        <v>1368</v>
      </c>
      <c r="F299" s="245" t="s">
        <v>1617</v>
      </c>
      <c r="G299" s="246" t="s">
        <v>242</v>
      </c>
      <c r="H299" s="247">
        <v>1</v>
      </c>
      <c r="I299" s="248"/>
      <c r="J299" s="249">
        <f>ROUND(I299*H299,2)</f>
        <v>0</v>
      </c>
      <c r="K299" s="250"/>
      <c r="L299" s="251"/>
      <c r="M299" s="252" t="s">
        <v>1</v>
      </c>
      <c r="N299" s="253" t="s">
        <v>38</v>
      </c>
      <c r="O299" s="88"/>
      <c r="P299" s="234">
        <f>O299*H299</f>
        <v>0</v>
      </c>
      <c r="Q299" s="234">
        <v>0</v>
      </c>
      <c r="R299" s="234">
        <f>Q299*H299</f>
        <v>0</v>
      </c>
      <c r="S299" s="234">
        <v>0</v>
      </c>
      <c r="T299" s="235">
        <f>S299*H299</f>
        <v>0</v>
      </c>
      <c r="U299" s="35"/>
      <c r="V299" s="35"/>
      <c r="W299" s="35"/>
      <c r="X299" s="35"/>
      <c r="Y299" s="35"/>
      <c r="Z299" s="35"/>
      <c r="AA299" s="35"/>
      <c r="AB299" s="35"/>
      <c r="AC299" s="35"/>
      <c r="AD299" s="35"/>
      <c r="AE299" s="35"/>
      <c r="AR299" s="236" t="s">
        <v>277</v>
      </c>
      <c r="AT299" s="236" t="s">
        <v>246</v>
      </c>
      <c r="AU299" s="236" t="s">
        <v>73</v>
      </c>
      <c r="AY299" s="14" t="s">
        <v>238</v>
      </c>
      <c r="BE299" s="237">
        <f>IF(N299="základní",J299,0)</f>
        <v>0</v>
      </c>
      <c r="BF299" s="237">
        <f>IF(N299="snížená",J299,0)</f>
        <v>0</v>
      </c>
      <c r="BG299" s="237">
        <f>IF(N299="zákl. přenesená",J299,0)</f>
        <v>0</v>
      </c>
      <c r="BH299" s="237">
        <f>IF(N299="sníž. přenesená",J299,0)</f>
        <v>0</v>
      </c>
      <c r="BI299" s="237">
        <f>IF(N299="nulová",J299,0)</f>
        <v>0</v>
      </c>
      <c r="BJ299" s="14" t="s">
        <v>80</v>
      </c>
      <c r="BK299" s="237">
        <f>ROUND(I299*H299,2)</f>
        <v>0</v>
      </c>
      <c r="BL299" s="14" t="s">
        <v>258</v>
      </c>
      <c r="BM299" s="236" t="s">
        <v>1445</v>
      </c>
    </row>
    <row r="300" s="2" customFormat="1">
      <c r="A300" s="35"/>
      <c r="B300" s="36"/>
      <c r="C300" s="37"/>
      <c r="D300" s="238" t="s">
        <v>244</v>
      </c>
      <c r="E300" s="37"/>
      <c r="F300" s="239" t="s">
        <v>1617</v>
      </c>
      <c r="G300" s="37"/>
      <c r="H300" s="37"/>
      <c r="I300" s="240"/>
      <c r="J300" s="37"/>
      <c r="K300" s="37"/>
      <c r="L300" s="41"/>
      <c r="M300" s="241"/>
      <c r="N300" s="242"/>
      <c r="O300" s="88"/>
      <c r="P300" s="88"/>
      <c r="Q300" s="88"/>
      <c r="R300" s="88"/>
      <c r="S300" s="88"/>
      <c r="T300" s="89"/>
      <c r="U300" s="35"/>
      <c r="V300" s="35"/>
      <c r="W300" s="35"/>
      <c r="X300" s="35"/>
      <c r="Y300" s="35"/>
      <c r="Z300" s="35"/>
      <c r="AA300" s="35"/>
      <c r="AB300" s="35"/>
      <c r="AC300" s="35"/>
      <c r="AD300" s="35"/>
      <c r="AE300" s="35"/>
      <c r="AT300" s="14" t="s">
        <v>244</v>
      </c>
      <c r="AU300" s="14" t="s">
        <v>73</v>
      </c>
    </row>
    <row r="301" s="2" customFormat="1" ht="24.15" customHeight="1">
      <c r="A301" s="35"/>
      <c r="B301" s="36"/>
      <c r="C301" s="243" t="s">
        <v>357</v>
      </c>
      <c r="D301" s="243" t="s">
        <v>246</v>
      </c>
      <c r="E301" s="244" t="s">
        <v>1372</v>
      </c>
      <c r="F301" s="245" t="s">
        <v>1618</v>
      </c>
      <c r="G301" s="246" t="s">
        <v>242</v>
      </c>
      <c r="H301" s="247">
        <v>5</v>
      </c>
      <c r="I301" s="248"/>
      <c r="J301" s="249">
        <f>ROUND(I301*H301,2)</f>
        <v>0</v>
      </c>
      <c r="K301" s="250"/>
      <c r="L301" s="251"/>
      <c r="M301" s="252" t="s">
        <v>1</v>
      </c>
      <c r="N301" s="253" t="s">
        <v>38</v>
      </c>
      <c r="O301" s="88"/>
      <c r="P301" s="234">
        <f>O301*H301</f>
        <v>0</v>
      </c>
      <c r="Q301" s="234">
        <v>0</v>
      </c>
      <c r="R301" s="234">
        <f>Q301*H301</f>
        <v>0</v>
      </c>
      <c r="S301" s="234">
        <v>0</v>
      </c>
      <c r="T301" s="235">
        <f>S301*H301</f>
        <v>0</v>
      </c>
      <c r="U301" s="35"/>
      <c r="V301" s="35"/>
      <c r="W301" s="35"/>
      <c r="X301" s="35"/>
      <c r="Y301" s="35"/>
      <c r="Z301" s="35"/>
      <c r="AA301" s="35"/>
      <c r="AB301" s="35"/>
      <c r="AC301" s="35"/>
      <c r="AD301" s="35"/>
      <c r="AE301" s="35"/>
      <c r="AR301" s="236" t="s">
        <v>277</v>
      </c>
      <c r="AT301" s="236" t="s">
        <v>246</v>
      </c>
      <c r="AU301" s="236" t="s">
        <v>73</v>
      </c>
      <c r="AY301" s="14" t="s">
        <v>238</v>
      </c>
      <c r="BE301" s="237">
        <f>IF(N301="základní",J301,0)</f>
        <v>0</v>
      </c>
      <c r="BF301" s="237">
        <f>IF(N301="snížená",J301,0)</f>
        <v>0</v>
      </c>
      <c r="BG301" s="237">
        <f>IF(N301="zákl. přenesená",J301,0)</f>
        <v>0</v>
      </c>
      <c r="BH301" s="237">
        <f>IF(N301="sníž. přenesená",J301,0)</f>
        <v>0</v>
      </c>
      <c r="BI301" s="237">
        <f>IF(N301="nulová",J301,0)</f>
        <v>0</v>
      </c>
      <c r="BJ301" s="14" t="s">
        <v>80</v>
      </c>
      <c r="BK301" s="237">
        <f>ROUND(I301*H301,2)</f>
        <v>0</v>
      </c>
      <c r="BL301" s="14" t="s">
        <v>258</v>
      </c>
      <c r="BM301" s="236" t="s">
        <v>261</v>
      </c>
    </row>
    <row r="302" s="2" customFormat="1">
      <c r="A302" s="35"/>
      <c r="B302" s="36"/>
      <c r="C302" s="37"/>
      <c r="D302" s="238" t="s">
        <v>244</v>
      </c>
      <c r="E302" s="37"/>
      <c r="F302" s="239" t="s">
        <v>1618</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244</v>
      </c>
      <c r="AU302" s="14" t="s">
        <v>73</v>
      </c>
    </row>
    <row r="303" s="2" customFormat="1" ht="24.15" customHeight="1">
      <c r="A303" s="35"/>
      <c r="B303" s="36"/>
      <c r="C303" s="243" t="s">
        <v>1403</v>
      </c>
      <c r="D303" s="243" t="s">
        <v>246</v>
      </c>
      <c r="E303" s="244" t="s">
        <v>1377</v>
      </c>
      <c r="F303" s="245" t="s">
        <v>1619</v>
      </c>
      <c r="G303" s="246" t="s">
        <v>242</v>
      </c>
      <c r="H303" s="247">
        <v>4</v>
      </c>
      <c r="I303" s="248"/>
      <c r="J303" s="249">
        <f>ROUND(I303*H303,2)</f>
        <v>0</v>
      </c>
      <c r="K303" s="250"/>
      <c r="L303" s="251"/>
      <c r="M303" s="252" t="s">
        <v>1</v>
      </c>
      <c r="N303" s="25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277</v>
      </c>
      <c r="AT303" s="236" t="s">
        <v>246</v>
      </c>
      <c r="AU303" s="236" t="s">
        <v>73</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1453</v>
      </c>
    </row>
    <row r="304" s="2" customFormat="1">
      <c r="A304" s="35"/>
      <c r="B304" s="36"/>
      <c r="C304" s="37"/>
      <c r="D304" s="238" t="s">
        <v>244</v>
      </c>
      <c r="E304" s="37"/>
      <c r="F304" s="239" t="s">
        <v>1619</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73</v>
      </c>
    </row>
    <row r="305" s="2" customFormat="1" ht="76.35" customHeight="1">
      <c r="A305" s="35"/>
      <c r="B305" s="36"/>
      <c r="C305" s="224" t="s">
        <v>1272</v>
      </c>
      <c r="D305" s="224" t="s">
        <v>239</v>
      </c>
      <c r="E305" s="225" t="s">
        <v>1620</v>
      </c>
      <c r="F305" s="226" t="s">
        <v>1621</v>
      </c>
      <c r="G305" s="227" t="s">
        <v>1622</v>
      </c>
      <c r="H305" s="228">
        <v>10</v>
      </c>
      <c r="I305" s="229"/>
      <c r="J305" s="230">
        <f>ROUND(I305*H305,2)</f>
        <v>0</v>
      </c>
      <c r="K305" s="231"/>
      <c r="L305" s="41"/>
      <c r="M305" s="232" t="s">
        <v>1</v>
      </c>
      <c r="N305" s="233" t="s">
        <v>38</v>
      </c>
      <c r="O305" s="88"/>
      <c r="P305" s="234">
        <f>O305*H305</f>
        <v>0</v>
      </c>
      <c r="Q305" s="234">
        <v>0</v>
      </c>
      <c r="R305" s="234">
        <f>Q305*H305</f>
        <v>0</v>
      </c>
      <c r="S305" s="234">
        <v>0</v>
      </c>
      <c r="T305" s="235">
        <f>S305*H305</f>
        <v>0</v>
      </c>
      <c r="U305" s="35"/>
      <c r="V305" s="35"/>
      <c r="W305" s="35"/>
      <c r="X305" s="35"/>
      <c r="Y305" s="35"/>
      <c r="Z305" s="35"/>
      <c r="AA305" s="35"/>
      <c r="AB305" s="35"/>
      <c r="AC305" s="35"/>
      <c r="AD305" s="35"/>
      <c r="AE305" s="35"/>
      <c r="AR305" s="236" t="s">
        <v>258</v>
      </c>
      <c r="AT305" s="236" t="s">
        <v>239</v>
      </c>
      <c r="AU305" s="236" t="s">
        <v>73</v>
      </c>
      <c r="AY305" s="14" t="s">
        <v>238</v>
      </c>
      <c r="BE305" s="237">
        <f>IF(N305="základní",J305,0)</f>
        <v>0</v>
      </c>
      <c r="BF305" s="237">
        <f>IF(N305="snížená",J305,0)</f>
        <v>0</v>
      </c>
      <c r="BG305" s="237">
        <f>IF(N305="zákl. přenesená",J305,0)</f>
        <v>0</v>
      </c>
      <c r="BH305" s="237">
        <f>IF(N305="sníž. přenesená",J305,0)</f>
        <v>0</v>
      </c>
      <c r="BI305" s="237">
        <f>IF(N305="nulová",J305,0)</f>
        <v>0</v>
      </c>
      <c r="BJ305" s="14" t="s">
        <v>80</v>
      </c>
      <c r="BK305" s="237">
        <f>ROUND(I305*H305,2)</f>
        <v>0</v>
      </c>
      <c r="BL305" s="14" t="s">
        <v>258</v>
      </c>
      <c r="BM305" s="236" t="s">
        <v>1457</v>
      </c>
    </row>
    <row r="306" s="2" customFormat="1">
      <c r="A306" s="35"/>
      <c r="B306" s="36"/>
      <c r="C306" s="37"/>
      <c r="D306" s="238" t="s">
        <v>244</v>
      </c>
      <c r="E306" s="37"/>
      <c r="F306" s="239" t="s">
        <v>1623</v>
      </c>
      <c r="G306" s="37"/>
      <c r="H306" s="37"/>
      <c r="I306" s="240"/>
      <c r="J306" s="37"/>
      <c r="K306" s="37"/>
      <c r="L306" s="41"/>
      <c r="M306" s="241"/>
      <c r="N306" s="242"/>
      <c r="O306" s="88"/>
      <c r="P306" s="88"/>
      <c r="Q306" s="88"/>
      <c r="R306" s="88"/>
      <c r="S306" s="88"/>
      <c r="T306" s="89"/>
      <c r="U306" s="35"/>
      <c r="V306" s="35"/>
      <c r="W306" s="35"/>
      <c r="X306" s="35"/>
      <c r="Y306" s="35"/>
      <c r="Z306" s="35"/>
      <c r="AA306" s="35"/>
      <c r="AB306" s="35"/>
      <c r="AC306" s="35"/>
      <c r="AD306" s="35"/>
      <c r="AE306" s="35"/>
      <c r="AT306" s="14" t="s">
        <v>244</v>
      </c>
      <c r="AU306" s="14" t="s">
        <v>73</v>
      </c>
    </row>
    <row r="307" s="2" customFormat="1">
      <c r="A307" s="35"/>
      <c r="B307" s="36"/>
      <c r="C307" s="37"/>
      <c r="D307" s="238" t="s">
        <v>993</v>
      </c>
      <c r="E307" s="37"/>
      <c r="F307" s="265" t="s">
        <v>1624</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993</v>
      </c>
      <c r="AU307" s="14" t="s">
        <v>73</v>
      </c>
    </row>
    <row r="308" s="2" customFormat="1" ht="24.15" customHeight="1">
      <c r="A308" s="35"/>
      <c r="B308" s="36"/>
      <c r="C308" s="224" t="s">
        <v>1411</v>
      </c>
      <c r="D308" s="224" t="s">
        <v>239</v>
      </c>
      <c r="E308" s="225" t="s">
        <v>1625</v>
      </c>
      <c r="F308" s="226" t="s">
        <v>1626</v>
      </c>
      <c r="G308" s="227" t="s">
        <v>1622</v>
      </c>
      <c r="H308" s="228">
        <v>20</v>
      </c>
      <c r="I308" s="229"/>
      <c r="J308" s="230">
        <f>ROUND(I308*H308,2)</f>
        <v>0</v>
      </c>
      <c r="K308" s="231"/>
      <c r="L308" s="41"/>
      <c r="M308" s="232" t="s">
        <v>1</v>
      </c>
      <c r="N308" s="233" t="s">
        <v>38</v>
      </c>
      <c r="O308" s="88"/>
      <c r="P308" s="234">
        <f>O308*H308</f>
        <v>0</v>
      </c>
      <c r="Q308" s="234">
        <v>0</v>
      </c>
      <c r="R308" s="234">
        <f>Q308*H308</f>
        <v>0</v>
      </c>
      <c r="S308" s="234">
        <v>0</v>
      </c>
      <c r="T308" s="235">
        <f>S308*H308</f>
        <v>0</v>
      </c>
      <c r="U308" s="35"/>
      <c r="V308" s="35"/>
      <c r="W308" s="35"/>
      <c r="X308" s="35"/>
      <c r="Y308" s="35"/>
      <c r="Z308" s="35"/>
      <c r="AA308" s="35"/>
      <c r="AB308" s="35"/>
      <c r="AC308" s="35"/>
      <c r="AD308" s="35"/>
      <c r="AE308" s="35"/>
      <c r="AR308" s="236" t="s">
        <v>258</v>
      </c>
      <c r="AT308" s="236" t="s">
        <v>239</v>
      </c>
      <c r="AU308" s="236" t="s">
        <v>73</v>
      </c>
      <c r="AY308" s="14" t="s">
        <v>238</v>
      </c>
      <c r="BE308" s="237">
        <f>IF(N308="základní",J308,0)</f>
        <v>0</v>
      </c>
      <c r="BF308" s="237">
        <f>IF(N308="snížená",J308,0)</f>
        <v>0</v>
      </c>
      <c r="BG308" s="237">
        <f>IF(N308="zákl. přenesená",J308,0)</f>
        <v>0</v>
      </c>
      <c r="BH308" s="237">
        <f>IF(N308="sníž. přenesená",J308,0)</f>
        <v>0</v>
      </c>
      <c r="BI308" s="237">
        <f>IF(N308="nulová",J308,0)</f>
        <v>0</v>
      </c>
      <c r="BJ308" s="14" t="s">
        <v>80</v>
      </c>
      <c r="BK308" s="237">
        <f>ROUND(I308*H308,2)</f>
        <v>0</v>
      </c>
      <c r="BL308" s="14" t="s">
        <v>258</v>
      </c>
      <c r="BM308" s="236" t="s">
        <v>1460</v>
      </c>
    </row>
    <row r="309" s="2" customFormat="1">
      <c r="A309" s="35"/>
      <c r="B309" s="36"/>
      <c r="C309" s="37"/>
      <c r="D309" s="238" t="s">
        <v>244</v>
      </c>
      <c r="E309" s="37"/>
      <c r="F309" s="239" t="s">
        <v>1626</v>
      </c>
      <c r="G309" s="37"/>
      <c r="H309" s="37"/>
      <c r="I309" s="240"/>
      <c r="J309" s="37"/>
      <c r="K309" s="37"/>
      <c r="L309" s="41"/>
      <c r="M309" s="241"/>
      <c r="N309" s="242"/>
      <c r="O309" s="88"/>
      <c r="P309" s="88"/>
      <c r="Q309" s="88"/>
      <c r="R309" s="88"/>
      <c r="S309" s="88"/>
      <c r="T309" s="89"/>
      <c r="U309" s="35"/>
      <c r="V309" s="35"/>
      <c r="W309" s="35"/>
      <c r="X309" s="35"/>
      <c r="Y309" s="35"/>
      <c r="Z309" s="35"/>
      <c r="AA309" s="35"/>
      <c r="AB309" s="35"/>
      <c r="AC309" s="35"/>
      <c r="AD309" s="35"/>
      <c r="AE309" s="35"/>
      <c r="AT309" s="14" t="s">
        <v>244</v>
      </c>
      <c r="AU309" s="14" t="s">
        <v>73</v>
      </c>
    </row>
    <row r="310" s="2" customFormat="1">
      <c r="A310" s="35"/>
      <c r="B310" s="36"/>
      <c r="C310" s="37"/>
      <c r="D310" s="238" t="s">
        <v>993</v>
      </c>
      <c r="E310" s="37"/>
      <c r="F310" s="265" t="s">
        <v>1627</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993</v>
      </c>
      <c r="AU310" s="14" t="s">
        <v>73</v>
      </c>
    </row>
    <row r="311" s="2" customFormat="1" ht="16.5" customHeight="1">
      <c r="A311" s="35"/>
      <c r="B311" s="36"/>
      <c r="C311" s="224" t="s">
        <v>1277</v>
      </c>
      <c r="D311" s="224" t="s">
        <v>239</v>
      </c>
      <c r="E311" s="225" t="s">
        <v>1628</v>
      </c>
      <c r="F311" s="226" t="s">
        <v>1629</v>
      </c>
      <c r="G311" s="227" t="s">
        <v>1622</v>
      </c>
      <c r="H311" s="228">
        <v>20</v>
      </c>
      <c r="I311" s="229"/>
      <c r="J311" s="230">
        <f>ROUND(I311*H311,2)</f>
        <v>0</v>
      </c>
      <c r="K311" s="231"/>
      <c r="L311" s="41"/>
      <c r="M311" s="232" t="s">
        <v>1</v>
      </c>
      <c r="N311" s="233" t="s">
        <v>38</v>
      </c>
      <c r="O311" s="88"/>
      <c r="P311" s="234">
        <f>O311*H311</f>
        <v>0</v>
      </c>
      <c r="Q311" s="234">
        <v>0</v>
      </c>
      <c r="R311" s="234">
        <f>Q311*H311</f>
        <v>0</v>
      </c>
      <c r="S311" s="234">
        <v>0</v>
      </c>
      <c r="T311" s="235">
        <f>S311*H311</f>
        <v>0</v>
      </c>
      <c r="U311" s="35"/>
      <c r="V311" s="35"/>
      <c r="W311" s="35"/>
      <c r="X311" s="35"/>
      <c r="Y311" s="35"/>
      <c r="Z311" s="35"/>
      <c r="AA311" s="35"/>
      <c r="AB311" s="35"/>
      <c r="AC311" s="35"/>
      <c r="AD311" s="35"/>
      <c r="AE311" s="35"/>
      <c r="AR311" s="236" t="s">
        <v>258</v>
      </c>
      <c r="AT311" s="236" t="s">
        <v>239</v>
      </c>
      <c r="AU311" s="236" t="s">
        <v>73</v>
      </c>
      <c r="AY311" s="14" t="s">
        <v>238</v>
      </c>
      <c r="BE311" s="237">
        <f>IF(N311="základní",J311,0)</f>
        <v>0</v>
      </c>
      <c r="BF311" s="237">
        <f>IF(N311="snížená",J311,0)</f>
        <v>0</v>
      </c>
      <c r="BG311" s="237">
        <f>IF(N311="zákl. přenesená",J311,0)</f>
        <v>0</v>
      </c>
      <c r="BH311" s="237">
        <f>IF(N311="sníž. přenesená",J311,0)</f>
        <v>0</v>
      </c>
      <c r="BI311" s="237">
        <f>IF(N311="nulová",J311,0)</f>
        <v>0</v>
      </c>
      <c r="BJ311" s="14" t="s">
        <v>80</v>
      </c>
      <c r="BK311" s="237">
        <f>ROUND(I311*H311,2)</f>
        <v>0</v>
      </c>
      <c r="BL311" s="14" t="s">
        <v>258</v>
      </c>
      <c r="BM311" s="236" t="s">
        <v>1464</v>
      </c>
    </row>
    <row r="312" s="2" customFormat="1">
      <c r="A312" s="35"/>
      <c r="B312" s="36"/>
      <c r="C312" s="37"/>
      <c r="D312" s="238" t="s">
        <v>244</v>
      </c>
      <c r="E312" s="37"/>
      <c r="F312" s="239" t="s">
        <v>1629</v>
      </c>
      <c r="G312" s="37"/>
      <c r="H312" s="37"/>
      <c r="I312" s="240"/>
      <c r="J312" s="37"/>
      <c r="K312" s="37"/>
      <c r="L312" s="41"/>
      <c r="M312" s="241"/>
      <c r="N312" s="242"/>
      <c r="O312" s="88"/>
      <c r="P312" s="88"/>
      <c r="Q312" s="88"/>
      <c r="R312" s="88"/>
      <c r="S312" s="88"/>
      <c r="T312" s="89"/>
      <c r="U312" s="35"/>
      <c r="V312" s="35"/>
      <c r="W312" s="35"/>
      <c r="X312" s="35"/>
      <c r="Y312" s="35"/>
      <c r="Z312" s="35"/>
      <c r="AA312" s="35"/>
      <c r="AB312" s="35"/>
      <c r="AC312" s="35"/>
      <c r="AD312" s="35"/>
      <c r="AE312" s="35"/>
      <c r="AT312" s="14" t="s">
        <v>244</v>
      </c>
      <c r="AU312" s="14" t="s">
        <v>73</v>
      </c>
    </row>
    <row r="313" s="2" customFormat="1" ht="16.5" customHeight="1">
      <c r="A313" s="35"/>
      <c r="B313" s="36"/>
      <c r="C313" s="224" t="s">
        <v>1420</v>
      </c>
      <c r="D313" s="224" t="s">
        <v>239</v>
      </c>
      <c r="E313" s="225" t="s">
        <v>1630</v>
      </c>
      <c r="F313" s="226" t="s">
        <v>1631</v>
      </c>
      <c r="G313" s="227" t="s">
        <v>1622</v>
      </c>
      <c r="H313" s="228">
        <v>20</v>
      </c>
      <c r="I313" s="229"/>
      <c r="J313" s="230">
        <f>ROUND(I313*H313,2)</f>
        <v>0</v>
      </c>
      <c r="K313" s="231"/>
      <c r="L313" s="41"/>
      <c r="M313" s="232" t="s">
        <v>1</v>
      </c>
      <c r="N313" s="233" t="s">
        <v>38</v>
      </c>
      <c r="O313" s="88"/>
      <c r="P313" s="234">
        <f>O313*H313</f>
        <v>0</v>
      </c>
      <c r="Q313" s="234">
        <v>0</v>
      </c>
      <c r="R313" s="234">
        <f>Q313*H313</f>
        <v>0</v>
      </c>
      <c r="S313" s="234">
        <v>0</v>
      </c>
      <c r="T313" s="235">
        <f>S313*H313</f>
        <v>0</v>
      </c>
      <c r="U313" s="35"/>
      <c r="V313" s="35"/>
      <c r="W313" s="35"/>
      <c r="X313" s="35"/>
      <c r="Y313" s="35"/>
      <c r="Z313" s="35"/>
      <c r="AA313" s="35"/>
      <c r="AB313" s="35"/>
      <c r="AC313" s="35"/>
      <c r="AD313" s="35"/>
      <c r="AE313" s="35"/>
      <c r="AR313" s="236" t="s">
        <v>258</v>
      </c>
      <c r="AT313" s="236" t="s">
        <v>239</v>
      </c>
      <c r="AU313" s="236" t="s">
        <v>73</v>
      </c>
      <c r="AY313" s="14" t="s">
        <v>238</v>
      </c>
      <c r="BE313" s="237">
        <f>IF(N313="základní",J313,0)</f>
        <v>0</v>
      </c>
      <c r="BF313" s="237">
        <f>IF(N313="snížená",J313,0)</f>
        <v>0</v>
      </c>
      <c r="BG313" s="237">
        <f>IF(N313="zákl. přenesená",J313,0)</f>
        <v>0</v>
      </c>
      <c r="BH313" s="237">
        <f>IF(N313="sníž. přenesená",J313,0)</f>
        <v>0</v>
      </c>
      <c r="BI313" s="237">
        <f>IF(N313="nulová",J313,0)</f>
        <v>0</v>
      </c>
      <c r="BJ313" s="14" t="s">
        <v>80</v>
      </c>
      <c r="BK313" s="237">
        <f>ROUND(I313*H313,2)</f>
        <v>0</v>
      </c>
      <c r="BL313" s="14" t="s">
        <v>258</v>
      </c>
      <c r="BM313" s="236" t="s">
        <v>1467</v>
      </c>
    </row>
    <row r="314" s="2" customFormat="1">
      <c r="A314" s="35"/>
      <c r="B314" s="36"/>
      <c r="C314" s="37"/>
      <c r="D314" s="238" t="s">
        <v>244</v>
      </c>
      <c r="E314" s="37"/>
      <c r="F314" s="239" t="s">
        <v>1631</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244</v>
      </c>
      <c r="AU314" s="14" t="s">
        <v>73</v>
      </c>
    </row>
    <row r="315" s="2" customFormat="1" ht="16.5" customHeight="1">
      <c r="A315" s="35"/>
      <c r="B315" s="36"/>
      <c r="C315" s="224" t="s">
        <v>1282</v>
      </c>
      <c r="D315" s="224" t="s">
        <v>239</v>
      </c>
      <c r="E315" s="225" t="s">
        <v>1632</v>
      </c>
      <c r="F315" s="226" t="s">
        <v>1633</v>
      </c>
      <c r="G315" s="227" t="s">
        <v>1622</v>
      </c>
      <c r="H315" s="228">
        <v>20</v>
      </c>
      <c r="I315" s="229"/>
      <c r="J315" s="230">
        <f>ROUND(I315*H315,2)</f>
        <v>0</v>
      </c>
      <c r="K315" s="231"/>
      <c r="L315" s="41"/>
      <c r="M315" s="232" t="s">
        <v>1</v>
      </c>
      <c r="N315" s="23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258</v>
      </c>
      <c r="AT315" s="236" t="s">
        <v>239</v>
      </c>
      <c r="AU315" s="236" t="s">
        <v>73</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1471</v>
      </c>
    </row>
    <row r="316" s="2" customFormat="1">
      <c r="A316" s="35"/>
      <c r="B316" s="36"/>
      <c r="C316" s="37"/>
      <c r="D316" s="238" t="s">
        <v>244</v>
      </c>
      <c r="E316" s="37"/>
      <c r="F316" s="239" t="s">
        <v>1633</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73</v>
      </c>
    </row>
    <row r="317" s="2" customFormat="1" ht="16.5" customHeight="1">
      <c r="A317" s="35"/>
      <c r="B317" s="36"/>
      <c r="C317" s="224" t="s">
        <v>1429</v>
      </c>
      <c r="D317" s="224" t="s">
        <v>239</v>
      </c>
      <c r="E317" s="225" t="s">
        <v>1634</v>
      </c>
      <c r="F317" s="226" t="s">
        <v>1635</v>
      </c>
      <c r="G317" s="227" t="s">
        <v>1622</v>
      </c>
      <c r="H317" s="228">
        <v>20</v>
      </c>
      <c r="I317" s="229"/>
      <c r="J317" s="230">
        <f>ROUND(I317*H317,2)</f>
        <v>0</v>
      </c>
      <c r="K317" s="231"/>
      <c r="L317" s="41"/>
      <c r="M317" s="232" t="s">
        <v>1</v>
      </c>
      <c r="N317" s="233" t="s">
        <v>38</v>
      </c>
      <c r="O317" s="88"/>
      <c r="P317" s="234">
        <f>O317*H317</f>
        <v>0</v>
      </c>
      <c r="Q317" s="234">
        <v>0</v>
      </c>
      <c r="R317" s="234">
        <f>Q317*H317</f>
        <v>0</v>
      </c>
      <c r="S317" s="234">
        <v>0</v>
      </c>
      <c r="T317" s="235">
        <f>S317*H317</f>
        <v>0</v>
      </c>
      <c r="U317" s="35"/>
      <c r="V317" s="35"/>
      <c r="W317" s="35"/>
      <c r="X317" s="35"/>
      <c r="Y317" s="35"/>
      <c r="Z317" s="35"/>
      <c r="AA317" s="35"/>
      <c r="AB317" s="35"/>
      <c r="AC317" s="35"/>
      <c r="AD317" s="35"/>
      <c r="AE317" s="35"/>
      <c r="AR317" s="236" t="s">
        <v>258</v>
      </c>
      <c r="AT317" s="236" t="s">
        <v>239</v>
      </c>
      <c r="AU317" s="236" t="s">
        <v>73</v>
      </c>
      <c r="AY317" s="14" t="s">
        <v>238</v>
      </c>
      <c r="BE317" s="237">
        <f>IF(N317="základní",J317,0)</f>
        <v>0</v>
      </c>
      <c r="BF317" s="237">
        <f>IF(N317="snížená",J317,0)</f>
        <v>0</v>
      </c>
      <c r="BG317" s="237">
        <f>IF(N317="zákl. přenesená",J317,0)</f>
        <v>0</v>
      </c>
      <c r="BH317" s="237">
        <f>IF(N317="sníž. přenesená",J317,0)</f>
        <v>0</v>
      </c>
      <c r="BI317" s="237">
        <f>IF(N317="nulová",J317,0)</f>
        <v>0</v>
      </c>
      <c r="BJ317" s="14" t="s">
        <v>80</v>
      </c>
      <c r="BK317" s="237">
        <f>ROUND(I317*H317,2)</f>
        <v>0</v>
      </c>
      <c r="BL317" s="14" t="s">
        <v>258</v>
      </c>
      <c r="BM317" s="236" t="s">
        <v>1474</v>
      </c>
    </row>
    <row r="318" s="2" customFormat="1">
      <c r="A318" s="35"/>
      <c r="B318" s="36"/>
      <c r="C318" s="37"/>
      <c r="D318" s="238" t="s">
        <v>244</v>
      </c>
      <c r="E318" s="37"/>
      <c r="F318" s="239" t="s">
        <v>1635</v>
      </c>
      <c r="G318" s="37"/>
      <c r="H318" s="37"/>
      <c r="I318" s="240"/>
      <c r="J318" s="37"/>
      <c r="K318" s="37"/>
      <c r="L318" s="41"/>
      <c r="M318" s="241"/>
      <c r="N318" s="242"/>
      <c r="O318" s="88"/>
      <c r="P318" s="88"/>
      <c r="Q318" s="88"/>
      <c r="R318" s="88"/>
      <c r="S318" s="88"/>
      <c r="T318" s="89"/>
      <c r="U318" s="35"/>
      <c r="V318" s="35"/>
      <c r="W318" s="35"/>
      <c r="X318" s="35"/>
      <c r="Y318" s="35"/>
      <c r="Z318" s="35"/>
      <c r="AA318" s="35"/>
      <c r="AB318" s="35"/>
      <c r="AC318" s="35"/>
      <c r="AD318" s="35"/>
      <c r="AE318" s="35"/>
      <c r="AT318" s="14" t="s">
        <v>244</v>
      </c>
      <c r="AU318" s="14" t="s">
        <v>73</v>
      </c>
    </row>
    <row r="319" s="2" customFormat="1" ht="21.75" customHeight="1">
      <c r="A319" s="35"/>
      <c r="B319" s="36"/>
      <c r="C319" s="224" t="s">
        <v>1328</v>
      </c>
      <c r="D319" s="224" t="s">
        <v>239</v>
      </c>
      <c r="E319" s="225" t="s">
        <v>1636</v>
      </c>
      <c r="F319" s="226" t="s">
        <v>1637</v>
      </c>
      <c r="G319" s="227" t="s">
        <v>1622</v>
      </c>
      <c r="H319" s="228">
        <v>10</v>
      </c>
      <c r="I319" s="229"/>
      <c r="J319" s="230">
        <f>ROUND(I319*H319,2)</f>
        <v>0</v>
      </c>
      <c r="K319" s="231"/>
      <c r="L319" s="41"/>
      <c r="M319" s="232" t="s">
        <v>1</v>
      </c>
      <c r="N319" s="233" t="s">
        <v>38</v>
      </c>
      <c r="O319" s="88"/>
      <c r="P319" s="234">
        <f>O319*H319</f>
        <v>0</v>
      </c>
      <c r="Q319" s="234">
        <v>0</v>
      </c>
      <c r="R319" s="234">
        <f>Q319*H319</f>
        <v>0</v>
      </c>
      <c r="S319" s="234">
        <v>0</v>
      </c>
      <c r="T319" s="235">
        <f>S319*H319</f>
        <v>0</v>
      </c>
      <c r="U319" s="35"/>
      <c r="V319" s="35"/>
      <c r="W319" s="35"/>
      <c r="X319" s="35"/>
      <c r="Y319" s="35"/>
      <c r="Z319" s="35"/>
      <c r="AA319" s="35"/>
      <c r="AB319" s="35"/>
      <c r="AC319" s="35"/>
      <c r="AD319" s="35"/>
      <c r="AE319" s="35"/>
      <c r="AR319" s="236" t="s">
        <v>258</v>
      </c>
      <c r="AT319" s="236" t="s">
        <v>239</v>
      </c>
      <c r="AU319" s="236" t="s">
        <v>73</v>
      </c>
      <c r="AY319" s="14" t="s">
        <v>238</v>
      </c>
      <c r="BE319" s="237">
        <f>IF(N319="základní",J319,0)</f>
        <v>0</v>
      </c>
      <c r="BF319" s="237">
        <f>IF(N319="snížená",J319,0)</f>
        <v>0</v>
      </c>
      <c r="BG319" s="237">
        <f>IF(N319="zákl. přenesená",J319,0)</f>
        <v>0</v>
      </c>
      <c r="BH319" s="237">
        <f>IF(N319="sníž. přenesená",J319,0)</f>
        <v>0</v>
      </c>
      <c r="BI319" s="237">
        <f>IF(N319="nulová",J319,0)</f>
        <v>0</v>
      </c>
      <c r="BJ319" s="14" t="s">
        <v>80</v>
      </c>
      <c r="BK319" s="237">
        <f>ROUND(I319*H319,2)</f>
        <v>0</v>
      </c>
      <c r="BL319" s="14" t="s">
        <v>258</v>
      </c>
      <c r="BM319" s="236" t="s">
        <v>1478</v>
      </c>
    </row>
    <row r="320" s="2" customFormat="1">
      <c r="A320" s="35"/>
      <c r="B320" s="36"/>
      <c r="C320" s="37"/>
      <c r="D320" s="238" t="s">
        <v>244</v>
      </c>
      <c r="E320" s="37"/>
      <c r="F320" s="239" t="s">
        <v>1637</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244</v>
      </c>
      <c r="AU320" s="14" t="s">
        <v>73</v>
      </c>
    </row>
    <row r="321" s="2" customFormat="1" ht="21.75" customHeight="1">
      <c r="A321" s="35"/>
      <c r="B321" s="36"/>
      <c r="C321" s="224" t="s">
        <v>1438</v>
      </c>
      <c r="D321" s="224" t="s">
        <v>239</v>
      </c>
      <c r="E321" s="225" t="s">
        <v>1638</v>
      </c>
      <c r="F321" s="226" t="s">
        <v>1639</v>
      </c>
      <c r="G321" s="227" t="s">
        <v>1622</v>
      </c>
      <c r="H321" s="228">
        <v>10</v>
      </c>
      <c r="I321" s="229"/>
      <c r="J321" s="230">
        <f>ROUND(I321*H321,2)</f>
        <v>0</v>
      </c>
      <c r="K321" s="231"/>
      <c r="L321" s="41"/>
      <c r="M321" s="232" t="s">
        <v>1</v>
      </c>
      <c r="N321" s="23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258</v>
      </c>
      <c r="AT321" s="236" t="s">
        <v>239</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1483</v>
      </c>
    </row>
    <row r="322" s="2" customFormat="1">
      <c r="A322" s="35"/>
      <c r="B322" s="36"/>
      <c r="C322" s="37"/>
      <c r="D322" s="238" t="s">
        <v>244</v>
      </c>
      <c r="E322" s="37"/>
      <c r="F322" s="239" t="s">
        <v>1639</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ht="16.5" customHeight="1">
      <c r="A323" s="35"/>
      <c r="B323" s="36"/>
      <c r="C323" s="224" t="s">
        <v>1332</v>
      </c>
      <c r="D323" s="224" t="s">
        <v>239</v>
      </c>
      <c r="E323" s="225" t="s">
        <v>1640</v>
      </c>
      <c r="F323" s="226" t="s">
        <v>1641</v>
      </c>
      <c r="G323" s="227" t="s">
        <v>242</v>
      </c>
      <c r="H323" s="228">
        <v>40</v>
      </c>
      <c r="I323" s="229"/>
      <c r="J323" s="230">
        <f>ROUND(I323*H323,2)</f>
        <v>0</v>
      </c>
      <c r="K323" s="231"/>
      <c r="L323" s="41"/>
      <c r="M323" s="232" t="s">
        <v>1</v>
      </c>
      <c r="N323" s="233" t="s">
        <v>38</v>
      </c>
      <c r="O323" s="88"/>
      <c r="P323" s="234">
        <f>O323*H323</f>
        <v>0</v>
      </c>
      <c r="Q323" s="234">
        <v>0</v>
      </c>
      <c r="R323" s="234">
        <f>Q323*H323</f>
        <v>0</v>
      </c>
      <c r="S323" s="234">
        <v>0</v>
      </c>
      <c r="T323" s="235">
        <f>S323*H323</f>
        <v>0</v>
      </c>
      <c r="U323" s="35"/>
      <c r="V323" s="35"/>
      <c r="W323" s="35"/>
      <c r="X323" s="35"/>
      <c r="Y323" s="35"/>
      <c r="Z323" s="35"/>
      <c r="AA323" s="35"/>
      <c r="AB323" s="35"/>
      <c r="AC323" s="35"/>
      <c r="AD323" s="35"/>
      <c r="AE323" s="35"/>
      <c r="AR323" s="236" t="s">
        <v>258</v>
      </c>
      <c r="AT323" s="236" t="s">
        <v>239</v>
      </c>
      <c r="AU323" s="236" t="s">
        <v>73</v>
      </c>
      <c r="AY323" s="14" t="s">
        <v>238</v>
      </c>
      <c r="BE323" s="237">
        <f>IF(N323="základní",J323,0)</f>
        <v>0</v>
      </c>
      <c r="BF323" s="237">
        <f>IF(N323="snížená",J323,0)</f>
        <v>0</v>
      </c>
      <c r="BG323" s="237">
        <f>IF(N323="zákl. přenesená",J323,0)</f>
        <v>0</v>
      </c>
      <c r="BH323" s="237">
        <f>IF(N323="sníž. přenesená",J323,0)</f>
        <v>0</v>
      </c>
      <c r="BI323" s="237">
        <f>IF(N323="nulová",J323,0)</f>
        <v>0</v>
      </c>
      <c r="BJ323" s="14" t="s">
        <v>80</v>
      </c>
      <c r="BK323" s="237">
        <f>ROUND(I323*H323,2)</f>
        <v>0</v>
      </c>
      <c r="BL323" s="14" t="s">
        <v>258</v>
      </c>
      <c r="BM323" s="236" t="s">
        <v>1642</v>
      </c>
    </row>
    <row r="324" s="2" customFormat="1">
      <c r="A324" s="35"/>
      <c r="B324" s="36"/>
      <c r="C324" s="37"/>
      <c r="D324" s="238" t="s">
        <v>244</v>
      </c>
      <c r="E324" s="37"/>
      <c r="F324" s="239" t="s">
        <v>1641</v>
      </c>
      <c r="G324" s="37"/>
      <c r="H324" s="37"/>
      <c r="I324" s="240"/>
      <c r="J324" s="37"/>
      <c r="K324" s="37"/>
      <c r="L324" s="41"/>
      <c r="M324" s="241"/>
      <c r="N324" s="242"/>
      <c r="O324" s="88"/>
      <c r="P324" s="88"/>
      <c r="Q324" s="88"/>
      <c r="R324" s="88"/>
      <c r="S324" s="88"/>
      <c r="T324" s="89"/>
      <c r="U324" s="35"/>
      <c r="V324" s="35"/>
      <c r="W324" s="35"/>
      <c r="X324" s="35"/>
      <c r="Y324" s="35"/>
      <c r="Z324" s="35"/>
      <c r="AA324" s="35"/>
      <c r="AB324" s="35"/>
      <c r="AC324" s="35"/>
      <c r="AD324" s="35"/>
      <c r="AE324" s="35"/>
      <c r="AT324" s="14" t="s">
        <v>244</v>
      </c>
      <c r="AU324" s="14" t="s">
        <v>73</v>
      </c>
    </row>
    <row r="325" s="2" customFormat="1" ht="16.5" customHeight="1">
      <c r="A325" s="35"/>
      <c r="B325" s="36"/>
      <c r="C325" s="224" t="s">
        <v>1447</v>
      </c>
      <c r="D325" s="224" t="s">
        <v>239</v>
      </c>
      <c r="E325" s="225" t="s">
        <v>1643</v>
      </c>
      <c r="F325" s="226" t="s">
        <v>1644</v>
      </c>
      <c r="G325" s="227" t="s">
        <v>242</v>
      </c>
      <c r="H325" s="228">
        <v>40</v>
      </c>
      <c r="I325" s="229"/>
      <c r="J325" s="230">
        <f>ROUND(I325*H325,2)</f>
        <v>0</v>
      </c>
      <c r="K325" s="231"/>
      <c r="L325" s="41"/>
      <c r="M325" s="232" t="s">
        <v>1</v>
      </c>
      <c r="N325" s="233" t="s">
        <v>38</v>
      </c>
      <c r="O325" s="88"/>
      <c r="P325" s="234">
        <f>O325*H325</f>
        <v>0</v>
      </c>
      <c r="Q325" s="234">
        <v>0</v>
      </c>
      <c r="R325" s="234">
        <f>Q325*H325</f>
        <v>0</v>
      </c>
      <c r="S325" s="234">
        <v>0</v>
      </c>
      <c r="T325" s="235">
        <f>S325*H325</f>
        <v>0</v>
      </c>
      <c r="U325" s="35"/>
      <c r="V325" s="35"/>
      <c r="W325" s="35"/>
      <c r="X325" s="35"/>
      <c r="Y325" s="35"/>
      <c r="Z325" s="35"/>
      <c r="AA325" s="35"/>
      <c r="AB325" s="35"/>
      <c r="AC325" s="35"/>
      <c r="AD325" s="35"/>
      <c r="AE325" s="35"/>
      <c r="AR325" s="236" t="s">
        <v>258</v>
      </c>
      <c r="AT325" s="236" t="s">
        <v>239</v>
      </c>
      <c r="AU325" s="236" t="s">
        <v>73</v>
      </c>
      <c r="AY325" s="14" t="s">
        <v>238</v>
      </c>
      <c r="BE325" s="237">
        <f>IF(N325="základní",J325,0)</f>
        <v>0</v>
      </c>
      <c r="BF325" s="237">
        <f>IF(N325="snížená",J325,0)</f>
        <v>0</v>
      </c>
      <c r="BG325" s="237">
        <f>IF(N325="zákl. přenesená",J325,0)</f>
        <v>0</v>
      </c>
      <c r="BH325" s="237">
        <f>IF(N325="sníž. přenesená",J325,0)</f>
        <v>0</v>
      </c>
      <c r="BI325" s="237">
        <f>IF(N325="nulová",J325,0)</f>
        <v>0</v>
      </c>
      <c r="BJ325" s="14" t="s">
        <v>80</v>
      </c>
      <c r="BK325" s="237">
        <f>ROUND(I325*H325,2)</f>
        <v>0</v>
      </c>
      <c r="BL325" s="14" t="s">
        <v>258</v>
      </c>
      <c r="BM325" s="236" t="s">
        <v>1645</v>
      </c>
    </row>
    <row r="326" s="2" customFormat="1">
      <c r="A326" s="35"/>
      <c r="B326" s="36"/>
      <c r="C326" s="37"/>
      <c r="D326" s="238" t="s">
        <v>244</v>
      </c>
      <c r="E326" s="37"/>
      <c r="F326" s="239" t="s">
        <v>1644</v>
      </c>
      <c r="G326" s="37"/>
      <c r="H326" s="37"/>
      <c r="I326" s="240"/>
      <c r="J326" s="37"/>
      <c r="K326" s="37"/>
      <c r="L326" s="41"/>
      <c r="M326" s="241"/>
      <c r="N326" s="242"/>
      <c r="O326" s="88"/>
      <c r="P326" s="88"/>
      <c r="Q326" s="88"/>
      <c r="R326" s="88"/>
      <c r="S326" s="88"/>
      <c r="T326" s="89"/>
      <c r="U326" s="35"/>
      <c r="V326" s="35"/>
      <c r="W326" s="35"/>
      <c r="X326" s="35"/>
      <c r="Y326" s="35"/>
      <c r="Z326" s="35"/>
      <c r="AA326" s="35"/>
      <c r="AB326" s="35"/>
      <c r="AC326" s="35"/>
      <c r="AD326" s="35"/>
      <c r="AE326" s="35"/>
      <c r="AT326" s="14" t="s">
        <v>244</v>
      </c>
      <c r="AU326" s="14" t="s">
        <v>73</v>
      </c>
    </row>
    <row r="327" s="2" customFormat="1" ht="24.15" customHeight="1">
      <c r="A327" s="35"/>
      <c r="B327" s="36"/>
      <c r="C327" s="243" t="s">
        <v>1337</v>
      </c>
      <c r="D327" s="243" t="s">
        <v>246</v>
      </c>
      <c r="E327" s="244" t="s">
        <v>1646</v>
      </c>
      <c r="F327" s="245" t="s">
        <v>1647</v>
      </c>
      <c r="G327" s="246" t="s">
        <v>242</v>
      </c>
      <c r="H327" s="247">
        <v>10</v>
      </c>
      <c r="I327" s="248"/>
      <c r="J327" s="249">
        <f>ROUND(I327*H327,2)</f>
        <v>0</v>
      </c>
      <c r="K327" s="250"/>
      <c r="L327" s="251"/>
      <c r="M327" s="252" t="s">
        <v>1</v>
      </c>
      <c r="N327" s="253" t="s">
        <v>38</v>
      </c>
      <c r="O327" s="88"/>
      <c r="P327" s="234">
        <f>O327*H327</f>
        <v>0</v>
      </c>
      <c r="Q327" s="234">
        <v>0</v>
      </c>
      <c r="R327" s="234">
        <f>Q327*H327</f>
        <v>0</v>
      </c>
      <c r="S327" s="234">
        <v>0</v>
      </c>
      <c r="T327" s="235">
        <f>S327*H327</f>
        <v>0</v>
      </c>
      <c r="U327" s="35"/>
      <c r="V327" s="35"/>
      <c r="W327" s="35"/>
      <c r="X327" s="35"/>
      <c r="Y327" s="35"/>
      <c r="Z327" s="35"/>
      <c r="AA327" s="35"/>
      <c r="AB327" s="35"/>
      <c r="AC327" s="35"/>
      <c r="AD327" s="35"/>
      <c r="AE327" s="35"/>
      <c r="AR327" s="236" t="s">
        <v>277</v>
      </c>
      <c r="AT327" s="236" t="s">
        <v>246</v>
      </c>
      <c r="AU327" s="236" t="s">
        <v>73</v>
      </c>
      <c r="AY327" s="14" t="s">
        <v>238</v>
      </c>
      <c r="BE327" s="237">
        <f>IF(N327="základní",J327,0)</f>
        <v>0</v>
      </c>
      <c r="BF327" s="237">
        <f>IF(N327="snížená",J327,0)</f>
        <v>0</v>
      </c>
      <c r="BG327" s="237">
        <f>IF(N327="zákl. přenesená",J327,0)</f>
        <v>0</v>
      </c>
      <c r="BH327" s="237">
        <f>IF(N327="sníž. přenesená",J327,0)</f>
        <v>0</v>
      </c>
      <c r="BI327" s="237">
        <f>IF(N327="nulová",J327,0)</f>
        <v>0</v>
      </c>
      <c r="BJ327" s="14" t="s">
        <v>80</v>
      </c>
      <c r="BK327" s="237">
        <f>ROUND(I327*H327,2)</f>
        <v>0</v>
      </c>
      <c r="BL327" s="14" t="s">
        <v>258</v>
      </c>
      <c r="BM327" s="236" t="s">
        <v>1648</v>
      </c>
    </row>
    <row r="328" s="2" customFormat="1">
      <c r="A328" s="35"/>
      <c r="B328" s="36"/>
      <c r="C328" s="37"/>
      <c r="D328" s="238" t="s">
        <v>244</v>
      </c>
      <c r="E328" s="37"/>
      <c r="F328" s="239" t="s">
        <v>1647</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244</v>
      </c>
      <c r="AU328" s="14" t="s">
        <v>73</v>
      </c>
    </row>
    <row r="329" s="2" customFormat="1" ht="24.15" customHeight="1">
      <c r="A329" s="35"/>
      <c r="B329" s="36"/>
      <c r="C329" s="243" t="s">
        <v>1454</v>
      </c>
      <c r="D329" s="243" t="s">
        <v>246</v>
      </c>
      <c r="E329" s="244" t="s">
        <v>1649</v>
      </c>
      <c r="F329" s="245" t="s">
        <v>1650</v>
      </c>
      <c r="G329" s="246" t="s">
        <v>242</v>
      </c>
      <c r="H329" s="247">
        <v>10</v>
      </c>
      <c r="I329" s="248"/>
      <c r="J329" s="249">
        <f>ROUND(I329*H329,2)</f>
        <v>0</v>
      </c>
      <c r="K329" s="250"/>
      <c r="L329" s="251"/>
      <c r="M329" s="252" t="s">
        <v>1</v>
      </c>
      <c r="N329" s="253" t="s">
        <v>38</v>
      </c>
      <c r="O329" s="88"/>
      <c r="P329" s="234">
        <f>O329*H329</f>
        <v>0</v>
      </c>
      <c r="Q329" s="234">
        <v>0</v>
      </c>
      <c r="R329" s="234">
        <f>Q329*H329</f>
        <v>0</v>
      </c>
      <c r="S329" s="234">
        <v>0</v>
      </c>
      <c r="T329" s="235">
        <f>S329*H329</f>
        <v>0</v>
      </c>
      <c r="U329" s="35"/>
      <c r="V329" s="35"/>
      <c r="W329" s="35"/>
      <c r="X329" s="35"/>
      <c r="Y329" s="35"/>
      <c r="Z329" s="35"/>
      <c r="AA329" s="35"/>
      <c r="AB329" s="35"/>
      <c r="AC329" s="35"/>
      <c r="AD329" s="35"/>
      <c r="AE329" s="35"/>
      <c r="AR329" s="236" t="s">
        <v>277</v>
      </c>
      <c r="AT329" s="236" t="s">
        <v>246</v>
      </c>
      <c r="AU329" s="236" t="s">
        <v>73</v>
      </c>
      <c r="AY329" s="14" t="s">
        <v>238</v>
      </c>
      <c r="BE329" s="237">
        <f>IF(N329="základní",J329,0)</f>
        <v>0</v>
      </c>
      <c r="BF329" s="237">
        <f>IF(N329="snížená",J329,0)</f>
        <v>0</v>
      </c>
      <c r="BG329" s="237">
        <f>IF(N329="zákl. přenesená",J329,0)</f>
        <v>0</v>
      </c>
      <c r="BH329" s="237">
        <f>IF(N329="sníž. přenesená",J329,0)</f>
        <v>0</v>
      </c>
      <c r="BI329" s="237">
        <f>IF(N329="nulová",J329,0)</f>
        <v>0</v>
      </c>
      <c r="BJ329" s="14" t="s">
        <v>80</v>
      </c>
      <c r="BK329" s="237">
        <f>ROUND(I329*H329,2)</f>
        <v>0</v>
      </c>
      <c r="BL329" s="14" t="s">
        <v>258</v>
      </c>
      <c r="BM329" s="236" t="s">
        <v>1651</v>
      </c>
    </row>
    <row r="330" s="2" customFormat="1">
      <c r="A330" s="35"/>
      <c r="B330" s="36"/>
      <c r="C330" s="37"/>
      <c r="D330" s="238" t="s">
        <v>244</v>
      </c>
      <c r="E330" s="37"/>
      <c r="F330" s="239" t="s">
        <v>1650</v>
      </c>
      <c r="G330" s="37"/>
      <c r="H330" s="37"/>
      <c r="I330" s="240"/>
      <c r="J330" s="37"/>
      <c r="K330" s="37"/>
      <c r="L330" s="41"/>
      <c r="M330" s="241"/>
      <c r="N330" s="242"/>
      <c r="O330" s="88"/>
      <c r="P330" s="88"/>
      <c r="Q330" s="88"/>
      <c r="R330" s="88"/>
      <c r="S330" s="88"/>
      <c r="T330" s="89"/>
      <c r="U330" s="35"/>
      <c r="V330" s="35"/>
      <c r="W330" s="35"/>
      <c r="X330" s="35"/>
      <c r="Y330" s="35"/>
      <c r="Z330" s="35"/>
      <c r="AA330" s="35"/>
      <c r="AB330" s="35"/>
      <c r="AC330" s="35"/>
      <c r="AD330" s="35"/>
      <c r="AE330" s="35"/>
      <c r="AT330" s="14" t="s">
        <v>244</v>
      </c>
      <c r="AU330" s="14" t="s">
        <v>73</v>
      </c>
    </row>
    <row r="331" s="2" customFormat="1" ht="24.15" customHeight="1">
      <c r="A331" s="35"/>
      <c r="B331" s="36"/>
      <c r="C331" s="243" t="s">
        <v>1341</v>
      </c>
      <c r="D331" s="243" t="s">
        <v>246</v>
      </c>
      <c r="E331" s="244" t="s">
        <v>1652</v>
      </c>
      <c r="F331" s="245" t="s">
        <v>1653</v>
      </c>
      <c r="G331" s="246" t="s">
        <v>242</v>
      </c>
      <c r="H331" s="247">
        <v>10</v>
      </c>
      <c r="I331" s="248"/>
      <c r="J331" s="249">
        <f>ROUND(I331*H331,2)</f>
        <v>0</v>
      </c>
      <c r="K331" s="250"/>
      <c r="L331" s="251"/>
      <c r="M331" s="252" t="s">
        <v>1</v>
      </c>
      <c r="N331" s="253" t="s">
        <v>38</v>
      </c>
      <c r="O331" s="88"/>
      <c r="P331" s="234">
        <f>O331*H331</f>
        <v>0</v>
      </c>
      <c r="Q331" s="234">
        <v>0</v>
      </c>
      <c r="R331" s="234">
        <f>Q331*H331</f>
        <v>0</v>
      </c>
      <c r="S331" s="234">
        <v>0</v>
      </c>
      <c r="T331" s="235">
        <f>S331*H331</f>
        <v>0</v>
      </c>
      <c r="U331" s="35"/>
      <c r="V331" s="35"/>
      <c r="W331" s="35"/>
      <c r="X331" s="35"/>
      <c r="Y331" s="35"/>
      <c r="Z331" s="35"/>
      <c r="AA331" s="35"/>
      <c r="AB331" s="35"/>
      <c r="AC331" s="35"/>
      <c r="AD331" s="35"/>
      <c r="AE331" s="35"/>
      <c r="AR331" s="236" t="s">
        <v>277</v>
      </c>
      <c r="AT331" s="236" t="s">
        <v>246</v>
      </c>
      <c r="AU331" s="236" t="s">
        <v>73</v>
      </c>
      <c r="AY331" s="14" t="s">
        <v>238</v>
      </c>
      <c r="BE331" s="237">
        <f>IF(N331="základní",J331,0)</f>
        <v>0</v>
      </c>
      <c r="BF331" s="237">
        <f>IF(N331="snížená",J331,0)</f>
        <v>0</v>
      </c>
      <c r="BG331" s="237">
        <f>IF(N331="zákl. přenesená",J331,0)</f>
        <v>0</v>
      </c>
      <c r="BH331" s="237">
        <f>IF(N331="sníž. přenesená",J331,0)</f>
        <v>0</v>
      </c>
      <c r="BI331" s="237">
        <f>IF(N331="nulová",J331,0)</f>
        <v>0</v>
      </c>
      <c r="BJ331" s="14" t="s">
        <v>80</v>
      </c>
      <c r="BK331" s="237">
        <f>ROUND(I331*H331,2)</f>
        <v>0</v>
      </c>
      <c r="BL331" s="14" t="s">
        <v>258</v>
      </c>
      <c r="BM331" s="236" t="s">
        <v>1654</v>
      </c>
    </row>
    <row r="332" s="2" customFormat="1">
      <c r="A332" s="35"/>
      <c r="B332" s="36"/>
      <c r="C332" s="37"/>
      <c r="D332" s="238" t="s">
        <v>244</v>
      </c>
      <c r="E332" s="37"/>
      <c r="F332" s="239" t="s">
        <v>1653</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244</v>
      </c>
      <c r="AU332" s="14" t="s">
        <v>73</v>
      </c>
    </row>
    <row r="333" s="2" customFormat="1" ht="21.75" customHeight="1">
      <c r="A333" s="35"/>
      <c r="B333" s="36"/>
      <c r="C333" s="243" t="s">
        <v>1461</v>
      </c>
      <c r="D333" s="243" t="s">
        <v>246</v>
      </c>
      <c r="E333" s="244" t="s">
        <v>1655</v>
      </c>
      <c r="F333" s="245" t="s">
        <v>1656</v>
      </c>
      <c r="G333" s="246" t="s">
        <v>242</v>
      </c>
      <c r="H333" s="247">
        <v>10</v>
      </c>
      <c r="I333" s="248"/>
      <c r="J333" s="249">
        <f>ROUND(I333*H333,2)</f>
        <v>0</v>
      </c>
      <c r="K333" s="250"/>
      <c r="L333" s="251"/>
      <c r="M333" s="252" t="s">
        <v>1</v>
      </c>
      <c r="N333" s="25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277</v>
      </c>
      <c r="AT333" s="236" t="s">
        <v>246</v>
      </c>
      <c r="AU333" s="236" t="s">
        <v>73</v>
      </c>
      <c r="AY333" s="14" t="s">
        <v>238</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258</v>
      </c>
      <c r="BM333" s="236" t="s">
        <v>1657</v>
      </c>
    </row>
    <row r="334" s="2" customFormat="1">
      <c r="A334" s="35"/>
      <c r="B334" s="36"/>
      <c r="C334" s="37"/>
      <c r="D334" s="238" t="s">
        <v>244</v>
      </c>
      <c r="E334" s="37"/>
      <c r="F334" s="239" t="s">
        <v>1656</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244</v>
      </c>
      <c r="AU334" s="14" t="s">
        <v>73</v>
      </c>
    </row>
    <row r="335" s="2" customFormat="1" ht="78" customHeight="1">
      <c r="A335" s="35"/>
      <c r="B335" s="36"/>
      <c r="C335" s="224" t="s">
        <v>1346</v>
      </c>
      <c r="D335" s="224" t="s">
        <v>239</v>
      </c>
      <c r="E335" s="225" t="s">
        <v>1658</v>
      </c>
      <c r="F335" s="226" t="s">
        <v>1659</v>
      </c>
      <c r="G335" s="227" t="s">
        <v>242</v>
      </c>
      <c r="H335" s="228">
        <v>1</v>
      </c>
      <c r="I335" s="229"/>
      <c r="J335" s="230">
        <f>ROUND(I335*H335,2)</f>
        <v>0</v>
      </c>
      <c r="K335" s="231"/>
      <c r="L335" s="41"/>
      <c r="M335" s="232" t="s">
        <v>1</v>
      </c>
      <c r="N335" s="233" t="s">
        <v>38</v>
      </c>
      <c r="O335" s="88"/>
      <c r="P335" s="234">
        <f>O335*H335</f>
        <v>0</v>
      </c>
      <c r="Q335" s="234">
        <v>0</v>
      </c>
      <c r="R335" s="234">
        <f>Q335*H335</f>
        <v>0</v>
      </c>
      <c r="S335" s="234">
        <v>0</v>
      </c>
      <c r="T335" s="235">
        <f>S335*H335</f>
        <v>0</v>
      </c>
      <c r="U335" s="35"/>
      <c r="V335" s="35"/>
      <c r="W335" s="35"/>
      <c r="X335" s="35"/>
      <c r="Y335" s="35"/>
      <c r="Z335" s="35"/>
      <c r="AA335" s="35"/>
      <c r="AB335" s="35"/>
      <c r="AC335" s="35"/>
      <c r="AD335" s="35"/>
      <c r="AE335" s="35"/>
      <c r="AR335" s="236" t="s">
        <v>258</v>
      </c>
      <c r="AT335" s="236" t="s">
        <v>239</v>
      </c>
      <c r="AU335" s="236" t="s">
        <v>73</v>
      </c>
      <c r="AY335" s="14" t="s">
        <v>238</v>
      </c>
      <c r="BE335" s="237">
        <f>IF(N335="základní",J335,0)</f>
        <v>0</v>
      </c>
      <c r="BF335" s="237">
        <f>IF(N335="snížená",J335,0)</f>
        <v>0</v>
      </c>
      <c r="BG335" s="237">
        <f>IF(N335="zákl. přenesená",J335,0)</f>
        <v>0</v>
      </c>
      <c r="BH335" s="237">
        <f>IF(N335="sníž. přenesená",J335,0)</f>
        <v>0</v>
      </c>
      <c r="BI335" s="237">
        <f>IF(N335="nulová",J335,0)</f>
        <v>0</v>
      </c>
      <c r="BJ335" s="14" t="s">
        <v>80</v>
      </c>
      <c r="BK335" s="237">
        <f>ROUND(I335*H335,2)</f>
        <v>0</v>
      </c>
      <c r="BL335" s="14" t="s">
        <v>258</v>
      </c>
      <c r="BM335" s="236" t="s">
        <v>1660</v>
      </c>
    </row>
    <row r="336" s="2" customFormat="1">
      <c r="A336" s="35"/>
      <c r="B336" s="36"/>
      <c r="C336" s="37"/>
      <c r="D336" s="238" t="s">
        <v>244</v>
      </c>
      <c r="E336" s="37"/>
      <c r="F336" s="239" t="s">
        <v>1661</v>
      </c>
      <c r="G336" s="37"/>
      <c r="H336" s="37"/>
      <c r="I336" s="240"/>
      <c r="J336" s="37"/>
      <c r="K336" s="37"/>
      <c r="L336" s="41"/>
      <c r="M336" s="241"/>
      <c r="N336" s="242"/>
      <c r="O336" s="88"/>
      <c r="P336" s="88"/>
      <c r="Q336" s="88"/>
      <c r="R336" s="88"/>
      <c r="S336" s="88"/>
      <c r="T336" s="89"/>
      <c r="U336" s="35"/>
      <c r="V336" s="35"/>
      <c r="W336" s="35"/>
      <c r="X336" s="35"/>
      <c r="Y336" s="35"/>
      <c r="Z336" s="35"/>
      <c r="AA336" s="35"/>
      <c r="AB336" s="35"/>
      <c r="AC336" s="35"/>
      <c r="AD336" s="35"/>
      <c r="AE336" s="35"/>
      <c r="AT336" s="14" t="s">
        <v>244</v>
      </c>
      <c r="AU336" s="14" t="s">
        <v>73</v>
      </c>
    </row>
    <row r="337" s="2" customFormat="1">
      <c r="A337" s="35"/>
      <c r="B337" s="36"/>
      <c r="C337" s="37"/>
      <c r="D337" s="238" t="s">
        <v>993</v>
      </c>
      <c r="E337" s="37"/>
      <c r="F337" s="265" t="s">
        <v>1662</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993</v>
      </c>
      <c r="AU337" s="14" t="s">
        <v>73</v>
      </c>
    </row>
    <row r="338" s="2" customFormat="1" ht="78" customHeight="1">
      <c r="A338" s="35"/>
      <c r="B338" s="36"/>
      <c r="C338" s="224" t="s">
        <v>1468</v>
      </c>
      <c r="D338" s="224" t="s">
        <v>239</v>
      </c>
      <c r="E338" s="225" t="s">
        <v>1663</v>
      </c>
      <c r="F338" s="226" t="s">
        <v>1664</v>
      </c>
      <c r="G338" s="227" t="s">
        <v>242</v>
      </c>
      <c r="H338" s="228">
        <v>3</v>
      </c>
      <c r="I338" s="229"/>
      <c r="J338" s="230">
        <f>ROUND(I338*H338,2)</f>
        <v>0</v>
      </c>
      <c r="K338" s="231"/>
      <c r="L338" s="41"/>
      <c r="M338" s="232" t="s">
        <v>1</v>
      </c>
      <c r="N338" s="233" t="s">
        <v>38</v>
      </c>
      <c r="O338" s="88"/>
      <c r="P338" s="234">
        <f>O338*H338</f>
        <v>0</v>
      </c>
      <c r="Q338" s="234">
        <v>0</v>
      </c>
      <c r="R338" s="234">
        <f>Q338*H338</f>
        <v>0</v>
      </c>
      <c r="S338" s="234">
        <v>0</v>
      </c>
      <c r="T338" s="235">
        <f>S338*H338</f>
        <v>0</v>
      </c>
      <c r="U338" s="35"/>
      <c r="V338" s="35"/>
      <c r="W338" s="35"/>
      <c r="X338" s="35"/>
      <c r="Y338" s="35"/>
      <c r="Z338" s="35"/>
      <c r="AA338" s="35"/>
      <c r="AB338" s="35"/>
      <c r="AC338" s="35"/>
      <c r="AD338" s="35"/>
      <c r="AE338" s="35"/>
      <c r="AR338" s="236" t="s">
        <v>258</v>
      </c>
      <c r="AT338" s="236" t="s">
        <v>239</v>
      </c>
      <c r="AU338" s="236" t="s">
        <v>73</v>
      </c>
      <c r="AY338" s="14" t="s">
        <v>238</v>
      </c>
      <c r="BE338" s="237">
        <f>IF(N338="základní",J338,0)</f>
        <v>0</v>
      </c>
      <c r="BF338" s="237">
        <f>IF(N338="snížená",J338,0)</f>
        <v>0</v>
      </c>
      <c r="BG338" s="237">
        <f>IF(N338="zákl. přenesená",J338,0)</f>
        <v>0</v>
      </c>
      <c r="BH338" s="237">
        <f>IF(N338="sníž. přenesená",J338,0)</f>
        <v>0</v>
      </c>
      <c r="BI338" s="237">
        <f>IF(N338="nulová",J338,0)</f>
        <v>0</v>
      </c>
      <c r="BJ338" s="14" t="s">
        <v>80</v>
      </c>
      <c r="BK338" s="237">
        <f>ROUND(I338*H338,2)</f>
        <v>0</v>
      </c>
      <c r="BL338" s="14" t="s">
        <v>258</v>
      </c>
      <c r="BM338" s="236" t="s">
        <v>1665</v>
      </c>
    </row>
    <row r="339" s="2" customFormat="1">
      <c r="A339" s="35"/>
      <c r="B339" s="36"/>
      <c r="C339" s="37"/>
      <c r="D339" s="238" t="s">
        <v>244</v>
      </c>
      <c r="E339" s="37"/>
      <c r="F339" s="239" t="s">
        <v>1666</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244</v>
      </c>
      <c r="AU339" s="14" t="s">
        <v>73</v>
      </c>
    </row>
    <row r="340" s="2" customFormat="1">
      <c r="A340" s="35"/>
      <c r="B340" s="36"/>
      <c r="C340" s="37"/>
      <c r="D340" s="238" t="s">
        <v>993</v>
      </c>
      <c r="E340" s="37"/>
      <c r="F340" s="265" t="s">
        <v>1667</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993</v>
      </c>
      <c r="AU340" s="14" t="s">
        <v>73</v>
      </c>
    </row>
    <row r="341" s="2" customFormat="1" ht="62.7" customHeight="1">
      <c r="A341" s="35"/>
      <c r="B341" s="36"/>
      <c r="C341" s="224" t="s">
        <v>1349</v>
      </c>
      <c r="D341" s="224" t="s">
        <v>239</v>
      </c>
      <c r="E341" s="225" t="s">
        <v>1668</v>
      </c>
      <c r="F341" s="226" t="s">
        <v>1669</v>
      </c>
      <c r="G341" s="227" t="s">
        <v>242</v>
      </c>
      <c r="H341" s="228">
        <v>1</v>
      </c>
      <c r="I341" s="229"/>
      <c r="J341" s="230">
        <f>ROUND(I341*H341,2)</f>
        <v>0</v>
      </c>
      <c r="K341" s="231"/>
      <c r="L341" s="41"/>
      <c r="M341" s="232" t="s">
        <v>1</v>
      </c>
      <c r="N341" s="233" t="s">
        <v>38</v>
      </c>
      <c r="O341" s="88"/>
      <c r="P341" s="234">
        <f>O341*H341</f>
        <v>0</v>
      </c>
      <c r="Q341" s="234">
        <v>0</v>
      </c>
      <c r="R341" s="234">
        <f>Q341*H341</f>
        <v>0</v>
      </c>
      <c r="S341" s="234">
        <v>0</v>
      </c>
      <c r="T341" s="235">
        <f>S341*H341</f>
        <v>0</v>
      </c>
      <c r="U341" s="35"/>
      <c r="V341" s="35"/>
      <c r="W341" s="35"/>
      <c r="X341" s="35"/>
      <c r="Y341" s="35"/>
      <c r="Z341" s="35"/>
      <c r="AA341" s="35"/>
      <c r="AB341" s="35"/>
      <c r="AC341" s="35"/>
      <c r="AD341" s="35"/>
      <c r="AE341" s="35"/>
      <c r="AR341" s="236" t="s">
        <v>258</v>
      </c>
      <c r="AT341" s="236" t="s">
        <v>239</v>
      </c>
      <c r="AU341" s="236" t="s">
        <v>73</v>
      </c>
      <c r="AY341" s="14" t="s">
        <v>238</v>
      </c>
      <c r="BE341" s="237">
        <f>IF(N341="základní",J341,0)</f>
        <v>0</v>
      </c>
      <c r="BF341" s="237">
        <f>IF(N341="snížená",J341,0)</f>
        <v>0</v>
      </c>
      <c r="BG341" s="237">
        <f>IF(N341="zákl. přenesená",J341,0)</f>
        <v>0</v>
      </c>
      <c r="BH341" s="237">
        <f>IF(N341="sníž. přenesená",J341,0)</f>
        <v>0</v>
      </c>
      <c r="BI341" s="237">
        <f>IF(N341="nulová",J341,0)</f>
        <v>0</v>
      </c>
      <c r="BJ341" s="14" t="s">
        <v>80</v>
      </c>
      <c r="BK341" s="237">
        <f>ROUND(I341*H341,2)</f>
        <v>0</v>
      </c>
      <c r="BL341" s="14" t="s">
        <v>258</v>
      </c>
      <c r="BM341" s="236" t="s">
        <v>1670</v>
      </c>
    </row>
    <row r="342" s="2" customFormat="1">
      <c r="A342" s="35"/>
      <c r="B342" s="36"/>
      <c r="C342" s="37"/>
      <c r="D342" s="238" t="s">
        <v>244</v>
      </c>
      <c r="E342" s="37"/>
      <c r="F342" s="239" t="s">
        <v>1669</v>
      </c>
      <c r="G342" s="37"/>
      <c r="H342" s="37"/>
      <c r="I342" s="240"/>
      <c r="J342" s="37"/>
      <c r="K342" s="37"/>
      <c r="L342" s="41"/>
      <c r="M342" s="241"/>
      <c r="N342" s="242"/>
      <c r="O342" s="88"/>
      <c r="P342" s="88"/>
      <c r="Q342" s="88"/>
      <c r="R342" s="88"/>
      <c r="S342" s="88"/>
      <c r="T342" s="89"/>
      <c r="U342" s="35"/>
      <c r="V342" s="35"/>
      <c r="W342" s="35"/>
      <c r="X342" s="35"/>
      <c r="Y342" s="35"/>
      <c r="Z342" s="35"/>
      <c r="AA342" s="35"/>
      <c r="AB342" s="35"/>
      <c r="AC342" s="35"/>
      <c r="AD342" s="35"/>
      <c r="AE342" s="35"/>
      <c r="AT342" s="14" t="s">
        <v>244</v>
      </c>
      <c r="AU342" s="14" t="s">
        <v>73</v>
      </c>
    </row>
    <row r="343" s="2" customFormat="1">
      <c r="A343" s="35"/>
      <c r="B343" s="36"/>
      <c r="C343" s="37"/>
      <c r="D343" s="238" t="s">
        <v>993</v>
      </c>
      <c r="E343" s="37"/>
      <c r="F343" s="265" t="s">
        <v>1662</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993</v>
      </c>
      <c r="AU343" s="14" t="s">
        <v>73</v>
      </c>
    </row>
    <row r="344" s="2" customFormat="1" ht="62.7" customHeight="1">
      <c r="A344" s="35"/>
      <c r="B344" s="36"/>
      <c r="C344" s="224" t="s">
        <v>1475</v>
      </c>
      <c r="D344" s="224" t="s">
        <v>239</v>
      </c>
      <c r="E344" s="225" t="s">
        <v>1671</v>
      </c>
      <c r="F344" s="226" t="s">
        <v>1672</v>
      </c>
      <c r="G344" s="227" t="s">
        <v>242</v>
      </c>
      <c r="H344" s="228">
        <v>3</v>
      </c>
      <c r="I344" s="229"/>
      <c r="J344" s="230">
        <f>ROUND(I344*H344,2)</f>
        <v>0</v>
      </c>
      <c r="K344" s="231"/>
      <c r="L344" s="41"/>
      <c r="M344" s="232" t="s">
        <v>1</v>
      </c>
      <c r="N344" s="233" t="s">
        <v>38</v>
      </c>
      <c r="O344" s="88"/>
      <c r="P344" s="234">
        <f>O344*H344</f>
        <v>0</v>
      </c>
      <c r="Q344" s="234">
        <v>0</v>
      </c>
      <c r="R344" s="234">
        <f>Q344*H344</f>
        <v>0</v>
      </c>
      <c r="S344" s="234">
        <v>0</v>
      </c>
      <c r="T344" s="235">
        <f>S344*H344</f>
        <v>0</v>
      </c>
      <c r="U344" s="35"/>
      <c r="V344" s="35"/>
      <c r="W344" s="35"/>
      <c r="X344" s="35"/>
      <c r="Y344" s="35"/>
      <c r="Z344" s="35"/>
      <c r="AA344" s="35"/>
      <c r="AB344" s="35"/>
      <c r="AC344" s="35"/>
      <c r="AD344" s="35"/>
      <c r="AE344" s="35"/>
      <c r="AR344" s="236" t="s">
        <v>258</v>
      </c>
      <c r="AT344" s="236" t="s">
        <v>239</v>
      </c>
      <c r="AU344" s="236" t="s">
        <v>73</v>
      </c>
      <c r="AY344" s="14" t="s">
        <v>238</v>
      </c>
      <c r="BE344" s="237">
        <f>IF(N344="základní",J344,0)</f>
        <v>0</v>
      </c>
      <c r="BF344" s="237">
        <f>IF(N344="snížená",J344,0)</f>
        <v>0</v>
      </c>
      <c r="BG344" s="237">
        <f>IF(N344="zákl. přenesená",J344,0)</f>
        <v>0</v>
      </c>
      <c r="BH344" s="237">
        <f>IF(N344="sníž. přenesená",J344,0)</f>
        <v>0</v>
      </c>
      <c r="BI344" s="237">
        <f>IF(N344="nulová",J344,0)</f>
        <v>0</v>
      </c>
      <c r="BJ344" s="14" t="s">
        <v>80</v>
      </c>
      <c r="BK344" s="237">
        <f>ROUND(I344*H344,2)</f>
        <v>0</v>
      </c>
      <c r="BL344" s="14" t="s">
        <v>258</v>
      </c>
      <c r="BM344" s="236" t="s">
        <v>1673</v>
      </c>
    </row>
    <row r="345" s="2" customFormat="1">
      <c r="A345" s="35"/>
      <c r="B345" s="36"/>
      <c r="C345" s="37"/>
      <c r="D345" s="238" t="s">
        <v>244</v>
      </c>
      <c r="E345" s="37"/>
      <c r="F345" s="239" t="s">
        <v>1672</v>
      </c>
      <c r="G345" s="37"/>
      <c r="H345" s="37"/>
      <c r="I345" s="240"/>
      <c r="J345" s="37"/>
      <c r="K345" s="37"/>
      <c r="L345" s="41"/>
      <c r="M345" s="241"/>
      <c r="N345" s="242"/>
      <c r="O345" s="88"/>
      <c r="P345" s="88"/>
      <c r="Q345" s="88"/>
      <c r="R345" s="88"/>
      <c r="S345" s="88"/>
      <c r="T345" s="89"/>
      <c r="U345" s="35"/>
      <c r="V345" s="35"/>
      <c r="W345" s="35"/>
      <c r="X345" s="35"/>
      <c r="Y345" s="35"/>
      <c r="Z345" s="35"/>
      <c r="AA345" s="35"/>
      <c r="AB345" s="35"/>
      <c r="AC345" s="35"/>
      <c r="AD345" s="35"/>
      <c r="AE345" s="35"/>
      <c r="AT345" s="14" t="s">
        <v>244</v>
      </c>
      <c r="AU345" s="14" t="s">
        <v>73</v>
      </c>
    </row>
    <row r="346" s="2" customFormat="1">
      <c r="A346" s="35"/>
      <c r="B346" s="36"/>
      <c r="C346" s="37"/>
      <c r="D346" s="238" t="s">
        <v>993</v>
      </c>
      <c r="E346" s="37"/>
      <c r="F346" s="265" t="s">
        <v>1667</v>
      </c>
      <c r="G346" s="37"/>
      <c r="H346" s="37"/>
      <c r="I346" s="240"/>
      <c r="J346" s="37"/>
      <c r="K346" s="37"/>
      <c r="L346" s="41"/>
      <c r="M346" s="241"/>
      <c r="N346" s="242"/>
      <c r="O346" s="88"/>
      <c r="P346" s="88"/>
      <c r="Q346" s="88"/>
      <c r="R346" s="88"/>
      <c r="S346" s="88"/>
      <c r="T346" s="89"/>
      <c r="U346" s="35"/>
      <c r="V346" s="35"/>
      <c r="W346" s="35"/>
      <c r="X346" s="35"/>
      <c r="Y346" s="35"/>
      <c r="Z346" s="35"/>
      <c r="AA346" s="35"/>
      <c r="AB346" s="35"/>
      <c r="AC346" s="35"/>
      <c r="AD346" s="35"/>
      <c r="AE346" s="35"/>
      <c r="AT346" s="14" t="s">
        <v>993</v>
      </c>
      <c r="AU346" s="14" t="s">
        <v>73</v>
      </c>
    </row>
    <row r="347" s="2" customFormat="1" ht="16.5" customHeight="1">
      <c r="A347" s="35"/>
      <c r="B347" s="36"/>
      <c r="C347" s="224" t="s">
        <v>1354</v>
      </c>
      <c r="D347" s="224" t="s">
        <v>239</v>
      </c>
      <c r="E347" s="225" t="s">
        <v>1335</v>
      </c>
      <c r="F347" s="226" t="s">
        <v>1336</v>
      </c>
      <c r="G347" s="227" t="s">
        <v>242</v>
      </c>
      <c r="H347" s="228">
        <v>4</v>
      </c>
      <c r="I347" s="229"/>
      <c r="J347" s="230">
        <f>ROUND(I347*H347,2)</f>
        <v>0</v>
      </c>
      <c r="K347" s="231"/>
      <c r="L347" s="41"/>
      <c r="M347" s="232" t="s">
        <v>1</v>
      </c>
      <c r="N347" s="233" t="s">
        <v>38</v>
      </c>
      <c r="O347" s="88"/>
      <c r="P347" s="234">
        <f>O347*H347</f>
        <v>0</v>
      </c>
      <c r="Q347" s="234">
        <v>0</v>
      </c>
      <c r="R347" s="234">
        <f>Q347*H347</f>
        <v>0</v>
      </c>
      <c r="S347" s="234">
        <v>0</v>
      </c>
      <c r="T347" s="235">
        <f>S347*H347</f>
        <v>0</v>
      </c>
      <c r="U347" s="35"/>
      <c r="V347" s="35"/>
      <c r="W347" s="35"/>
      <c r="X347" s="35"/>
      <c r="Y347" s="35"/>
      <c r="Z347" s="35"/>
      <c r="AA347" s="35"/>
      <c r="AB347" s="35"/>
      <c r="AC347" s="35"/>
      <c r="AD347" s="35"/>
      <c r="AE347" s="35"/>
      <c r="AR347" s="236" t="s">
        <v>258</v>
      </c>
      <c r="AT347" s="236" t="s">
        <v>239</v>
      </c>
      <c r="AU347" s="236" t="s">
        <v>73</v>
      </c>
      <c r="AY347" s="14" t="s">
        <v>238</v>
      </c>
      <c r="BE347" s="237">
        <f>IF(N347="základní",J347,0)</f>
        <v>0</v>
      </c>
      <c r="BF347" s="237">
        <f>IF(N347="snížená",J347,0)</f>
        <v>0</v>
      </c>
      <c r="BG347" s="237">
        <f>IF(N347="zákl. přenesená",J347,0)</f>
        <v>0</v>
      </c>
      <c r="BH347" s="237">
        <f>IF(N347="sníž. přenesená",J347,0)</f>
        <v>0</v>
      </c>
      <c r="BI347" s="237">
        <f>IF(N347="nulová",J347,0)</f>
        <v>0</v>
      </c>
      <c r="BJ347" s="14" t="s">
        <v>80</v>
      </c>
      <c r="BK347" s="237">
        <f>ROUND(I347*H347,2)</f>
        <v>0</v>
      </c>
      <c r="BL347" s="14" t="s">
        <v>258</v>
      </c>
      <c r="BM347" s="236" t="s">
        <v>1674</v>
      </c>
    </row>
    <row r="348" s="2" customFormat="1">
      <c r="A348" s="35"/>
      <c r="B348" s="36"/>
      <c r="C348" s="37"/>
      <c r="D348" s="238" t="s">
        <v>244</v>
      </c>
      <c r="E348" s="37"/>
      <c r="F348" s="239" t="s">
        <v>1336</v>
      </c>
      <c r="G348" s="37"/>
      <c r="H348" s="37"/>
      <c r="I348" s="240"/>
      <c r="J348" s="37"/>
      <c r="K348" s="37"/>
      <c r="L348" s="41"/>
      <c r="M348" s="241"/>
      <c r="N348" s="242"/>
      <c r="O348" s="88"/>
      <c r="P348" s="88"/>
      <c r="Q348" s="88"/>
      <c r="R348" s="88"/>
      <c r="S348" s="88"/>
      <c r="T348" s="89"/>
      <c r="U348" s="35"/>
      <c r="V348" s="35"/>
      <c r="W348" s="35"/>
      <c r="X348" s="35"/>
      <c r="Y348" s="35"/>
      <c r="Z348" s="35"/>
      <c r="AA348" s="35"/>
      <c r="AB348" s="35"/>
      <c r="AC348" s="35"/>
      <c r="AD348" s="35"/>
      <c r="AE348" s="35"/>
      <c r="AT348" s="14" t="s">
        <v>244</v>
      </c>
      <c r="AU348" s="14" t="s">
        <v>73</v>
      </c>
    </row>
    <row r="349" s="2" customFormat="1">
      <c r="A349" s="35"/>
      <c r="B349" s="36"/>
      <c r="C349" s="37"/>
      <c r="D349" s="238" t="s">
        <v>993</v>
      </c>
      <c r="E349" s="37"/>
      <c r="F349" s="265" t="s">
        <v>1675</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993</v>
      </c>
      <c r="AU349" s="14" t="s">
        <v>73</v>
      </c>
    </row>
    <row r="350" s="2" customFormat="1" ht="24.15" customHeight="1">
      <c r="A350" s="35"/>
      <c r="B350" s="36"/>
      <c r="C350" s="224" t="s">
        <v>1676</v>
      </c>
      <c r="D350" s="224" t="s">
        <v>239</v>
      </c>
      <c r="E350" s="225" t="s">
        <v>1677</v>
      </c>
      <c r="F350" s="226" t="s">
        <v>1678</v>
      </c>
      <c r="G350" s="227" t="s">
        <v>242</v>
      </c>
      <c r="H350" s="228">
        <v>4</v>
      </c>
      <c r="I350" s="229"/>
      <c r="J350" s="230">
        <f>ROUND(I350*H350,2)</f>
        <v>0</v>
      </c>
      <c r="K350" s="231"/>
      <c r="L350" s="41"/>
      <c r="M350" s="232" t="s">
        <v>1</v>
      </c>
      <c r="N350" s="233" t="s">
        <v>38</v>
      </c>
      <c r="O350" s="88"/>
      <c r="P350" s="234">
        <f>O350*H350</f>
        <v>0</v>
      </c>
      <c r="Q350" s="234">
        <v>0</v>
      </c>
      <c r="R350" s="234">
        <f>Q350*H350</f>
        <v>0</v>
      </c>
      <c r="S350" s="234">
        <v>0</v>
      </c>
      <c r="T350" s="235">
        <f>S350*H350</f>
        <v>0</v>
      </c>
      <c r="U350" s="35"/>
      <c r="V350" s="35"/>
      <c r="W350" s="35"/>
      <c r="X350" s="35"/>
      <c r="Y350" s="35"/>
      <c r="Z350" s="35"/>
      <c r="AA350" s="35"/>
      <c r="AB350" s="35"/>
      <c r="AC350" s="35"/>
      <c r="AD350" s="35"/>
      <c r="AE350" s="35"/>
      <c r="AR350" s="236" t="s">
        <v>258</v>
      </c>
      <c r="AT350" s="236" t="s">
        <v>239</v>
      </c>
      <c r="AU350" s="236" t="s">
        <v>73</v>
      </c>
      <c r="AY350" s="14" t="s">
        <v>238</v>
      </c>
      <c r="BE350" s="237">
        <f>IF(N350="základní",J350,0)</f>
        <v>0</v>
      </c>
      <c r="BF350" s="237">
        <f>IF(N350="snížená",J350,0)</f>
        <v>0</v>
      </c>
      <c r="BG350" s="237">
        <f>IF(N350="zákl. přenesená",J350,0)</f>
        <v>0</v>
      </c>
      <c r="BH350" s="237">
        <f>IF(N350="sníž. přenesená",J350,0)</f>
        <v>0</v>
      </c>
      <c r="BI350" s="237">
        <f>IF(N350="nulová",J350,0)</f>
        <v>0</v>
      </c>
      <c r="BJ350" s="14" t="s">
        <v>80</v>
      </c>
      <c r="BK350" s="237">
        <f>ROUND(I350*H350,2)</f>
        <v>0</v>
      </c>
      <c r="BL350" s="14" t="s">
        <v>258</v>
      </c>
      <c r="BM350" s="236" t="s">
        <v>1679</v>
      </c>
    </row>
    <row r="351" s="2" customFormat="1">
      <c r="A351" s="35"/>
      <c r="B351" s="36"/>
      <c r="C351" s="37"/>
      <c r="D351" s="238" t="s">
        <v>244</v>
      </c>
      <c r="E351" s="37"/>
      <c r="F351" s="239" t="s">
        <v>1678</v>
      </c>
      <c r="G351" s="37"/>
      <c r="H351" s="37"/>
      <c r="I351" s="240"/>
      <c r="J351" s="37"/>
      <c r="K351" s="37"/>
      <c r="L351" s="41"/>
      <c r="M351" s="241"/>
      <c r="N351" s="242"/>
      <c r="O351" s="88"/>
      <c r="P351" s="88"/>
      <c r="Q351" s="88"/>
      <c r="R351" s="88"/>
      <c r="S351" s="88"/>
      <c r="T351" s="89"/>
      <c r="U351" s="35"/>
      <c r="V351" s="35"/>
      <c r="W351" s="35"/>
      <c r="X351" s="35"/>
      <c r="Y351" s="35"/>
      <c r="Z351" s="35"/>
      <c r="AA351" s="35"/>
      <c r="AB351" s="35"/>
      <c r="AC351" s="35"/>
      <c r="AD351" s="35"/>
      <c r="AE351" s="35"/>
      <c r="AT351" s="14" t="s">
        <v>244</v>
      </c>
      <c r="AU351" s="14" t="s">
        <v>73</v>
      </c>
    </row>
    <row r="352" s="2" customFormat="1">
      <c r="A352" s="35"/>
      <c r="B352" s="36"/>
      <c r="C352" s="37"/>
      <c r="D352" s="238" t="s">
        <v>993</v>
      </c>
      <c r="E352" s="37"/>
      <c r="F352" s="265" t="s">
        <v>1675</v>
      </c>
      <c r="G352" s="37"/>
      <c r="H352" s="37"/>
      <c r="I352" s="240"/>
      <c r="J352" s="37"/>
      <c r="K352" s="37"/>
      <c r="L352" s="41"/>
      <c r="M352" s="241"/>
      <c r="N352" s="242"/>
      <c r="O352" s="88"/>
      <c r="P352" s="88"/>
      <c r="Q352" s="88"/>
      <c r="R352" s="88"/>
      <c r="S352" s="88"/>
      <c r="T352" s="89"/>
      <c r="U352" s="35"/>
      <c r="V352" s="35"/>
      <c r="W352" s="35"/>
      <c r="X352" s="35"/>
      <c r="Y352" s="35"/>
      <c r="Z352" s="35"/>
      <c r="AA352" s="35"/>
      <c r="AB352" s="35"/>
      <c r="AC352" s="35"/>
      <c r="AD352" s="35"/>
      <c r="AE352" s="35"/>
      <c r="AT352" s="14" t="s">
        <v>993</v>
      </c>
      <c r="AU352" s="14" t="s">
        <v>73</v>
      </c>
    </row>
    <row r="353" s="2" customFormat="1" ht="16.5" customHeight="1">
      <c r="A353" s="35"/>
      <c r="B353" s="36"/>
      <c r="C353" s="224" t="s">
        <v>1355</v>
      </c>
      <c r="D353" s="224" t="s">
        <v>239</v>
      </c>
      <c r="E353" s="225" t="s">
        <v>1339</v>
      </c>
      <c r="F353" s="226" t="s">
        <v>1340</v>
      </c>
      <c r="G353" s="227" t="s">
        <v>242</v>
      </c>
      <c r="H353" s="228">
        <v>11</v>
      </c>
      <c r="I353" s="229"/>
      <c r="J353" s="230">
        <f>ROUND(I353*H353,2)</f>
        <v>0</v>
      </c>
      <c r="K353" s="231"/>
      <c r="L353" s="41"/>
      <c r="M353" s="232" t="s">
        <v>1</v>
      </c>
      <c r="N353" s="233" t="s">
        <v>38</v>
      </c>
      <c r="O353" s="88"/>
      <c r="P353" s="234">
        <f>O353*H353</f>
        <v>0</v>
      </c>
      <c r="Q353" s="234">
        <v>0</v>
      </c>
      <c r="R353" s="234">
        <f>Q353*H353</f>
        <v>0</v>
      </c>
      <c r="S353" s="234">
        <v>0</v>
      </c>
      <c r="T353" s="235">
        <f>S353*H353</f>
        <v>0</v>
      </c>
      <c r="U353" s="35"/>
      <c r="V353" s="35"/>
      <c r="W353" s="35"/>
      <c r="X353" s="35"/>
      <c r="Y353" s="35"/>
      <c r="Z353" s="35"/>
      <c r="AA353" s="35"/>
      <c r="AB353" s="35"/>
      <c r="AC353" s="35"/>
      <c r="AD353" s="35"/>
      <c r="AE353" s="35"/>
      <c r="AR353" s="236" t="s">
        <v>258</v>
      </c>
      <c r="AT353" s="236" t="s">
        <v>239</v>
      </c>
      <c r="AU353" s="236" t="s">
        <v>73</v>
      </c>
      <c r="AY353" s="14" t="s">
        <v>238</v>
      </c>
      <c r="BE353" s="237">
        <f>IF(N353="základní",J353,0)</f>
        <v>0</v>
      </c>
      <c r="BF353" s="237">
        <f>IF(N353="snížená",J353,0)</f>
        <v>0</v>
      </c>
      <c r="BG353" s="237">
        <f>IF(N353="zákl. přenesená",J353,0)</f>
        <v>0</v>
      </c>
      <c r="BH353" s="237">
        <f>IF(N353="sníž. přenesená",J353,0)</f>
        <v>0</v>
      </c>
      <c r="BI353" s="237">
        <f>IF(N353="nulová",J353,0)</f>
        <v>0</v>
      </c>
      <c r="BJ353" s="14" t="s">
        <v>80</v>
      </c>
      <c r="BK353" s="237">
        <f>ROUND(I353*H353,2)</f>
        <v>0</v>
      </c>
      <c r="BL353" s="14" t="s">
        <v>258</v>
      </c>
      <c r="BM353" s="236" t="s">
        <v>1680</v>
      </c>
    </row>
    <row r="354" s="2" customFormat="1">
      <c r="A354" s="35"/>
      <c r="B354" s="36"/>
      <c r="C354" s="37"/>
      <c r="D354" s="238" t="s">
        <v>244</v>
      </c>
      <c r="E354" s="37"/>
      <c r="F354" s="239" t="s">
        <v>1340</v>
      </c>
      <c r="G354" s="37"/>
      <c r="H354" s="37"/>
      <c r="I354" s="240"/>
      <c r="J354" s="37"/>
      <c r="K354" s="37"/>
      <c r="L354" s="41"/>
      <c r="M354" s="241"/>
      <c r="N354" s="242"/>
      <c r="O354" s="88"/>
      <c r="P354" s="88"/>
      <c r="Q354" s="88"/>
      <c r="R354" s="88"/>
      <c r="S354" s="88"/>
      <c r="T354" s="89"/>
      <c r="U354" s="35"/>
      <c r="V354" s="35"/>
      <c r="W354" s="35"/>
      <c r="X354" s="35"/>
      <c r="Y354" s="35"/>
      <c r="Z354" s="35"/>
      <c r="AA354" s="35"/>
      <c r="AB354" s="35"/>
      <c r="AC354" s="35"/>
      <c r="AD354" s="35"/>
      <c r="AE354" s="35"/>
      <c r="AT354" s="14" t="s">
        <v>244</v>
      </c>
      <c r="AU354" s="14" t="s">
        <v>73</v>
      </c>
    </row>
    <row r="355" s="2" customFormat="1">
      <c r="A355" s="35"/>
      <c r="B355" s="36"/>
      <c r="C355" s="37"/>
      <c r="D355" s="238" t="s">
        <v>993</v>
      </c>
      <c r="E355" s="37"/>
      <c r="F355" s="265" t="s">
        <v>1681</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993</v>
      </c>
      <c r="AU355" s="14" t="s">
        <v>73</v>
      </c>
    </row>
    <row r="356" s="2" customFormat="1" ht="66.75" customHeight="1">
      <c r="A356" s="35"/>
      <c r="B356" s="36"/>
      <c r="C356" s="224" t="s">
        <v>1682</v>
      </c>
      <c r="D356" s="224" t="s">
        <v>239</v>
      </c>
      <c r="E356" s="225" t="s">
        <v>1344</v>
      </c>
      <c r="F356" s="226" t="s">
        <v>1345</v>
      </c>
      <c r="G356" s="227" t="s">
        <v>242</v>
      </c>
      <c r="H356" s="228">
        <v>11</v>
      </c>
      <c r="I356" s="229"/>
      <c r="J356" s="230">
        <f>ROUND(I356*H356,2)</f>
        <v>0</v>
      </c>
      <c r="K356" s="231"/>
      <c r="L356" s="41"/>
      <c r="M356" s="232" t="s">
        <v>1</v>
      </c>
      <c r="N356" s="233" t="s">
        <v>38</v>
      </c>
      <c r="O356" s="88"/>
      <c r="P356" s="234">
        <f>O356*H356</f>
        <v>0</v>
      </c>
      <c r="Q356" s="234">
        <v>0</v>
      </c>
      <c r="R356" s="234">
        <f>Q356*H356</f>
        <v>0</v>
      </c>
      <c r="S356" s="234">
        <v>0</v>
      </c>
      <c r="T356" s="235">
        <f>S356*H356</f>
        <v>0</v>
      </c>
      <c r="U356" s="35"/>
      <c r="V356" s="35"/>
      <c r="W356" s="35"/>
      <c r="X356" s="35"/>
      <c r="Y356" s="35"/>
      <c r="Z356" s="35"/>
      <c r="AA356" s="35"/>
      <c r="AB356" s="35"/>
      <c r="AC356" s="35"/>
      <c r="AD356" s="35"/>
      <c r="AE356" s="35"/>
      <c r="AR356" s="236" t="s">
        <v>258</v>
      </c>
      <c r="AT356" s="236" t="s">
        <v>239</v>
      </c>
      <c r="AU356" s="236" t="s">
        <v>73</v>
      </c>
      <c r="AY356" s="14" t="s">
        <v>238</v>
      </c>
      <c r="BE356" s="237">
        <f>IF(N356="základní",J356,0)</f>
        <v>0</v>
      </c>
      <c r="BF356" s="237">
        <f>IF(N356="snížená",J356,0)</f>
        <v>0</v>
      </c>
      <c r="BG356" s="237">
        <f>IF(N356="zákl. přenesená",J356,0)</f>
        <v>0</v>
      </c>
      <c r="BH356" s="237">
        <f>IF(N356="sníž. přenesená",J356,0)</f>
        <v>0</v>
      </c>
      <c r="BI356" s="237">
        <f>IF(N356="nulová",J356,0)</f>
        <v>0</v>
      </c>
      <c r="BJ356" s="14" t="s">
        <v>80</v>
      </c>
      <c r="BK356" s="237">
        <f>ROUND(I356*H356,2)</f>
        <v>0</v>
      </c>
      <c r="BL356" s="14" t="s">
        <v>258</v>
      </c>
      <c r="BM356" s="236" t="s">
        <v>1683</v>
      </c>
    </row>
    <row r="357" s="2" customFormat="1">
      <c r="A357" s="35"/>
      <c r="B357" s="36"/>
      <c r="C357" s="37"/>
      <c r="D357" s="238" t="s">
        <v>244</v>
      </c>
      <c r="E357" s="37"/>
      <c r="F357" s="239" t="s">
        <v>1345</v>
      </c>
      <c r="G357" s="37"/>
      <c r="H357" s="37"/>
      <c r="I357" s="240"/>
      <c r="J357" s="37"/>
      <c r="K357" s="37"/>
      <c r="L357" s="41"/>
      <c r="M357" s="241"/>
      <c r="N357" s="242"/>
      <c r="O357" s="88"/>
      <c r="P357" s="88"/>
      <c r="Q357" s="88"/>
      <c r="R357" s="88"/>
      <c r="S357" s="88"/>
      <c r="T357" s="89"/>
      <c r="U357" s="35"/>
      <c r="V357" s="35"/>
      <c r="W357" s="35"/>
      <c r="X357" s="35"/>
      <c r="Y357" s="35"/>
      <c r="Z357" s="35"/>
      <c r="AA357" s="35"/>
      <c r="AB357" s="35"/>
      <c r="AC357" s="35"/>
      <c r="AD357" s="35"/>
      <c r="AE357" s="35"/>
      <c r="AT357" s="14" t="s">
        <v>244</v>
      </c>
      <c r="AU357" s="14" t="s">
        <v>73</v>
      </c>
    </row>
    <row r="358" s="2" customFormat="1">
      <c r="A358" s="35"/>
      <c r="B358" s="36"/>
      <c r="C358" s="37"/>
      <c r="D358" s="238" t="s">
        <v>993</v>
      </c>
      <c r="E358" s="37"/>
      <c r="F358" s="265" t="s">
        <v>1681</v>
      </c>
      <c r="G358" s="37"/>
      <c r="H358" s="37"/>
      <c r="I358" s="240"/>
      <c r="J358" s="37"/>
      <c r="K358" s="37"/>
      <c r="L358" s="41"/>
      <c r="M358" s="241"/>
      <c r="N358" s="242"/>
      <c r="O358" s="88"/>
      <c r="P358" s="88"/>
      <c r="Q358" s="88"/>
      <c r="R358" s="88"/>
      <c r="S358" s="88"/>
      <c r="T358" s="89"/>
      <c r="U358" s="35"/>
      <c r="V358" s="35"/>
      <c r="W358" s="35"/>
      <c r="X358" s="35"/>
      <c r="Y358" s="35"/>
      <c r="Z358" s="35"/>
      <c r="AA358" s="35"/>
      <c r="AB358" s="35"/>
      <c r="AC358" s="35"/>
      <c r="AD358" s="35"/>
      <c r="AE358" s="35"/>
      <c r="AT358" s="14" t="s">
        <v>993</v>
      </c>
      <c r="AU358" s="14" t="s">
        <v>73</v>
      </c>
    </row>
    <row r="359" s="2" customFormat="1" ht="37.8" customHeight="1">
      <c r="A359" s="35"/>
      <c r="B359" s="36"/>
      <c r="C359" s="224" t="s">
        <v>1360</v>
      </c>
      <c r="D359" s="224" t="s">
        <v>239</v>
      </c>
      <c r="E359" s="225" t="s">
        <v>1684</v>
      </c>
      <c r="F359" s="226" t="s">
        <v>1685</v>
      </c>
      <c r="G359" s="227" t="s">
        <v>242</v>
      </c>
      <c r="H359" s="228">
        <v>96</v>
      </c>
      <c r="I359" s="229"/>
      <c r="J359" s="230">
        <f>ROUND(I359*H359,2)</f>
        <v>0</v>
      </c>
      <c r="K359" s="231"/>
      <c r="L359" s="41"/>
      <c r="M359" s="232" t="s">
        <v>1</v>
      </c>
      <c r="N359" s="233" t="s">
        <v>38</v>
      </c>
      <c r="O359" s="88"/>
      <c r="P359" s="234">
        <f>O359*H359</f>
        <v>0</v>
      </c>
      <c r="Q359" s="234">
        <v>0</v>
      </c>
      <c r="R359" s="234">
        <f>Q359*H359</f>
        <v>0</v>
      </c>
      <c r="S359" s="234">
        <v>0</v>
      </c>
      <c r="T359" s="235">
        <f>S359*H359</f>
        <v>0</v>
      </c>
      <c r="U359" s="35"/>
      <c r="V359" s="35"/>
      <c r="W359" s="35"/>
      <c r="X359" s="35"/>
      <c r="Y359" s="35"/>
      <c r="Z359" s="35"/>
      <c r="AA359" s="35"/>
      <c r="AB359" s="35"/>
      <c r="AC359" s="35"/>
      <c r="AD359" s="35"/>
      <c r="AE359" s="35"/>
      <c r="AR359" s="236" t="s">
        <v>258</v>
      </c>
      <c r="AT359" s="236" t="s">
        <v>239</v>
      </c>
      <c r="AU359" s="236" t="s">
        <v>73</v>
      </c>
      <c r="AY359" s="14" t="s">
        <v>238</v>
      </c>
      <c r="BE359" s="237">
        <f>IF(N359="základní",J359,0)</f>
        <v>0</v>
      </c>
      <c r="BF359" s="237">
        <f>IF(N359="snížená",J359,0)</f>
        <v>0</v>
      </c>
      <c r="BG359" s="237">
        <f>IF(N359="zákl. přenesená",J359,0)</f>
        <v>0</v>
      </c>
      <c r="BH359" s="237">
        <f>IF(N359="sníž. přenesená",J359,0)</f>
        <v>0</v>
      </c>
      <c r="BI359" s="237">
        <f>IF(N359="nulová",J359,0)</f>
        <v>0</v>
      </c>
      <c r="BJ359" s="14" t="s">
        <v>80</v>
      </c>
      <c r="BK359" s="237">
        <f>ROUND(I359*H359,2)</f>
        <v>0</v>
      </c>
      <c r="BL359" s="14" t="s">
        <v>258</v>
      </c>
      <c r="BM359" s="236" t="s">
        <v>1686</v>
      </c>
    </row>
    <row r="360" s="2" customFormat="1">
      <c r="A360" s="35"/>
      <c r="B360" s="36"/>
      <c r="C360" s="37"/>
      <c r="D360" s="238" t="s">
        <v>244</v>
      </c>
      <c r="E360" s="37"/>
      <c r="F360" s="239" t="s">
        <v>1685</v>
      </c>
      <c r="G360" s="37"/>
      <c r="H360" s="37"/>
      <c r="I360" s="240"/>
      <c r="J360" s="37"/>
      <c r="K360" s="37"/>
      <c r="L360" s="41"/>
      <c r="M360" s="241"/>
      <c r="N360" s="242"/>
      <c r="O360" s="88"/>
      <c r="P360" s="88"/>
      <c r="Q360" s="88"/>
      <c r="R360" s="88"/>
      <c r="S360" s="88"/>
      <c r="T360" s="89"/>
      <c r="U360" s="35"/>
      <c r="V360" s="35"/>
      <c r="W360" s="35"/>
      <c r="X360" s="35"/>
      <c r="Y360" s="35"/>
      <c r="Z360" s="35"/>
      <c r="AA360" s="35"/>
      <c r="AB360" s="35"/>
      <c r="AC360" s="35"/>
      <c r="AD360" s="35"/>
      <c r="AE360" s="35"/>
      <c r="AT360" s="14" t="s">
        <v>244</v>
      </c>
      <c r="AU360" s="14" t="s">
        <v>73</v>
      </c>
    </row>
    <row r="361" s="2" customFormat="1">
      <c r="A361" s="35"/>
      <c r="B361" s="36"/>
      <c r="C361" s="37"/>
      <c r="D361" s="238" t="s">
        <v>993</v>
      </c>
      <c r="E361" s="37"/>
      <c r="F361" s="265" t="s">
        <v>1687</v>
      </c>
      <c r="G361" s="37"/>
      <c r="H361" s="37"/>
      <c r="I361" s="240"/>
      <c r="J361" s="37"/>
      <c r="K361" s="37"/>
      <c r="L361" s="41"/>
      <c r="M361" s="241"/>
      <c r="N361" s="242"/>
      <c r="O361" s="88"/>
      <c r="P361" s="88"/>
      <c r="Q361" s="88"/>
      <c r="R361" s="88"/>
      <c r="S361" s="88"/>
      <c r="T361" s="89"/>
      <c r="U361" s="35"/>
      <c r="V361" s="35"/>
      <c r="W361" s="35"/>
      <c r="X361" s="35"/>
      <c r="Y361" s="35"/>
      <c r="Z361" s="35"/>
      <c r="AA361" s="35"/>
      <c r="AB361" s="35"/>
      <c r="AC361" s="35"/>
      <c r="AD361" s="35"/>
      <c r="AE361" s="35"/>
      <c r="AT361" s="14" t="s">
        <v>993</v>
      </c>
      <c r="AU361" s="14" t="s">
        <v>73</v>
      </c>
    </row>
    <row r="362" s="2" customFormat="1" ht="66.75" customHeight="1">
      <c r="A362" s="35"/>
      <c r="B362" s="36"/>
      <c r="C362" s="224" t="s">
        <v>1688</v>
      </c>
      <c r="D362" s="224" t="s">
        <v>239</v>
      </c>
      <c r="E362" s="225" t="s">
        <v>1476</v>
      </c>
      <c r="F362" s="226" t="s">
        <v>1477</v>
      </c>
      <c r="G362" s="227" t="s">
        <v>242</v>
      </c>
      <c r="H362" s="228">
        <v>8</v>
      </c>
      <c r="I362" s="229"/>
      <c r="J362" s="230">
        <f>ROUND(I362*H362,2)</f>
        <v>0</v>
      </c>
      <c r="K362" s="231"/>
      <c r="L362" s="41"/>
      <c r="M362" s="232" t="s">
        <v>1</v>
      </c>
      <c r="N362" s="233" t="s">
        <v>38</v>
      </c>
      <c r="O362" s="88"/>
      <c r="P362" s="234">
        <f>O362*H362</f>
        <v>0</v>
      </c>
      <c r="Q362" s="234">
        <v>0</v>
      </c>
      <c r="R362" s="234">
        <f>Q362*H362</f>
        <v>0</v>
      </c>
      <c r="S362" s="234">
        <v>0</v>
      </c>
      <c r="T362" s="235">
        <f>S362*H362</f>
        <v>0</v>
      </c>
      <c r="U362" s="35"/>
      <c r="V362" s="35"/>
      <c r="W362" s="35"/>
      <c r="X362" s="35"/>
      <c r="Y362" s="35"/>
      <c r="Z362" s="35"/>
      <c r="AA362" s="35"/>
      <c r="AB362" s="35"/>
      <c r="AC362" s="35"/>
      <c r="AD362" s="35"/>
      <c r="AE362" s="35"/>
      <c r="AR362" s="236" t="s">
        <v>258</v>
      </c>
      <c r="AT362" s="236" t="s">
        <v>239</v>
      </c>
      <c r="AU362" s="236" t="s">
        <v>73</v>
      </c>
      <c r="AY362" s="14" t="s">
        <v>238</v>
      </c>
      <c r="BE362" s="237">
        <f>IF(N362="základní",J362,0)</f>
        <v>0</v>
      </c>
      <c r="BF362" s="237">
        <f>IF(N362="snížená",J362,0)</f>
        <v>0</v>
      </c>
      <c r="BG362" s="237">
        <f>IF(N362="zákl. přenesená",J362,0)</f>
        <v>0</v>
      </c>
      <c r="BH362" s="237">
        <f>IF(N362="sníž. přenesená",J362,0)</f>
        <v>0</v>
      </c>
      <c r="BI362" s="237">
        <f>IF(N362="nulová",J362,0)</f>
        <v>0</v>
      </c>
      <c r="BJ362" s="14" t="s">
        <v>80</v>
      </c>
      <c r="BK362" s="237">
        <f>ROUND(I362*H362,2)</f>
        <v>0</v>
      </c>
      <c r="BL362" s="14" t="s">
        <v>258</v>
      </c>
      <c r="BM362" s="236" t="s">
        <v>1689</v>
      </c>
    </row>
    <row r="363" s="2" customFormat="1">
      <c r="A363" s="35"/>
      <c r="B363" s="36"/>
      <c r="C363" s="37"/>
      <c r="D363" s="238" t="s">
        <v>244</v>
      </c>
      <c r="E363" s="37"/>
      <c r="F363" s="239" t="s">
        <v>1479</v>
      </c>
      <c r="G363" s="37"/>
      <c r="H363" s="37"/>
      <c r="I363" s="240"/>
      <c r="J363" s="37"/>
      <c r="K363" s="37"/>
      <c r="L363" s="41"/>
      <c r="M363" s="241"/>
      <c r="N363" s="242"/>
      <c r="O363" s="88"/>
      <c r="P363" s="88"/>
      <c r="Q363" s="88"/>
      <c r="R363" s="88"/>
      <c r="S363" s="88"/>
      <c r="T363" s="89"/>
      <c r="U363" s="35"/>
      <c r="V363" s="35"/>
      <c r="W363" s="35"/>
      <c r="X363" s="35"/>
      <c r="Y363" s="35"/>
      <c r="Z363" s="35"/>
      <c r="AA363" s="35"/>
      <c r="AB363" s="35"/>
      <c r="AC363" s="35"/>
      <c r="AD363" s="35"/>
      <c r="AE363" s="35"/>
      <c r="AT363" s="14" t="s">
        <v>244</v>
      </c>
      <c r="AU363" s="14" t="s">
        <v>73</v>
      </c>
    </row>
    <row r="364" s="2" customFormat="1">
      <c r="A364" s="35"/>
      <c r="B364" s="36"/>
      <c r="C364" s="37"/>
      <c r="D364" s="238" t="s">
        <v>993</v>
      </c>
      <c r="E364" s="37"/>
      <c r="F364" s="265" t="s">
        <v>1690</v>
      </c>
      <c r="G364" s="37"/>
      <c r="H364" s="37"/>
      <c r="I364" s="240"/>
      <c r="J364" s="37"/>
      <c r="K364" s="37"/>
      <c r="L364" s="41"/>
      <c r="M364" s="241"/>
      <c r="N364" s="242"/>
      <c r="O364" s="88"/>
      <c r="P364" s="88"/>
      <c r="Q364" s="88"/>
      <c r="R364" s="88"/>
      <c r="S364" s="88"/>
      <c r="T364" s="89"/>
      <c r="U364" s="35"/>
      <c r="V364" s="35"/>
      <c r="W364" s="35"/>
      <c r="X364" s="35"/>
      <c r="Y364" s="35"/>
      <c r="Z364" s="35"/>
      <c r="AA364" s="35"/>
      <c r="AB364" s="35"/>
      <c r="AC364" s="35"/>
      <c r="AD364" s="35"/>
      <c r="AE364" s="35"/>
      <c r="AT364" s="14" t="s">
        <v>993</v>
      </c>
      <c r="AU364" s="14" t="s">
        <v>73</v>
      </c>
    </row>
    <row r="365" s="2" customFormat="1" ht="76.35" customHeight="1">
      <c r="A365" s="35"/>
      <c r="B365" s="36"/>
      <c r="C365" s="224" t="s">
        <v>1365</v>
      </c>
      <c r="D365" s="224" t="s">
        <v>239</v>
      </c>
      <c r="E365" s="225" t="s">
        <v>1481</v>
      </c>
      <c r="F365" s="226" t="s">
        <v>1482</v>
      </c>
      <c r="G365" s="227" t="s">
        <v>242</v>
      </c>
      <c r="H365" s="228">
        <v>11</v>
      </c>
      <c r="I365" s="229"/>
      <c r="J365" s="230">
        <f>ROUND(I365*H365,2)</f>
        <v>0</v>
      </c>
      <c r="K365" s="231"/>
      <c r="L365" s="41"/>
      <c r="M365" s="232" t="s">
        <v>1</v>
      </c>
      <c r="N365" s="233" t="s">
        <v>38</v>
      </c>
      <c r="O365" s="88"/>
      <c r="P365" s="234">
        <f>O365*H365</f>
        <v>0</v>
      </c>
      <c r="Q365" s="234">
        <v>0</v>
      </c>
      <c r="R365" s="234">
        <f>Q365*H365</f>
        <v>0</v>
      </c>
      <c r="S365" s="234">
        <v>0</v>
      </c>
      <c r="T365" s="235">
        <f>S365*H365</f>
        <v>0</v>
      </c>
      <c r="U365" s="35"/>
      <c r="V365" s="35"/>
      <c r="W365" s="35"/>
      <c r="X365" s="35"/>
      <c r="Y365" s="35"/>
      <c r="Z365" s="35"/>
      <c r="AA365" s="35"/>
      <c r="AB365" s="35"/>
      <c r="AC365" s="35"/>
      <c r="AD365" s="35"/>
      <c r="AE365" s="35"/>
      <c r="AR365" s="236" t="s">
        <v>258</v>
      </c>
      <c r="AT365" s="236" t="s">
        <v>239</v>
      </c>
      <c r="AU365" s="236" t="s">
        <v>73</v>
      </c>
      <c r="AY365" s="14" t="s">
        <v>238</v>
      </c>
      <c r="BE365" s="237">
        <f>IF(N365="základní",J365,0)</f>
        <v>0</v>
      </c>
      <c r="BF365" s="237">
        <f>IF(N365="snížená",J365,0)</f>
        <v>0</v>
      </c>
      <c r="BG365" s="237">
        <f>IF(N365="zákl. přenesená",J365,0)</f>
        <v>0</v>
      </c>
      <c r="BH365" s="237">
        <f>IF(N365="sníž. přenesená",J365,0)</f>
        <v>0</v>
      </c>
      <c r="BI365" s="237">
        <f>IF(N365="nulová",J365,0)</f>
        <v>0</v>
      </c>
      <c r="BJ365" s="14" t="s">
        <v>80</v>
      </c>
      <c r="BK365" s="237">
        <f>ROUND(I365*H365,2)</f>
        <v>0</v>
      </c>
      <c r="BL365" s="14" t="s">
        <v>258</v>
      </c>
      <c r="BM365" s="236" t="s">
        <v>1691</v>
      </c>
    </row>
    <row r="366" s="2" customFormat="1">
      <c r="A366" s="35"/>
      <c r="B366" s="36"/>
      <c r="C366" s="37"/>
      <c r="D366" s="238" t="s">
        <v>244</v>
      </c>
      <c r="E366" s="37"/>
      <c r="F366" s="239" t="s">
        <v>1484</v>
      </c>
      <c r="G366" s="37"/>
      <c r="H366" s="37"/>
      <c r="I366" s="240"/>
      <c r="J366" s="37"/>
      <c r="K366" s="37"/>
      <c r="L366" s="41"/>
      <c r="M366" s="241"/>
      <c r="N366" s="242"/>
      <c r="O366" s="88"/>
      <c r="P366" s="88"/>
      <c r="Q366" s="88"/>
      <c r="R366" s="88"/>
      <c r="S366" s="88"/>
      <c r="T366" s="89"/>
      <c r="U366" s="35"/>
      <c r="V366" s="35"/>
      <c r="W366" s="35"/>
      <c r="X366" s="35"/>
      <c r="Y366" s="35"/>
      <c r="Z366" s="35"/>
      <c r="AA366" s="35"/>
      <c r="AB366" s="35"/>
      <c r="AC366" s="35"/>
      <c r="AD366" s="35"/>
      <c r="AE366" s="35"/>
      <c r="AT366" s="14" t="s">
        <v>244</v>
      </c>
      <c r="AU366" s="14" t="s">
        <v>73</v>
      </c>
    </row>
    <row r="367" s="2" customFormat="1">
      <c r="A367" s="35"/>
      <c r="B367" s="36"/>
      <c r="C367" s="37"/>
      <c r="D367" s="238" t="s">
        <v>993</v>
      </c>
      <c r="E367" s="37"/>
      <c r="F367" s="265" t="s">
        <v>1692</v>
      </c>
      <c r="G367" s="37"/>
      <c r="H367" s="37"/>
      <c r="I367" s="240"/>
      <c r="J367" s="37"/>
      <c r="K367" s="37"/>
      <c r="L367" s="41"/>
      <c r="M367" s="256"/>
      <c r="N367" s="257"/>
      <c r="O367" s="258"/>
      <c r="P367" s="258"/>
      <c r="Q367" s="258"/>
      <c r="R367" s="258"/>
      <c r="S367" s="258"/>
      <c r="T367" s="259"/>
      <c r="U367" s="35"/>
      <c r="V367" s="35"/>
      <c r="W367" s="35"/>
      <c r="X367" s="35"/>
      <c r="Y367" s="35"/>
      <c r="Z367" s="35"/>
      <c r="AA367" s="35"/>
      <c r="AB367" s="35"/>
      <c r="AC367" s="35"/>
      <c r="AD367" s="35"/>
      <c r="AE367" s="35"/>
      <c r="AT367" s="14" t="s">
        <v>993</v>
      </c>
      <c r="AU367" s="14" t="s">
        <v>73</v>
      </c>
    </row>
    <row r="368" s="2" customFormat="1" ht="6.96" customHeight="1">
      <c r="A368" s="35"/>
      <c r="B368" s="63"/>
      <c r="C368" s="64"/>
      <c r="D368" s="64"/>
      <c r="E368" s="64"/>
      <c r="F368" s="64"/>
      <c r="G368" s="64"/>
      <c r="H368" s="64"/>
      <c r="I368" s="64"/>
      <c r="J368" s="64"/>
      <c r="K368" s="64"/>
      <c r="L368" s="41"/>
      <c r="M368" s="35"/>
      <c r="O368" s="35"/>
      <c r="P368" s="35"/>
      <c r="Q368" s="35"/>
      <c r="R368" s="35"/>
      <c r="S368" s="35"/>
      <c r="T368" s="35"/>
      <c r="U368" s="35"/>
      <c r="V368" s="35"/>
      <c r="W368" s="35"/>
      <c r="X368" s="35"/>
      <c r="Y368" s="35"/>
      <c r="Z368" s="35"/>
      <c r="AA368" s="35"/>
      <c r="AB368" s="35"/>
      <c r="AC368" s="35"/>
      <c r="AD368" s="35"/>
      <c r="AE368" s="35"/>
    </row>
  </sheetData>
  <sheetProtection sheet="1" autoFilter="0" formatColumns="0" formatRows="0" objects="1" scenarios="1" spinCount="100000" saltValue="rclNVYe/Aw0cvsiaohJAOyD1Zvn+9e9r9rF+ck9Nc+9PtcjTKbmyBeeGfGS8gIvqlmey5k/SUJH9iG8cvpgQ7Q==" hashValue="3sLqSzioj9D4xwqz1ormwLEzQ0Oh94I96gnGppZdYsfU2mCjllB51o3Zf2TNsqrmmLLEWqfKe4+zuWiOceeNUA==" algorithmName="SHA-512" password="CC35"/>
  <autoFilter ref="C115:K367"/>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178</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1" t="s">
        <v>1693</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ROUND((SUM(BE116:BE341)),  2)</f>
        <v>0</v>
      </c>
      <c r="G33" s="35"/>
      <c r="H33" s="35"/>
      <c r="I33" s="162">
        <v>0.20999999999999999</v>
      </c>
      <c r="J33" s="161">
        <f>ROUND(((SUM(BE116:BE341))*I33),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ROUND((SUM(BF116:BF341)),  2)</f>
        <v>0</v>
      </c>
      <c r="G34" s="35"/>
      <c r="H34" s="35"/>
      <c r="I34" s="162">
        <v>0.12</v>
      </c>
      <c r="J34" s="161">
        <f>ROUND(((SUM(BF116:BF341))*I34),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ROUND((SUM(BG116:BG341)),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ROUND((SUM(BH116:BH341)),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ROUND((SUM(BI116:BI341)),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03 - Práce na žel. svršku v TÚ Přelouč – Řečany nad Labem</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03 - Práce na žel. svršku v TÚ Přelouč – Řečany nad Labem</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SUM(P117:P341)</f>
        <v>0</v>
      </c>
      <c r="Q116" s="101"/>
      <c r="R116" s="207">
        <f>SUM(R117:R341)</f>
        <v>0</v>
      </c>
      <c r="S116" s="101"/>
      <c r="T116" s="208">
        <f>SUM(T117:T341)</f>
        <v>0</v>
      </c>
      <c r="U116" s="35"/>
      <c r="V116" s="35"/>
      <c r="W116" s="35"/>
      <c r="X116" s="35"/>
      <c r="Y116" s="35"/>
      <c r="Z116" s="35"/>
      <c r="AA116" s="35"/>
      <c r="AB116" s="35"/>
      <c r="AC116" s="35"/>
      <c r="AD116" s="35"/>
      <c r="AE116" s="35"/>
      <c r="AT116" s="14" t="s">
        <v>72</v>
      </c>
      <c r="AU116" s="14" t="s">
        <v>219</v>
      </c>
      <c r="BK116" s="209">
        <f>SUM(BK117:BK341)</f>
        <v>0</v>
      </c>
    </row>
    <row r="117" s="2" customFormat="1" ht="49.05" customHeight="1">
      <c r="A117" s="35"/>
      <c r="B117" s="36"/>
      <c r="C117" s="224" t="s">
        <v>80</v>
      </c>
      <c r="D117" s="224" t="s">
        <v>239</v>
      </c>
      <c r="E117" s="225" t="s">
        <v>1160</v>
      </c>
      <c r="F117" s="226" t="s">
        <v>1161</v>
      </c>
      <c r="G117" s="227" t="s">
        <v>242</v>
      </c>
      <c r="H117" s="228">
        <v>80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1161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1694</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76.35" customHeight="1">
      <c r="A120" s="35"/>
      <c r="B120" s="36"/>
      <c r="C120" s="224" t="s">
        <v>85</v>
      </c>
      <c r="D120" s="224" t="s">
        <v>239</v>
      </c>
      <c r="E120" s="225" t="s">
        <v>1163</v>
      </c>
      <c r="F120" s="226" t="s">
        <v>1164</v>
      </c>
      <c r="G120" s="227" t="s">
        <v>1165</v>
      </c>
      <c r="H120" s="228">
        <v>0.073999999999999996</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1166</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1695</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66.75" customHeight="1">
      <c r="A123" s="35"/>
      <c r="B123" s="36"/>
      <c r="C123" s="224" t="s">
        <v>89</v>
      </c>
      <c r="D123" s="224" t="s">
        <v>239</v>
      </c>
      <c r="E123" s="225" t="s">
        <v>1696</v>
      </c>
      <c r="F123" s="226" t="s">
        <v>1697</v>
      </c>
      <c r="G123" s="227" t="s">
        <v>1165</v>
      </c>
      <c r="H123" s="228">
        <v>0.95999999999999996</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1698</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1699</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989.33799999999997</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1700</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76.35" customHeight="1">
      <c r="A129" s="35"/>
      <c r="B129" s="36"/>
      <c r="C129" s="224" t="s">
        <v>263</v>
      </c>
      <c r="D129" s="224" t="s">
        <v>239</v>
      </c>
      <c r="E129" s="225" t="s">
        <v>1181</v>
      </c>
      <c r="F129" s="226" t="s">
        <v>1182</v>
      </c>
      <c r="G129" s="227" t="s">
        <v>1178</v>
      </c>
      <c r="H129" s="228">
        <v>989.33799999999997</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1701</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989.33799999999997</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1702</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1186</v>
      </c>
      <c r="F135" s="226" t="s">
        <v>1187</v>
      </c>
      <c r="G135" s="227" t="s">
        <v>1178</v>
      </c>
      <c r="H135" s="228">
        <v>989.33799999999997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1188</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1703</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1190</v>
      </c>
      <c r="F138" s="226" t="s">
        <v>1191</v>
      </c>
      <c r="G138" s="227" t="s">
        <v>1178</v>
      </c>
      <c r="H138" s="228">
        <v>989.33799999999997</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1192</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1704</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76.35" customHeight="1">
      <c r="A141" s="35"/>
      <c r="B141" s="36"/>
      <c r="C141" s="224" t="s">
        <v>281</v>
      </c>
      <c r="D141" s="224" t="s">
        <v>239</v>
      </c>
      <c r="E141" s="225" t="s">
        <v>1205</v>
      </c>
      <c r="F141" s="226" t="s">
        <v>1206</v>
      </c>
      <c r="G141" s="227" t="s">
        <v>1139</v>
      </c>
      <c r="H141" s="228">
        <v>547.20000000000005</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1207</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1705</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21.75" customHeight="1">
      <c r="A144" s="35"/>
      <c r="B144" s="36"/>
      <c r="C144" s="243" t="s">
        <v>285</v>
      </c>
      <c r="D144" s="243" t="s">
        <v>246</v>
      </c>
      <c r="E144" s="244" t="s">
        <v>1209</v>
      </c>
      <c r="F144" s="245" t="s">
        <v>1210</v>
      </c>
      <c r="G144" s="246" t="s">
        <v>1178</v>
      </c>
      <c r="H144" s="247">
        <v>1113.5519999999999</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277</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1210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1706</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6.75" customHeight="1">
      <c r="A147" s="35"/>
      <c r="B147" s="36"/>
      <c r="C147" s="224" t="s">
        <v>289</v>
      </c>
      <c r="D147" s="224" t="s">
        <v>239</v>
      </c>
      <c r="E147" s="225" t="s">
        <v>1176</v>
      </c>
      <c r="F147" s="226" t="s">
        <v>1177</v>
      </c>
      <c r="G147" s="227" t="s">
        <v>1178</v>
      </c>
      <c r="H147" s="228">
        <v>1113.5519999999999</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1179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1707</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1186</v>
      </c>
      <c r="F150" s="226" t="s">
        <v>1187</v>
      </c>
      <c r="G150" s="227" t="s">
        <v>1178</v>
      </c>
      <c r="H150" s="228">
        <v>5567.7600000000002</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1188</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1708</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1168</v>
      </c>
      <c r="F153" s="226" t="s">
        <v>1169</v>
      </c>
      <c r="G153" s="227" t="s">
        <v>1139</v>
      </c>
      <c r="H153" s="228">
        <v>141.09999999999999</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1170</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1709</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1172</v>
      </c>
      <c r="F156" s="226" t="s">
        <v>1173</v>
      </c>
      <c r="G156" s="227" t="s">
        <v>1150</v>
      </c>
      <c r="H156" s="228">
        <v>45.899999999999999</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1174</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1710</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1176</v>
      </c>
      <c r="F159" s="226" t="s">
        <v>1177</v>
      </c>
      <c r="G159" s="227" t="s">
        <v>1178</v>
      </c>
      <c r="H159" s="228">
        <v>296.60199999999998</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1179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1711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1181</v>
      </c>
      <c r="F162" s="226" t="s">
        <v>1182</v>
      </c>
      <c r="G162" s="227" t="s">
        <v>1178</v>
      </c>
      <c r="H162" s="228">
        <v>296.60199999999998</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1183</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1712</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66.75" customHeight="1">
      <c r="A165" s="35"/>
      <c r="B165" s="36"/>
      <c r="C165" s="224" t="s">
        <v>312</v>
      </c>
      <c r="D165" s="224" t="s">
        <v>239</v>
      </c>
      <c r="E165" s="225" t="s">
        <v>1176</v>
      </c>
      <c r="F165" s="226" t="s">
        <v>1177</v>
      </c>
      <c r="G165" s="227" t="s">
        <v>1178</v>
      </c>
      <c r="H165" s="228">
        <v>88.980999999999995</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258</v>
      </c>
      <c r="AT165" s="236" t="s">
        <v>239</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1179</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1713</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1186</v>
      </c>
      <c r="F168" s="226" t="s">
        <v>1187</v>
      </c>
      <c r="G168" s="227" t="s">
        <v>1178</v>
      </c>
      <c r="H168" s="228">
        <v>88.980999999999995</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1188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1714</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1190</v>
      </c>
      <c r="F171" s="226" t="s">
        <v>1191</v>
      </c>
      <c r="G171" s="227" t="s">
        <v>1178</v>
      </c>
      <c r="H171" s="228">
        <v>88.980999999999995</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1192</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1715</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1194</v>
      </c>
      <c r="F174" s="226" t="s">
        <v>1195</v>
      </c>
      <c r="G174" s="227" t="s">
        <v>1165</v>
      </c>
      <c r="H174" s="228">
        <v>0.073999999999999996</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1196</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1695</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76.35" customHeight="1">
      <c r="A177" s="35"/>
      <c r="B177" s="36"/>
      <c r="C177" s="224" t="s">
        <v>7</v>
      </c>
      <c r="D177" s="224" t="s">
        <v>239</v>
      </c>
      <c r="E177" s="225" t="s">
        <v>1197</v>
      </c>
      <c r="F177" s="226" t="s">
        <v>1198</v>
      </c>
      <c r="G177" s="227" t="s">
        <v>1165</v>
      </c>
      <c r="H177" s="228">
        <v>11.864000000000001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1199</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1716</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1201</v>
      </c>
      <c r="F180" s="226" t="s">
        <v>1202</v>
      </c>
      <c r="G180" s="227" t="s">
        <v>1165</v>
      </c>
      <c r="H180" s="228">
        <v>6</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1203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1717</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1718</v>
      </c>
      <c r="F183" s="226" t="s">
        <v>1206</v>
      </c>
      <c r="G183" s="227" t="s">
        <v>1139</v>
      </c>
      <c r="H183" s="228">
        <v>1178.4400000000001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1207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1719</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21.75" customHeight="1">
      <c r="A186" s="35"/>
      <c r="B186" s="36"/>
      <c r="C186" s="243" t="s">
        <v>336</v>
      </c>
      <c r="D186" s="243" t="s">
        <v>246</v>
      </c>
      <c r="E186" s="244" t="s">
        <v>1720</v>
      </c>
      <c r="F186" s="245" t="s">
        <v>1210</v>
      </c>
      <c r="G186" s="246" t="s">
        <v>1178</v>
      </c>
      <c r="H186" s="247">
        <v>2731.9670000000001</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277</v>
      </c>
      <c r="AT186" s="236" t="s">
        <v>246</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1210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1721</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1176</v>
      </c>
      <c r="F189" s="226" t="s">
        <v>1177</v>
      </c>
      <c r="G189" s="227" t="s">
        <v>1178</v>
      </c>
      <c r="H189" s="228">
        <v>2731.9670000000001</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1179</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1722</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1186</v>
      </c>
      <c r="F192" s="226" t="s">
        <v>1187</v>
      </c>
      <c r="G192" s="227" t="s">
        <v>1178</v>
      </c>
      <c r="H192" s="228">
        <v>13659.835999999999</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1188</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1723</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55.5" customHeight="1">
      <c r="A195" s="35"/>
      <c r="B195" s="36"/>
      <c r="C195" s="224" t="s">
        <v>445</v>
      </c>
      <c r="D195" s="224" t="s">
        <v>239</v>
      </c>
      <c r="E195" s="225" t="s">
        <v>1214</v>
      </c>
      <c r="F195" s="226" t="s">
        <v>1215</v>
      </c>
      <c r="G195" s="227" t="s">
        <v>1165</v>
      </c>
      <c r="H195" s="228">
        <v>15.864000000000001</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1215</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1724</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76.35" customHeight="1">
      <c r="A198" s="35"/>
      <c r="B198" s="36"/>
      <c r="C198" s="224" t="s">
        <v>449</v>
      </c>
      <c r="D198" s="224" t="s">
        <v>239</v>
      </c>
      <c r="E198" s="225" t="s">
        <v>1217</v>
      </c>
      <c r="F198" s="226" t="s">
        <v>1218</v>
      </c>
      <c r="G198" s="227" t="s">
        <v>249</v>
      </c>
      <c r="H198" s="228">
        <v>275</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1256</v>
      </c>
    </row>
    <row r="199" s="2" customFormat="1">
      <c r="A199" s="35"/>
      <c r="B199" s="36"/>
      <c r="C199" s="37"/>
      <c r="D199" s="238" t="s">
        <v>244</v>
      </c>
      <c r="E199" s="37"/>
      <c r="F199" s="239" t="s">
        <v>1219</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1725</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76.35" customHeight="1">
      <c r="A201" s="35"/>
      <c r="B201" s="36"/>
      <c r="C201" s="224" t="s">
        <v>453</v>
      </c>
      <c r="D201" s="224" t="s">
        <v>239</v>
      </c>
      <c r="E201" s="225" t="s">
        <v>1221</v>
      </c>
      <c r="F201" s="226" t="s">
        <v>1222</v>
      </c>
      <c r="G201" s="227" t="s">
        <v>242</v>
      </c>
      <c r="H201" s="228">
        <v>31</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1259</v>
      </c>
    </row>
    <row r="202" s="2" customFormat="1">
      <c r="A202" s="35"/>
      <c r="B202" s="36"/>
      <c r="C202" s="37"/>
      <c r="D202" s="238" t="s">
        <v>244</v>
      </c>
      <c r="E202" s="37"/>
      <c r="F202" s="239" t="s">
        <v>1223</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1726</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76.35" customHeight="1">
      <c r="A204" s="35"/>
      <c r="B204" s="36"/>
      <c r="C204" s="224" t="s">
        <v>457</v>
      </c>
      <c r="D204" s="224" t="s">
        <v>239</v>
      </c>
      <c r="E204" s="225" t="s">
        <v>1225</v>
      </c>
      <c r="F204" s="226" t="s">
        <v>1226</v>
      </c>
      <c r="G204" s="227" t="s">
        <v>249</v>
      </c>
      <c r="H204" s="228">
        <v>52</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1263</v>
      </c>
    </row>
    <row r="205" s="2" customFormat="1">
      <c r="A205" s="35"/>
      <c r="B205" s="36"/>
      <c r="C205" s="37"/>
      <c r="D205" s="238" t="s">
        <v>244</v>
      </c>
      <c r="E205" s="37"/>
      <c r="F205" s="239" t="s">
        <v>1227</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1727</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1229</v>
      </c>
      <c r="F207" s="226" t="s">
        <v>1230</v>
      </c>
      <c r="G207" s="227" t="s">
        <v>1178</v>
      </c>
      <c r="H207" s="228">
        <v>174.03399999999999</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357</v>
      </c>
    </row>
    <row r="208" s="2" customFormat="1">
      <c r="A208" s="35"/>
      <c r="B208" s="36"/>
      <c r="C208" s="37"/>
      <c r="D208" s="238" t="s">
        <v>244</v>
      </c>
      <c r="E208" s="37"/>
      <c r="F208" s="239" t="s">
        <v>1231</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1728</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1233</v>
      </c>
      <c r="F210" s="226" t="s">
        <v>1234</v>
      </c>
      <c r="G210" s="227" t="s">
        <v>1178</v>
      </c>
      <c r="H210" s="228">
        <v>130.54499999999999</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1272</v>
      </c>
    </row>
    <row r="211" s="2" customFormat="1">
      <c r="A211" s="35"/>
      <c r="B211" s="36"/>
      <c r="C211" s="37"/>
      <c r="D211" s="238" t="s">
        <v>244</v>
      </c>
      <c r="E211" s="37"/>
      <c r="F211" s="239" t="s">
        <v>1236</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1729</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1229</v>
      </c>
      <c r="F213" s="226" t="s">
        <v>1230</v>
      </c>
      <c r="G213" s="227" t="s">
        <v>1178</v>
      </c>
      <c r="H213" s="228">
        <v>130.54499999999999</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1277</v>
      </c>
    </row>
    <row r="214" s="2" customFormat="1">
      <c r="A214" s="35"/>
      <c r="B214" s="36"/>
      <c r="C214" s="37"/>
      <c r="D214" s="238" t="s">
        <v>244</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1239</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44.25" customHeight="1">
      <c r="A216" s="35"/>
      <c r="B216" s="36"/>
      <c r="C216" s="224" t="s">
        <v>475</v>
      </c>
      <c r="D216" s="224" t="s">
        <v>239</v>
      </c>
      <c r="E216" s="225" t="s">
        <v>1240</v>
      </c>
      <c r="F216" s="226" t="s">
        <v>1241</v>
      </c>
      <c r="G216" s="227" t="s">
        <v>1178</v>
      </c>
      <c r="H216" s="228">
        <v>130.54499999999999</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1282</v>
      </c>
    </row>
    <row r="217" s="2" customFormat="1">
      <c r="A217" s="35"/>
      <c r="B217" s="36"/>
      <c r="C217" s="37"/>
      <c r="D217" s="238" t="s">
        <v>244</v>
      </c>
      <c r="E217" s="37"/>
      <c r="F217" s="239" t="s">
        <v>1241</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1239</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24.15" customHeight="1">
      <c r="A219" s="35"/>
      <c r="B219" s="36"/>
      <c r="C219" s="224" t="s">
        <v>479</v>
      </c>
      <c r="D219" s="224" t="s">
        <v>239</v>
      </c>
      <c r="E219" s="225" t="s">
        <v>1243</v>
      </c>
      <c r="F219" s="226" t="s">
        <v>1244</v>
      </c>
      <c r="G219" s="227" t="s">
        <v>1</v>
      </c>
      <c r="H219" s="228">
        <v>50.685000000000002</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1328</v>
      </c>
    </row>
    <row r="220" s="2" customFormat="1">
      <c r="A220" s="35"/>
      <c r="B220" s="36"/>
      <c r="C220" s="37"/>
      <c r="D220" s="238" t="s">
        <v>244</v>
      </c>
      <c r="E220" s="37"/>
      <c r="F220" s="239" t="s">
        <v>1244</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1730</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66.75" customHeight="1">
      <c r="A222" s="35"/>
      <c r="B222" s="36"/>
      <c r="C222" s="224" t="s">
        <v>639</v>
      </c>
      <c r="D222" s="224" t="s">
        <v>239</v>
      </c>
      <c r="E222" s="225" t="s">
        <v>1229</v>
      </c>
      <c r="F222" s="226" t="s">
        <v>1230</v>
      </c>
      <c r="G222" s="227" t="s">
        <v>1178</v>
      </c>
      <c r="H222" s="228">
        <v>50.685000000000002</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1332</v>
      </c>
    </row>
    <row r="223" s="2" customFormat="1">
      <c r="A223" s="35"/>
      <c r="B223" s="36"/>
      <c r="C223" s="37"/>
      <c r="D223" s="238" t="s">
        <v>244</v>
      </c>
      <c r="E223" s="37"/>
      <c r="F223" s="239" t="s">
        <v>1231</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1731</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1249</v>
      </c>
      <c r="F225" s="226" t="s">
        <v>1250</v>
      </c>
      <c r="G225" s="227" t="s">
        <v>1</v>
      </c>
      <c r="H225" s="228">
        <v>50.685000000000002</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1337</v>
      </c>
    </row>
    <row r="226" s="2" customFormat="1">
      <c r="A226" s="35"/>
      <c r="B226" s="36"/>
      <c r="C226" s="37"/>
      <c r="D226" s="238" t="s">
        <v>244</v>
      </c>
      <c r="E226" s="37"/>
      <c r="F226" s="239" t="s">
        <v>1252</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1253</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6.75" customHeight="1">
      <c r="A228" s="35"/>
      <c r="B228" s="36"/>
      <c r="C228" s="224" t="s">
        <v>484</v>
      </c>
      <c r="D228" s="224" t="s">
        <v>239</v>
      </c>
      <c r="E228" s="225" t="s">
        <v>1254</v>
      </c>
      <c r="F228" s="226" t="s">
        <v>1255</v>
      </c>
      <c r="G228" s="227" t="s">
        <v>1</v>
      </c>
      <c r="H228" s="228">
        <v>50.685000000000002</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1341</v>
      </c>
    </row>
    <row r="229" s="2" customFormat="1">
      <c r="A229" s="35"/>
      <c r="B229" s="36"/>
      <c r="C229" s="37"/>
      <c r="D229" s="238" t="s">
        <v>244</v>
      </c>
      <c r="E229" s="37"/>
      <c r="F229" s="239" t="s">
        <v>1257</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1732</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1176</v>
      </c>
      <c r="F231" s="226" t="s">
        <v>1177</v>
      </c>
      <c r="G231" s="227" t="s">
        <v>1178</v>
      </c>
      <c r="H231" s="228">
        <v>0.097000000000000003</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1346</v>
      </c>
    </row>
    <row r="232" s="2" customFormat="1">
      <c r="A232" s="35"/>
      <c r="B232" s="36"/>
      <c r="C232" s="37"/>
      <c r="D232" s="238" t="s">
        <v>244</v>
      </c>
      <c r="E232" s="37"/>
      <c r="F232" s="239" t="s">
        <v>1179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1733</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37.8" customHeight="1">
      <c r="A234" s="35"/>
      <c r="B234" s="36"/>
      <c r="C234" s="224" t="s">
        <v>489</v>
      </c>
      <c r="D234" s="224" t="s">
        <v>239</v>
      </c>
      <c r="E234" s="225" t="s">
        <v>1261</v>
      </c>
      <c r="F234" s="226" t="s">
        <v>1262</v>
      </c>
      <c r="G234" s="227" t="s">
        <v>1178</v>
      </c>
      <c r="H234" s="228">
        <v>0.097000000000000003</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1349</v>
      </c>
    </row>
    <row r="235" s="2" customFormat="1">
      <c r="A235" s="35"/>
      <c r="B235" s="36"/>
      <c r="C235" s="37"/>
      <c r="D235" s="238" t="s">
        <v>244</v>
      </c>
      <c r="E235" s="37"/>
      <c r="F235" s="239" t="s">
        <v>1262</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1264</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66.75" customHeight="1">
      <c r="A237" s="35"/>
      <c r="B237" s="36"/>
      <c r="C237" s="224" t="s">
        <v>1105</v>
      </c>
      <c r="D237" s="224" t="s">
        <v>239</v>
      </c>
      <c r="E237" s="225" t="s">
        <v>1265</v>
      </c>
      <c r="F237" s="226" t="s">
        <v>1266</v>
      </c>
      <c r="G237" s="227" t="s">
        <v>1267</v>
      </c>
      <c r="H237" s="228">
        <v>80</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1354</v>
      </c>
    </row>
    <row r="238" s="2" customFormat="1">
      <c r="A238" s="35"/>
      <c r="B238" s="36"/>
      <c r="C238" s="37"/>
      <c r="D238" s="238" t="s">
        <v>244</v>
      </c>
      <c r="E238" s="37"/>
      <c r="F238" s="239" t="s">
        <v>1268</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1734</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66.75" customHeight="1">
      <c r="A240" s="35"/>
      <c r="B240" s="36"/>
      <c r="C240" s="224" t="s">
        <v>1110</v>
      </c>
      <c r="D240" s="224" t="s">
        <v>239</v>
      </c>
      <c r="E240" s="225" t="s">
        <v>1270</v>
      </c>
      <c r="F240" s="226" t="s">
        <v>1271</v>
      </c>
      <c r="G240" s="227" t="s">
        <v>1267</v>
      </c>
      <c r="H240" s="228">
        <v>40</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1355</v>
      </c>
    </row>
    <row r="241" s="2" customFormat="1">
      <c r="A241" s="35"/>
      <c r="B241" s="36"/>
      <c r="C241" s="37"/>
      <c r="D241" s="238" t="s">
        <v>244</v>
      </c>
      <c r="E241" s="37"/>
      <c r="F241" s="239" t="s">
        <v>1273</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1735</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76.35" customHeight="1">
      <c r="A243" s="35"/>
      <c r="B243" s="36"/>
      <c r="C243" s="224" t="s">
        <v>1116</v>
      </c>
      <c r="D243" s="224" t="s">
        <v>239</v>
      </c>
      <c r="E243" s="225" t="s">
        <v>1275</v>
      </c>
      <c r="F243" s="226" t="s">
        <v>1276</v>
      </c>
      <c r="G243" s="227" t="s">
        <v>249</v>
      </c>
      <c r="H243" s="228">
        <v>2000</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1360</v>
      </c>
    </row>
    <row r="244" s="2" customFormat="1">
      <c r="A244" s="35"/>
      <c r="B244" s="36"/>
      <c r="C244" s="37"/>
      <c r="D244" s="238" t="s">
        <v>244</v>
      </c>
      <c r="E244" s="37"/>
      <c r="F244" s="239" t="s">
        <v>1278</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1736</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76.35" customHeight="1">
      <c r="A246" s="35"/>
      <c r="B246" s="36"/>
      <c r="C246" s="224" t="s">
        <v>1121</v>
      </c>
      <c r="D246" s="224" t="s">
        <v>239</v>
      </c>
      <c r="E246" s="225" t="s">
        <v>1280</v>
      </c>
      <c r="F246" s="226" t="s">
        <v>1281</v>
      </c>
      <c r="G246" s="227" t="s">
        <v>249</v>
      </c>
      <c r="H246" s="228">
        <v>2000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1365</v>
      </c>
    </row>
    <row r="247" s="2" customFormat="1">
      <c r="A247" s="35"/>
      <c r="B247" s="36"/>
      <c r="C247" s="37"/>
      <c r="D247" s="238" t="s">
        <v>244</v>
      </c>
      <c r="E247" s="37"/>
      <c r="F247" s="239" t="s">
        <v>1283</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1737</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49.05" customHeight="1">
      <c r="A249" s="35"/>
      <c r="B249" s="36"/>
      <c r="C249" s="224" t="s">
        <v>1318</v>
      </c>
      <c r="D249" s="224" t="s">
        <v>239</v>
      </c>
      <c r="E249" s="225" t="s">
        <v>1298</v>
      </c>
      <c r="F249" s="226" t="s">
        <v>1299</v>
      </c>
      <c r="G249" s="227" t="s">
        <v>242</v>
      </c>
      <c r="H249" s="228">
        <v>40</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1370</v>
      </c>
    </row>
    <row r="250" s="2" customFormat="1">
      <c r="A250" s="35"/>
      <c r="B250" s="36"/>
      <c r="C250" s="37"/>
      <c r="D250" s="238" t="s">
        <v>244</v>
      </c>
      <c r="E250" s="37"/>
      <c r="F250" s="239" t="s">
        <v>1299</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1738</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55.5" customHeight="1">
      <c r="A252" s="35"/>
      <c r="B252" s="36"/>
      <c r="C252" s="224" t="s">
        <v>1235</v>
      </c>
      <c r="D252" s="224" t="s">
        <v>239</v>
      </c>
      <c r="E252" s="225" t="s">
        <v>1302</v>
      </c>
      <c r="F252" s="226" t="s">
        <v>1303</v>
      </c>
      <c r="G252" s="227" t="s">
        <v>242</v>
      </c>
      <c r="H252" s="228">
        <v>40</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1374</v>
      </c>
    </row>
    <row r="253" s="2" customFormat="1">
      <c r="A253" s="35"/>
      <c r="B253" s="36"/>
      <c r="C253" s="37"/>
      <c r="D253" s="238" t="s">
        <v>244</v>
      </c>
      <c r="E253" s="37"/>
      <c r="F253" s="239" t="s">
        <v>1303</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1738</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55.5" customHeight="1">
      <c r="A255" s="35"/>
      <c r="B255" s="36"/>
      <c r="C255" s="224" t="s">
        <v>1325</v>
      </c>
      <c r="D255" s="224" t="s">
        <v>239</v>
      </c>
      <c r="E255" s="225" t="s">
        <v>1284</v>
      </c>
      <c r="F255" s="226" t="s">
        <v>1285</v>
      </c>
      <c r="G255" s="227" t="s">
        <v>249</v>
      </c>
      <c r="H255" s="228">
        <v>74.799999999999997</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1379</v>
      </c>
    </row>
    <row r="256" s="2" customFormat="1">
      <c r="A256" s="35"/>
      <c r="B256" s="36"/>
      <c r="C256" s="37"/>
      <c r="D256" s="238" t="s">
        <v>244</v>
      </c>
      <c r="E256" s="37"/>
      <c r="F256" s="239" t="s">
        <v>1285</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1739</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62.7" customHeight="1">
      <c r="A258" s="35"/>
      <c r="B258" s="36"/>
      <c r="C258" s="224" t="s">
        <v>1238</v>
      </c>
      <c r="D258" s="224" t="s">
        <v>239</v>
      </c>
      <c r="E258" s="225" t="s">
        <v>1288</v>
      </c>
      <c r="F258" s="226" t="s">
        <v>1289</v>
      </c>
      <c r="G258" s="227" t="s">
        <v>249</v>
      </c>
      <c r="H258" s="228">
        <v>74.799999999999997</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1383</v>
      </c>
    </row>
    <row r="259" s="2" customFormat="1">
      <c r="A259" s="35"/>
      <c r="B259" s="36"/>
      <c r="C259" s="37"/>
      <c r="D259" s="238" t="s">
        <v>244</v>
      </c>
      <c r="E259" s="37"/>
      <c r="F259" s="239" t="s">
        <v>1289</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1739</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55.5" customHeight="1">
      <c r="A261" s="35"/>
      <c r="B261" s="36"/>
      <c r="C261" s="224" t="s">
        <v>1334</v>
      </c>
      <c r="D261" s="224" t="s">
        <v>239</v>
      </c>
      <c r="E261" s="225" t="s">
        <v>1326</v>
      </c>
      <c r="F261" s="226" t="s">
        <v>1327</v>
      </c>
      <c r="G261" s="227" t="s">
        <v>242</v>
      </c>
      <c r="H261" s="228">
        <v>240</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1388</v>
      </c>
    </row>
    <row r="262" s="2" customFormat="1">
      <c r="A262" s="35"/>
      <c r="B262" s="36"/>
      <c r="C262" s="37"/>
      <c r="D262" s="238" t="s">
        <v>244</v>
      </c>
      <c r="E262" s="37"/>
      <c r="F262" s="239" t="s">
        <v>1327</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1740</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24.15" customHeight="1">
      <c r="A264" s="35"/>
      <c r="B264" s="36"/>
      <c r="C264" s="224" t="s">
        <v>1242</v>
      </c>
      <c r="D264" s="224" t="s">
        <v>239</v>
      </c>
      <c r="E264" s="225" t="s">
        <v>1330</v>
      </c>
      <c r="F264" s="226" t="s">
        <v>1331</v>
      </c>
      <c r="G264" s="227" t="s">
        <v>242</v>
      </c>
      <c r="H264" s="228">
        <v>240</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1392</v>
      </c>
    </row>
    <row r="265" s="2" customFormat="1">
      <c r="A265" s="35"/>
      <c r="B265" s="36"/>
      <c r="C265" s="37"/>
      <c r="D265" s="238" t="s">
        <v>244</v>
      </c>
      <c r="E265" s="37"/>
      <c r="F265" s="239" t="s">
        <v>1331</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1740</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16.5" customHeight="1">
      <c r="A267" s="35"/>
      <c r="B267" s="36"/>
      <c r="C267" s="224" t="s">
        <v>1343</v>
      </c>
      <c r="D267" s="224" t="s">
        <v>239</v>
      </c>
      <c r="E267" s="225" t="s">
        <v>1335</v>
      </c>
      <c r="F267" s="226" t="s">
        <v>1336</v>
      </c>
      <c r="G267" s="227" t="s">
        <v>242</v>
      </c>
      <c r="H267" s="228">
        <v>10</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1397</v>
      </c>
    </row>
    <row r="268" s="2" customFormat="1">
      <c r="A268" s="35"/>
      <c r="B268" s="36"/>
      <c r="C268" s="37"/>
      <c r="D268" s="238" t="s">
        <v>244</v>
      </c>
      <c r="E268" s="37"/>
      <c r="F268" s="239" t="s">
        <v>1336</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1741</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16.5" customHeight="1">
      <c r="A270" s="35"/>
      <c r="B270" s="36"/>
      <c r="C270" s="224" t="s">
        <v>1245</v>
      </c>
      <c r="D270" s="224" t="s">
        <v>239</v>
      </c>
      <c r="E270" s="225" t="s">
        <v>1339</v>
      </c>
      <c r="F270" s="226" t="s">
        <v>1340</v>
      </c>
      <c r="G270" s="227" t="s">
        <v>242</v>
      </c>
      <c r="H270" s="228">
        <v>20</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1590</v>
      </c>
    </row>
    <row r="271" s="2" customFormat="1">
      <c r="A271" s="35"/>
      <c r="B271" s="36"/>
      <c r="C271" s="37"/>
      <c r="D271" s="238" t="s">
        <v>244</v>
      </c>
      <c r="E271" s="37"/>
      <c r="F271" s="239" t="s">
        <v>1340</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1742</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66.75" customHeight="1">
      <c r="A273" s="35"/>
      <c r="B273" s="36"/>
      <c r="C273" s="224" t="s">
        <v>1351</v>
      </c>
      <c r="D273" s="224" t="s">
        <v>239</v>
      </c>
      <c r="E273" s="225" t="s">
        <v>1344</v>
      </c>
      <c r="F273" s="226" t="s">
        <v>1345</v>
      </c>
      <c r="G273" s="227" t="s">
        <v>242</v>
      </c>
      <c r="H273" s="228">
        <v>20</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1406</v>
      </c>
    </row>
    <row r="274" s="2" customFormat="1">
      <c r="A274" s="35"/>
      <c r="B274" s="36"/>
      <c r="C274" s="37"/>
      <c r="D274" s="238" t="s">
        <v>244</v>
      </c>
      <c r="E274" s="37"/>
      <c r="F274" s="239" t="s">
        <v>1345</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1742</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49.05" customHeight="1">
      <c r="A276" s="35"/>
      <c r="B276" s="36"/>
      <c r="C276" s="224" t="s">
        <v>1247</v>
      </c>
      <c r="D276" s="224" t="s">
        <v>239</v>
      </c>
      <c r="E276" s="225" t="s">
        <v>1347</v>
      </c>
      <c r="F276" s="226" t="s">
        <v>1348</v>
      </c>
      <c r="G276" s="227" t="s">
        <v>242</v>
      </c>
      <c r="H276" s="228">
        <v>5</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1410</v>
      </c>
    </row>
    <row r="277" s="2" customFormat="1">
      <c r="A277" s="35"/>
      <c r="B277" s="36"/>
      <c r="C277" s="37"/>
      <c r="D277" s="238" t="s">
        <v>244</v>
      </c>
      <c r="E277" s="37"/>
      <c r="F277" s="239" t="s">
        <v>1348</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1743</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62.7" customHeight="1">
      <c r="A279" s="35"/>
      <c r="B279" s="36"/>
      <c r="C279" s="224" t="s">
        <v>1357</v>
      </c>
      <c r="D279" s="224" t="s">
        <v>239</v>
      </c>
      <c r="E279" s="225" t="s">
        <v>1352</v>
      </c>
      <c r="F279" s="226" t="s">
        <v>1353</v>
      </c>
      <c r="G279" s="227" t="s">
        <v>242</v>
      </c>
      <c r="H279" s="228">
        <v>5</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1414</v>
      </c>
    </row>
    <row r="280" s="2" customFormat="1">
      <c r="A280" s="35"/>
      <c r="B280" s="36"/>
      <c r="C280" s="37"/>
      <c r="D280" s="238" t="s">
        <v>244</v>
      </c>
      <c r="E280" s="37"/>
      <c r="F280" s="239" t="s">
        <v>1353</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1743</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24.15" customHeight="1">
      <c r="A282" s="35"/>
      <c r="B282" s="36"/>
      <c r="C282" s="224" t="s">
        <v>1251</v>
      </c>
      <c r="D282" s="224" t="s">
        <v>239</v>
      </c>
      <c r="E282" s="225" t="s">
        <v>278</v>
      </c>
      <c r="F282" s="226" t="s">
        <v>279</v>
      </c>
      <c r="G282" s="227" t="s">
        <v>242</v>
      </c>
      <c r="H282" s="228">
        <v>20</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1418</v>
      </c>
    </row>
    <row r="283" s="2" customFormat="1">
      <c r="A283" s="35"/>
      <c r="B283" s="36"/>
      <c r="C283" s="37"/>
      <c r="D283" s="238" t="s">
        <v>244</v>
      </c>
      <c r="E283" s="37"/>
      <c r="F283" s="239" t="s">
        <v>279</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1742</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76.35" customHeight="1">
      <c r="A285" s="35"/>
      <c r="B285" s="36"/>
      <c r="C285" s="224" t="s">
        <v>1367</v>
      </c>
      <c r="D285" s="224" t="s">
        <v>239</v>
      </c>
      <c r="E285" s="225" t="s">
        <v>1358</v>
      </c>
      <c r="F285" s="226" t="s">
        <v>1359</v>
      </c>
      <c r="G285" s="227" t="s">
        <v>242</v>
      </c>
      <c r="H285" s="228">
        <v>20</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1600</v>
      </c>
    </row>
    <row r="286" s="2" customFormat="1">
      <c r="A286" s="35"/>
      <c r="B286" s="36"/>
      <c r="C286" s="37"/>
      <c r="D286" s="238" t="s">
        <v>244</v>
      </c>
      <c r="E286" s="37"/>
      <c r="F286" s="239" t="s">
        <v>1361</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1744</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55.5" customHeight="1">
      <c r="A288" s="35"/>
      <c r="B288" s="36"/>
      <c r="C288" s="224" t="s">
        <v>1256</v>
      </c>
      <c r="D288" s="224" t="s">
        <v>239</v>
      </c>
      <c r="E288" s="225" t="s">
        <v>1745</v>
      </c>
      <c r="F288" s="226" t="s">
        <v>1746</v>
      </c>
      <c r="G288" s="227" t="s">
        <v>249</v>
      </c>
      <c r="H288" s="228">
        <v>18</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1602</v>
      </c>
    </row>
    <row r="289" s="2" customFormat="1">
      <c r="A289" s="35"/>
      <c r="B289" s="36"/>
      <c r="C289" s="37"/>
      <c r="D289" s="238" t="s">
        <v>244</v>
      </c>
      <c r="E289" s="37"/>
      <c r="F289" s="239" t="s">
        <v>1746</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1747</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37.8" customHeight="1">
      <c r="A291" s="35"/>
      <c r="B291" s="36"/>
      <c r="C291" s="224" t="s">
        <v>1376</v>
      </c>
      <c r="D291" s="224" t="s">
        <v>239</v>
      </c>
      <c r="E291" s="225" t="s">
        <v>1748</v>
      </c>
      <c r="F291" s="226" t="s">
        <v>1749</v>
      </c>
      <c r="G291" s="227" t="s">
        <v>249</v>
      </c>
      <c r="H291" s="228">
        <v>12</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1605</v>
      </c>
    </row>
    <row r="292" s="2" customFormat="1">
      <c r="A292" s="35"/>
      <c r="B292" s="36"/>
      <c r="C292" s="37"/>
      <c r="D292" s="238" t="s">
        <v>244</v>
      </c>
      <c r="E292" s="37"/>
      <c r="F292" s="239" t="s">
        <v>1749</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1750</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55.5" customHeight="1">
      <c r="A294" s="35"/>
      <c r="B294" s="36"/>
      <c r="C294" s="224" t="s">
        <v>1259</v>
      </c>
      <c r="D294" s="224" t="s">
        <v>239</v>
      </c>
      <c r="E294" s="225" t="s">
        <v>1751</v>
      </c>
      <c r="F294" s="226" t="s">
        <v>1752</v>
      </c>
      <c r="G294" s="227" t="s">
        <v>1150</v>
      </c>
      <c r="H294" s="228">
        <v>60</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1436</v>
      </c>
    </row>
    <row r="295" s="2" customFormat="1">
      <c r="A295" s="35"/>
      <c r="B295" s="36"/>
      <c r="C295" s="37"/>
      <c r="D295" s="238" t="s">
        <v>244</v>
      </c>
      <c r="E295" s="37"/>
      <c r="F295" s="239" t="s">
        <v>1752</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c r="A296" s="35"/>
      <c r="B296" s="36"/>
      <c r="C296" s="37"/>
      <c r="D296" s="238" t="s">
        <v>993</v>
      </c>
      <c r="E296" s="37"/>
      <c r="F296" s="265" t="s">
        <v>1753</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993</v>
      </c>
      <c r="AU296" s="14" t="s">
        <v>73</v>
      </c>
    </row>
    <row r="297" s="2" customFormat="1" ht="66.75" customHeight="1">
      <c r="A297" s="35"/>
      <c r="B297" s="36"/>
      <c r="C297" s="224" t="s">
        <v>1385</v>
      </c>
      <c r="D297" s="224" t="s">
        <v>239</v>
      </c>
      <c r="E297" s="225" t="s">
        <v>1176</v>
      </c>
      <c r="F297" s="226" t="s">
        <v>1177</v>
      </c>
      <c r="G297" s="227" t="s">
        <v>1178</v>
      </c>
      <c r="H297" s="228">
        <v>26.399999999999999</v>
      </c>
      <c r="I297" s="229"/>
      <c r="J297" s="230">
        <f>ROUND(I297*H297,2)</f>
        <v>0</v>
      </c>
      <c r="K297" s="231"/>
      <c r="L297" s="41"/>
      <c r="M297" s="232" t="s">
        <v>1</v>
      </c>
      <c r="N297" s="23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258</v>
      </c>
      <c r="AT297" s="236" t="s">
        <v>239</v>
      </c>
      <c r="AU297" s="236" t="s">
        <v>73</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1441</v>
      </c>
    </row>
    <row r="298" s="2" customFormat="1">
      <c r="A298" s="35"/>
      <c r="B298" s="36"/>
      <c r="C298" s="37"/>
      <c r="D298" s="238" t="s">
        <v>244</v>
      </c>
      <c r="E298" s="37"/>
      <c r="F298" s="239" t="s">
        <v>1179</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73</v>
      </c>
    </row>
    <row r="299" s="2" customFormat="1">
      <c r="A299" s="35"/>
      <c r="B299" s="36"/>
      <c r="C299" s="37"/>
      <c r="D299" s="238" t="s">
        <v>993</v>
      </c>
      <c r="E299" s="37"/>
      <c r="F299" s="265" t="s">
        <v>1754</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993</v>
      </c>
      <c r="AU299" s="14" t="s">
        <v>73</v>
      </c>
    </row>
    <row r="300" s="2" customFormat="1" ht="66.75" customHeight="1">
      <c r="A300" s="35"/>
      <c r="B300" s="36"/>
      <c r="C300" s="224" t="s">
        <v>1263</v>
      </c>
      <c r="D300" s="224" t="s">
        <v>239</v>
      </c>
      <c r="E300" s="225" t="s">
        <v>1186</v>
      </c>
      <c r="F300" s="226" t="s">
        <v>1187</v>
      </c>
      <c r="G300" s="227" t="s">
        <v>1178</v>
      </c>
      <c r="H300" s="228">
        <v>26.399999999999999</v>
      </c>
      <c r="I300" s="229"/>
      <c r="J300" s="230">
        <f>ROUND(I300*H300,2)</f>
        <v>0</v>
      </c>
      <c r="K300" s="231"/>
      <c r="L300" s="41"/>
      <c r="M300" s="232" t="s">
        <v>1</v>
      </c>
      <c r="N300" s="23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258</v>
      </c>
      <c r="AT300" s="236" t="s">
        <v>239</v>
      </c>
      <c r="AU300" s="236" t="s">
        <v>73</v>
      </c>
      <c r="AY300" s="14" t="s">
        <v>238</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258</v>
      </c>
      <c r="BM300" s="236" t="s">
        <v>1445</v>
      </c>
    </row>
    <row r="301" s="2" customFormat="1">
      <c r="A301" s="35"/>
      <c r="B301" s="36"/>
      <c r="C301" s="37"/>
      <c r="D301" s="238" t="s">
        <v>244</v>
      </c>
      <c r="E301" s="37"/>
      <c r="F301" s="239" t="s">
        <v>1188</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244</v>
      </c>
      <c r="AU301" s="14" t="s">
        <v>73</v>
      </c>
    </row>
    <row r="302" s="2" customFormat="1">
      <c r="A302" s="35"/>
      <c r="B302" s="36"/>
      <c r="C302" s="37"/>
      <c r="D302" s="238" t="s">
        <v>993</v>
      </c>
      <c r="E302" s="37"/>
      <c r="F302" s="265" t="s">
        <v>1755</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993</v>
      </c>
      <c r="AU302" s="14" t="s">
        <v>73</v>
      </c>
    </row>
    <row r="303" s="2" customFormat="1" ht="66.75" customHeight="1">
      <c r="A303" s="35"/>
      <c r="B303" s="36"/>
      <c r="C303" s="224" t="s">
        <v>1394</v>
      </c>
      <c r="D303" s="224" t="s">
        <v>239</v>
      </c>
      <c r="E303" s="225" t="s">
        <v>1756</v>
      </c>
      <c r="F303" s="226" t="s">
        <v>1757</v>
      </c>
      <c r="G303" s="227" t="s">
        <v>1178</v>
      </c>
      <c r="H303" s="228">
        <v>26.399999999999999</v>
      </c>
      <c r="I303" s="229"/>
      <c r="J303" s="230">
        <f>ROUND(I303*H303,2)</f>
        <v>0</v>
      </c>
      <c r="K303" s="231"/>
      <c r="L303" s="41"/>
      <c r="M303" s="232" t="s">
        <v>1</v>
      </c>
      <c r="N303" s="23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258</v>
      </c>
      <c r="AT303" s="236" t="s">
        <v>239</v>
      </c>
      <c r="AU303" s="236" t="s">
        <v>73</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261</v>
      </c>
    </row>
    <row r="304" s="2" customFormat="1">
      <c r="A304" s="35"/>
      <c r="B304" s="36"/>
      <c r="C304" s="37"/>
      <c r="D304" s="238" t="s">
        <v>244</v>
      </c>
      <c r="E304" s="37"/>
      <c r="F304" s="239" t="s">
        <v>1758</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73</v>
      </c>
    </row>
    <row r="305" s="2" customFormat="1">
      <c r="A305" s="35"/>
      <c r="B305" s="36"/>
      <c r="C305" s="37"/>
      <c r="D305" s="238" t="s">
        <v>993</v>
      </c>
      <c r="E305" s="37"/>
      <c r="F305" s="265" t="s">
        <v>1754</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993</v>
      </c>
      <c r="AU305" s="14" t="s">
        <v>73</v>
      </c>
    </row>
    <row r="306" s="2" customFormat="1" ht="62.7" customHeight="1">
      <c r="A306" s="35"/>
      <c r="B306" s="36"/>
      <c r="C306" s="224" t="s">
        <v>357</v>
      </c>
      <c r="D306" s="224" t="s">
        <v>239</v>
      </c>
      <c r="E306" s="225" t="s">
        <v>1759</v>
      </c>
      <c r="F306" s="226" t="s">
        <v>1760</v>
      </c>
      <c r="G306" s="227" t="s">
        <v>1</v>
      </c>
      <c r="H306" s="228">
        <v>18</v>
      </c>
      <c r="I306" s="229"/>
      <c r="J306" s="230">
        <f>ROUND(I306*H306,2)</f>
        <v>0</v>
      </c>
      <c r="K306" s="231"/>
      <c r="L306" s="41"/>
      <c r="M306" s="232" t="s">
        <v>1</v>
      </c>
      <c r="N306" s="23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258</v>
      </c>
      <c r="AT306" s="236" t="s">
        <v>239</v>
      </c>
      <c r="AU306" s="236" t="s">
        <v>73</v>
      </c>
      <c r="AY306" s="14" t="s">
        <v>238</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258</v>
      </c>
      <c r="BM306" s="236" t="s">
        <v>1453</v>
      </c>
    </row>
    <row r="307" s="2" customFormat="1">
      <c r="A307" s="35"/>
      <c r="B307" s="36"/>
      <c r="C307" s="37"/>
      <c r="D307" s="238" t="s">
        <v>244</v>
      </c>
      <c r="E307" s="37"/>
      <c r="F307" s="239" t="s">
        <v>1760</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244</v>
      </c>
      <c r="AU307" s="14" t="s">
        <v>73</v>
      </c>
    </row>
    <row r="308" s="2" customFormat="1">
      <c r="A308" s="35"/>
      <c r="B308" s="36"/>
      <c r="C308" s="37"/>
      <c r="D308" s="238" t="s">
        <v>993</v>
      </c>
      <c r="E308" s="37"/>
      <c r="F308" s="265" t="s">
        <v>1761</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993</v>
      </c>
      <c r="AU308" s="14" t="s">
        <v>73</v>
      </c>
    </row>
    <row r="309" s="2" customFormat="1" ht="66.75" customHeight="1">
      <c r="A309" s="35"/>
      <c r="B309" s="36"/>
      <c r="C309" s="224" t="s">
        <v>1403</v>
      </c>
      <c r="D309" s="224" t="s">
        <v>239</v>
      </c>
      <c r="E309" s="225" t="s">
        <v>1762</v>
      </c>
      <c r="F309" s="226" t="s">
        <v>1763</v>
      </c>
      <c r="G309" s="227" t="s">
        <v>1150</v>
      </c>
      <c r="H309" s="228">
        <v>60</v>
      </c>
      <c r="I309" s="229"/>
      <c r="J309" s="230">
        <f>ROUND(I309*H309,2)</f>
        <v>0</v>
      </c>
      <c r="K309" s="231"/>
      <c r="L309" s="41"/>
      <c r="M309" s="232" t="s">
        <v>1</v>
      </c>
      <c r="N309" s="23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258</v>
      </c>
      <c r="AT309" s="236" t="s">
        <v>239</v>
      </c>
      <c r="AU309" s="236" t="s">
        <v>73</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1457</v>
      </c>
    </row>
    <row r="310" s="2" customFormat="1">
      <c r="A310" s="35"/>
      <c r="B310" s="36"/>
      <c r="C310" s="37"/>
      <c r="D310" s="238" t="s">
        <v>244</v>
      </c>
      <c r="E310" s="37"/>
      <c r="F310" s="239" t="s">
        <v>1764</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73</v>
      </c>
    </row>
    <row r="311" s="2" customFormat="1">
      <c r="A311" s="35"/>
      <c r="B311" s="36"/>
      <c r="C311" s="37"/>
      <c r="D311" s="238" t="s">
        <v>993</v>
      </c>
      <c r="E311" s="37"/>
      <c r="F311" s="265" t="s">
        <v>1765</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993</v>
      </c>
      <c r="AU311" s="14" t="s">
        <v>73</v>
      </c>
    </row>
    <row r="312" s="2" customFormat="1" ht="24.15" customHeight="1">
      <c r="A312" s="35"/>
      <c r="B312" s="36"/>
      <c r="C312" s="243" t="s">
        <v>1272</v>
      </c>
      <c r="D312" s="243" t="s">
        <v>246</v>
      </c>
      <c r="E312" s="244" t="s">
        <v>1766</v>
      </c>
      <c r="F312" s="245" t="s">
        <v>1767</v>
      </c>
      <c r="G312" s="246" t="s">
        <v>1178</v>
      </c>
      <c r="H312" s="247">
        <v>15</v>
      </c>
      <c r="I312" s="248"/>
      <c r="J312" s="249">
        <f>ROUND(I312*H312,2)</f>
        <v>0</v>
      </c>
      <c r="K312" s="250"/>
      <c r="L312" s="251"/>
      <c r="M312" s="252" t="s">
        <v>1</v>
      </c>
      <c r="N312" s="25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277</v>
      </c>
      <c r="AT312" s="236" t="s">
        <v>246</v>
      </c>
      <c r="AU312" s="236" t="s">
        <v>73</v>
      </c>
      <c r="AY312" s="14" t="s">
        <v>238</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258</v>
      </c>
      <c r="BM312" s="236" t="s">
        <v>1460</v>
      </c>
    </row>
    <row r="313" s="2" customFormat="1">
      <c r="A313" s="35"/>
      <c r="B313" s="36"/>
      <c r="C313" s="37"/>
      <c r="D313" s="238" t="s">
        <v>244</v>
      </c>
      <c r="E313" s="37"/>
      <c r="F313" s="239" t="s">
        <v>1767</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244</v>
      </c>
      <c r="AU313" s="14" t="s">
        <v>73</v>
      </c>
    </row>
    <row r="314" s="2" customFormat="1">
      <c r="A314" s="35"/>
      <c r="B314" s="36"/>
      <c r="C314" s="37"/>
      <c r="D314" s="238" t="s">
        <v>993</v>
      </c>
      <c r="E314" s="37"/>
      <c r="F314" s="265" t="s">
        <v>1768</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993</v>
      </c>
      <c r="AU314" s="14" t="s">
        <v>73</v>
      </c>
    </row>
    <row r="315" s="2" customFormat="1" ht="24.15" customHeight="1">
      <c r="A315" s="35"/>
      <c r="B315" s="36"/>
      <c r="C315" s="243" t="s">
        <v>1411</v>
      </c>
      <c r="D315" s="243" t="s">
        <v>246</v>
      </c>
      <c r="E315" s="244" t="s">
        <v>1769</v>
      </c>
      <c r="F315" s="245" t="s">
        <v>1770</v>
      </c>
      <c r="G315" s="246" t="s">
        <v>1178</v>
      </c>
      <c r="H315" s="247">
        <v>9</v>
      </c>
      <c r="I315" s="248"/>
      <c r="J315" s="249">
        <f>ROUND(I315*H315,2)</f>
        <v>0</v>
      </c>
      <c r="K315" s="250"/>
      <c r="L315" s="251"/>
      <c r="M315" s="252" t="s">
        <v>1</v>
      </c>
      <c r="N315" s="25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277</v>
      </c>
      <c r="AT315" s="236" t="s">
        <v>246</v>
      </c>
      <c r="AU315" s="236" t="s">
        <v>73</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1464</v>
      </c>
    </row>
    <row r="316" s="2" customFormat="1">
      <c r="A316" s="35"/>
      <c r="B316" s="36"/>
      <c r="C316" s="37"/>
      <c r="D316" s="238" t="s">
        <v>244</v>
      </c>
      <c r="E316" s="37"/>
      <c r="F316" s="239" t="s">
        <v>1770</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73</v>
      </c>
    </row>
    <row r="317" s="2" customFormat="1">
      <c r="A317" s="35"/>
      <c r="B317" s="36"/>
      <c r="C317" s="37"/>
      <c r="D317" s="238" t="s">
        <v>993</v>
      </c>
      <c r="E317" s="37"/>
      <c r="F317" s="265" t="s">
        <v>1771</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993</v>
      </c>
      <c r="AU317" s="14" t="s">
        <v>73</v>
      </c>
    </row>
    <row r="318" s="2" customFormat="1" ht="24.15" customHeight="1">
      <c r="A318" s="35"/>
      <c r="B318" s="36"/>
      <c r="C318" s="243" t="s">
        <v>1277</v>
      </c>
      <c r="D318" s="243" t="s">
        <v>246</v>
      </c>
      <c r="E318" s="244" t="s">
        <v>1772</v>
      </c>
      <c r="F318" s="245" t="s">
        <v>1773</v>
      </c>
      <c r="G318" s="246" t="s">
        <v>1178</v>
      </c>
      <c r="H318" s="247">
        <v>6</v>
      </c>
      <c r="I318" s="248"/>
      <c r="J318" s="249">
        <f>ROUND(I318*H318,2)</f>
        <v>0</v>
      </c>
      <c r="K318" s="250"/>
      <c r="L318" s="251"/>
      <c r="M318" s="252" t="s">
        <v>1</v>
      </c>
      <c r="N318" s="25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277</v>
      </c>
      <c r="AT318" s="236" t="s">
        <v>246</v>
      </c>
      <c r="AU318" s="236" t="s">
        <v>73</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1467</v>
      </c>
    </row>
    <row r="319" s="2" customFormat="1">
      <c r="A319" s="35"/>
      <c r="B319" s="36"/>
      <c r="C319" s="37"/>
      <c r="D319" s="238" t="s">
        <v>244</v>
      </c>
      <c r="E319" s="37"/>
      <c r="F319" s="239" t="s">
        <v>1773</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73</v>
      </c>
    </row>
    <row r="320" s="2" customFormat="1">
      <c r="A320" s="35"/>
      <c r="B320" s="36"/>
      <c r="C320" s="37"/>
      <c r="D320" s="238" t="s">
        <v>993</v>
      </c>
      <c r="E320" s="37"/>
      <c r="F320" s="265" t="s">
        <v>1774</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993</v>
      </c>
      <c r="AU320" s="14" t="s">
        <v>73</v>
      </c>
    </row>
    <row r="321" s="2" customFormat="1" ht="66.75" customHeight="1">
      <c r="A321" s="35"/>
      <c r="B321" s="36"/>
      <c r="C321" s="224" t="s">
        <v>1420</v>
      </c>
      <c r="D321" s="224" t="s">
        <v>239</v>
      </c>
      <c r="E321" s="225" t="s">
        <v>1176</v>
      </c>
      <c r="F321" s="226" t="s">
        <v>1177</v>
      </c>
      <c r="G321" s="227" t="s">
        <v>1178</v>
      </c>
      <c r="H321" s="228">
        <v>30</v>
      </c>
      <c r="I321" s="229"/>
      <c r="J321" s="230">
        <f>ROUND(I321*H321,2)</f>
        <v>0</v>
      </c>
      <c r="K321" s="231"/>
      <c r="L321" s="41"/>
      <c r="M321" s="232" t="s">
        <v>1</v>
      </c>
      <c r="N321" s="23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258</v>
      </c>
      <c r="AT321" s="236" t="s">
        <v>239</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1471</v>
      </c>
    </row>
    <row r="322" s="2" customFormat="1">
      <c r="A322" s="35"/>
      <c r="B322" s="36"/>
      <c r="C322" s="37"/>
      <c r="D322" s="238" t="s">
        <v>244</v>
      </c>
      <c r="E322" s="37"/>
      <c r="F322" s="239" t="s">
        <v>1179</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c r="A323" s="35"/>
      <c r="B323" s="36"/>
      <c r="C323" s="37"/>
      <c r="D323" s="238" t="s">
        <v>993</v>
      </c>
      <c r="E323" s="37"/>
      <c r="F323" s="265" t="s">
        <v>1775</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73</v>
      </c>
    </row>
    <row r="324" s="2" customFormat="1" ht="66.75" customHeight="1">
      <c r="A324" s="35"/>
      <c r="B324" s="36"/>
      <c r="C324" s="224" t="s">
        <v>1282</v>
      </c>
      <c r="D324" s="224" t="s">
        <v>239</v>
      </c>
      <c r="E324" s="225" t="s">
        <v>1186</v>
      </c>
      <c r="F324" s="226" t="s">
        <v>1187</v>
      </c>
      <c r="G324" s="227" t="s">
        <v>1178</v>
      </c>
      <c r="H324" s="228">
        <v>30</v>
      </c>
      <c r="I324" s="229"/>
      <c r="J324" s="230">
        <f>ROUND(I324*H324,2)</f>
        <v>0</v>
      </c>
      <c r="K324" s="231"/>
      <c r="L324" s="41"/>
      <c r="M324" s="232" t="s">
        <v>1</v>
      </c>
      <c r="N324" s="23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258</v>
      </c>
      <c r="AT324" s="236" t="s">
        <v>239</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1474</v>
      </c>
    </row>
    <row r="325" s="2" customFormat="1">
      <c r="A325" s="35"/>
      <c r="B325" s="36"/>
      <c r="C325" s="37"/>
      <c r="D325" s="238" t="s">
        <v>244</v>
      </c>
      <c r="E325" s="37"/>
      <c r="F325" s="239" t="s">
        <v>1188</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c r="A326" s="35"/>
      <c r="B326" s="36"/>
      <c r="C326" s="37"/>
      <c r="D326" s="238" t="s">
        <v>993</v>
      </c>
      <c r="E326" s="37"/>
      <c r="F326" s="265" t="s">
        <v>1776</v>
      </c>
      <c r="G326" s="37"/>
      <c r="H326" s="37"/>
      <c r="I326" s="240"/>
      <c r="J326" s="37"/>
      <c r="K326" s="37"/>
      <c r="L326" s="41"/>
      <c r="M326" s="241"/>
      <c r="N326" s="242"/>
      <c r="O326" s="88"/>
      <c r="P326" s="88"/>
      <c r="Q326" s="88"/>
      <c r="R326" s="88"/>
      <c r="S326" s="88"/>
      <c r="T326" s="89"/>
      <c r="U326" s="35"/>
      <c r="V326" s="35"/>
      <c r="W326" s="35"/>
      <c r="X326" s="35"/>
      <c r="Y326" s="35"/>
      <c r="Z326" s="35"/>
      <c r="AA326" s="35"/>
      <c r="AB326" s="35"/>
      <c r="AC326" s="35"/>
      <c r="AD326" s="35"/>
      <c r="AE326" s="35"/>
      <c r="AT326" s="14" t="s">
        <v>993</v>
      </c>
      <c r="AU326" s="14" t="s">
        <v>73</v>
      </c>
    </row>
    <row r="327" s="2" customFormat="1" ht="24.15" customHeight="1">
      <c r="A327" s="35"/>
      <c r="B327" s="36"/>
      <c r="C327" s="224" t="s">
        <v>1429</v>
      </c>
      <c r="D327" s="224" t="s">
        <v>239</v>
      </c>
      <c r="E327" s="225" t="s">
        <v>1363</v>
      </c>
      <c r="F327" s="226" t="s">
        <v>1777</v>
      </c>
      <c r="G327" s="227" t="s">
        <v>249</v>
      </c>
      <c r="H327" s="228">
        <v>12</v>
      </c>
      <c r="I327" s="229"/>
      <c r="J327" s="230">
        <f>ROUND(I327*H327,2)</f>
        <v>0</v>
      </c>
      <c r="K327" s="231"/>
      <c r="L327" s="41"/>
      <c r="M327" s="232" t="s">
        <v>1</v>
      </c>
      <c r="N327" s="233" t="s">
        <v>38</v>
      </c>
      <c r="O327" s="88"/>
      <c r="P327" s="234">
        <f>O327*H327</f>
        <v>0</v>
      </c>
      <c r="Q327" s="234">
        <v>0</v>
      </c>
      <c r="R327" s="234">
        <f>Q327*H327</f>
        <v>0</v>
      </c>
      <c r="S327" s="234">
        <v>0</v>
      </c>
      <c r="T327" s="235">
        <f>S327*H327</f>
        <v>0</v>
      </c>
      <c r="U327" s="35"/>
      <c r="V327" s="35"/>
      <c r="W327" s="35"/>
      <c r="X327" s="35"/>
      <c r="Y327" s="35"/>
      <c r="Z327" s="35"/>
      <c r="AA327" s="35"/>
      <c r="AB327" s="35"/>
      <c r="AC327" s="35"/>
      <c r="AD327" s="35"/>
      <c r="AE327" s="35"/>
      <c r="AR327" s="236" t="s">
        <v>258</v>
      </c>
      <c r="AT327" s="236" t="s">
        <v>239</v>
      </c>
      <c r="AU327" s="236" t="s">
        <v>73</v>
      </c>
      <c r="AY327" s="14" t="s">
        <v>238</v>
      </c>
      <c r="BE327" s="237">
        <f>IF(N327="základní",J327,0)</f>
        <v>0</v>
      </c>
      <c r="BF327" s="237">
        <f>IF(N327="snížená",J327,0)</f>
        <v>0</v>
      </c>
      <c r="BG327" s="237">
        <f>IF(N327="zákl. přenesená",J327,0)</f>
        <v>0</v>
      </c>
      <c r="BH327" s="237">
        <f>IF(N327="sníž. přenesená",J327,0)</f>
        <v>0</v>
      </c>
      <c r="BI327" s="237">
        <f>IF(N327="nulová",J327,0)</f>
        <v>0</v>
      </c>
      <c r="BJ327" s="14" t="s">
        <v>80</v>
      </c>
      <c r="BK327" s="237">
        <f>ROUND(I327*H327,2)</f>
        <v>0</v>
      </c>
      <c r="BL327" s="14" t="s">
        <v>258</v>
      </c>
      <c r="BM327" s="236" t="s">
        <v>1478</v>
      </c>
    </row>
    <row r="328" s="2" customFormat="1">
      <c r="A328" s="35"/>
      <c r="B328" s="36"/>
      <c r="C328" s="37"/>
      <c r="D328" s="238" t="s">
        <v>244</v>
      </c>
      <c r="E328" s="37"/>
      <c r="F328" s="239" t="s">
        <v>1777</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244</v>
      </c>
      <c r="AU328" s="14" t="s">
        <v>73</v>
      </c>
    </row>
    <row r="329" s="2" customFormat="1">
      <c r="A329" s="35"/>
      <c r="B329" s="36"/>
      <c r="C329" s="37"/>
      <c r="D329" s="238" t="s">
        <v>993</v>
      </c>
      <c r="E329" s="37"/>
      <c r="F329" s="265" t="s">
        <v>1750</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993</v>
      </c>
      <c r="AU329" s="14" t="s">
        <v>73</v>
      </c>
    </row>
    <row r="330" s="2" customFormat="1" ht="24.15" customHeight="1">
      <c r="A330" s="35"/>
      <c r="B330" s="36"/>
      <c r="C330" s="224" t="s">
        <v>1328</v>
      </c>
      <c r="D330" s="224" t="s">
        <v>239</v>
      </c>
      <c r="E330" s="225" t="s">
        <v>1368</v>
      </c>
      <c r="F330" s="226" t="s">
        <v>1778</v>
      </c>
      <c r="G330" s="227" t="s">
        <v>249</v>
      </c>
      <c r="H330" s="228">
        <v>12</v>
      </c>
      <c r="I330" s="229"/>
      <c r="J330" s="230">
        <f>ROUND(I330*H330,2)</f>
        <v>0</v>
      </c>
      <c r="K330" s="231"/>
      <c r="L330" s="41"/>
      <c r="M330" s="232" t="s">
        <v>1</v>
      </c>
      <c r="N330" s="23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258</v>
      </c>
      <c r="AT330" s="236" t="s">
        <v>239</v>
      </c>
      <c r="AU330" s="236" t="s">
        <v>73</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1483</v>
      </c>
    </row>
    <row r="331" s="2" customFormat="1">
      <c r="A331" s="35"/>
      <c r="B331" s="36"/>
      <c r="C331" s="37"/>
      <c r="D331" s="238" t="s">
        <v>244</v>
      </c>
      <c r="E331" s="37"/>
      <c r="F331" s="239" t="s">
        <v>1778</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73</v>
      </c>
    </row>
    <row r="332" s="2" customFormat="1">
      <c r="A332" s="35"/>
      <c r="B332" s="36"/>
      <c r="C332" s="37"/>
      <c r="D332" s="238" t="s">
        <v>993</v>
      </c>
      <c r="E332" s="37"/>
      <c r="F332" s="265" t="s">
        <v>1750</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993</v>
      </c>
      <c r="AU332" s="14" t="s">
        <v>73</v>
      </c>
    </row>
    <row r="333" s="2" customFormat="1" ht="55.5" customHeight="1">
      <c r="A333" s="35"/>
      <c r="B333" s="36"/>
      <c r="C333" s="224" t="s">
        <v>1438</v>
      </c>
      <c r="D333" s="224" t="s">
        <v>239</v>
      </c>
      <c r="E333" s="225" t="s">
        <v>1779</v>
      </c>
      <c r="F333" s="226" t="s">
        <v>1780</v>
      </c>
      <c r="G333" s="227" t="s">
        <v>1150</v>
      </c>
      <c r="H333" s="228">
        <v>100</v>
      </c>
      <c r="I333" s="229"/>
      <c r="J333" s="230">
        <f>ROUND(I333*H333,2)</f>
        <v>0</v>
      </c>
      <c r="K333" s="231"/>
      <c r="L333" s="41"/>
      <c r="M333" s="232" t="s">
        <v>1</v>
      </c>
      <c r="N333" s="23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258</v>
      </c>
      <c r="AT333" s="236" t="s">
        <v>239</v>
      </c>
      <c r="AU333" s="236" t="s">
        <v>73</v>
      </c>
      <c r="AY333" s="14" t="s">
        <v>238</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258</v>
      </c>
      <c r="BM333" s="236" t="s">
        <v>1642</v>
      </c>
    </row>
    <row r="334" s="2" customFormat="1">
      <c r="A334" s="35"/>
      <c r="B334" s="36"/>
      <c r="C334" s="37"/>
      <c r="D334" s="238" t="s">
        <v>244</v>
      </c>
      <c r="E334" s="37"/>
      <c r="F334" s="239" t="s">
        <v>1780</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244</v>
      </c>
      <c r="AU334" s="14" t="s">
        <v>73</v>
      </c>
    </row>
    <row r="335" s="2" customFormat="1">
      <c r="A335" s="35"/>
      <c r="B335" s="36"/>
      <c r="C335" s="37"/>
      <c r="D335" s="238" t="s">
        <v>993</v>
      </c>
      <c r="E335" s="37"/>
      <c r="F335" s="265" t="s">
        <v>1781</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993</v>
      </c>
      <c r="AU335" s="14" t="s">
        <v>73</v>
      </c>
    </row>
    <row r="336" s="2" customFormat="1" ht="66.75" customHeight="1">
      <c r="A336" s="35"/>
      <c r="B336" s="36"/>
      <c r="C336" s="224" t="s">
        <v>1332</v>
      </c>
      <c r="D336" s="224" t="s">
        <v>239</v>
      </c>
      <c r="E336" s="225" t="s">
        <v>1476</v>
      </c>
      <c r="F336" s="226" t="s">
        <v>1477</v>
      </c>
      <c r="G336" s="227" t="s">
        <v>242</v>
      </c>
      <c r="H336" s="228">
        <v>8</v>
      </c>
      <c r="I336" s="229"/>
      <c r="J336" s="230">
        <f>ROUND(I336*H336,2)</f>
        <v>0</v>
      </c>
      <c r="K336" s="231"/>
      <c r="L336" s="41"/>
      <c r="M336" s="232" t="s">
        <v>1</v>
      </c>
      <c r="N336" s="23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258</v>
      </c>
      <c r="AT336" s="236" t="s">
        <v>239</v>
      </c>
      <c r="AU336" s="236" t="s">
        <v>73</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1645</v>
      </c>
    </row>
    <row r="337" s="2" customFormat="1">
      <c r="A337" s="35"/>
      <c r="B337" s="36"/>
      <c r="C337" s="37"/>
      <c r="D337" s="238" t="s">
        <v>244</v>
      </c>
      <c r="E337" s="37"/>
      <c r="F337" s="239" t="s">
        <v>1479</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73</v>
      </c>
    </row>
    <row r="338" s="2" customFormat="1">
      <c r="A338" s="35"/>
      <c r="B338" s="36"/>
      <c r="C338" s="37"/>
      <c r="D338" s="238" t="s">
        <v>993</v>
      </c>
      <c r="E338" s="37"/>
      <c r="F338" s="265" t="s">
        <v>1782</v>
      </c>
      <c r="G338" s="37"/>
      <c r="H338" s="37"/>
      <c r="I338" s="240"/>
      <c r="J338" s="37"/>
      <c r="K338" s="37"/>
      <c r="L338" s="41"/>
      <c r="M338" s="241"/>
      <c r="N338" s="242"/>
      <c r="O338" s="88"/>
      <c r="P338" s="88"/>
      <c r="Q338" s="88"/>
      <c r="R338" s="88"/>
      <c r="S338" s="88"/>
      <c r="T338" s="89"/>
      <c r="U338" s="35"/>
      <c r="V338" s="35"/>
      <c r="W338" s="35"/>
      <c r="X338" s="35"/>
      <c r="Y338" s="35"/>
      <c r="Z338" s="35"/>
      <c r="AA338" s="35"/>
      <c r="AB338" s="35"/>
      <c r="AC338" s="35"/>
      <c r="AD338" s="35"/>
      <c r="AE338" s="35"/>
      <c r="AT338" s="14" t="s">
        <v>993</v>
      </c>
      <c r="AU338" s="14" t="s">
        <v>73</v>
      </c>
    </row>
    <row r="339" s="2" customFormat="1" ht="76.35" customHeight="1">
      <c r="A339" s="35"/>
      <c r="B339" s="36"/>
      <c r="C339" s="224" t="s">
        <v>1447</v>
      </c>
      <c r="D339" s="224" t="s">
        <v>239</v>
      </c>
      <c r="E339" s="225" t="s">
        <v>1481</v>
      </c>
      <c r="F339" s="226" t="s">
        <v>1482</v>
      </c>
      <c r="G339" s="227" t="s">
        <v>242</v>
      </c>
      <c r="H339" s="228">
        <v>11</v>
      </c>
      <c r="I339" s="229"/>
      <c r="J339" s="230">
        <f>ROUND(I339*H339,2)</f>
        <v>0</v>
      </c>
      <c r="K339" s="231"/>
      <c r="L339" s="41"/>
      <c r="M339" s="232" t="s">
        <v>1</v>
      </c>
      <c r="N339" s="233" t="s">
        <v>38</v>
      </c>
      <c r="O339" s="88"/>
      <c r="P339" s="234">
        <f>O339*H339</f>
        <v>0</v>
      </c>
      <c r="Q339" s="234">
        <v>0</v>
      </c>
      <c r="R339" s="234">
        <f>Q339*H339</f>
        <v>0</v>
      </c>
      <c r="S339" s="234">
        <v>0</v>
      </c>
      <c r="T339" s="235">
        <f>S339*H339</f>
        <v>0</v>
      </c>
      <c r="U339" s="35"/>
      <c r="V339" s="35"/>
      <c r="W339" s="35"/>
      <c r="X339" s="35"/>
      <c r="Y339" s="35"/>
      <c r="Z339" s="35"/>
      <c r="AA339" s="35"/>
      <c r="AB339" s="35"/>
      <c r="AC339" s="35"/>
      <c r="AD339" s="35"/>
      <c r="AE339" s="35"/>
      <c r="AR339" s="236" t="s">
        <v>258</v>
      </c>
      <c r="AT339" s="236" t="s">
        <v>239</v>
      </c>
      <c r="AU339" s="236" t="s">
        <v>73</v>
      </c>
      <c r="AY339" s="14" t="s">
        <v>238</v>
      </c>
      <c r="BE339" s="237">
        <f>IF(N339="základní",J339,0)</f>
        <v>0</v>
      </c>
      <c r="BF339" s="237">
        <f>IF(N339="snížená",J339,0)</f>
        <v>0</v>
      </c>
      <c r="BG339" s="237">
        <f>IF(N339="zákl. přenesená",J339,0)</f>
        <v>0</v>
      </c>
      <c r="BH339" s="237">
        <f>IF(N339="sníž. přenesená",J339,0)</f>
        <v>0</v>
      </c>
      <c r="BI339" s="237">
        <f>IF(N339="nulová",J339,0)</f>
        <v>0</v>
      </c>
      <c r="BJ339" s="14" t="s">
        <v>80</v>
      </c>
      <c r="BK339" s="237">
        <f>ROUND(I339*H339,2)</f>
        <v>0</v>
      </c>
      <c r="BL339" s="14" t="s">
        <v>258</v>
      </c>
      <c r="BM339" s="236" t="s">
        <v>1783</v>
      </c>
    </row>
    <row r="340" s="2" customFormat="1">
      <c r="A340" s="35"/>
      <c r="B340" s="36"/>
      <c r="C340" s="37"/>
      <c r="D340" s="238" t="s">
        <v>244</v>
      </c>
      <c r="E340" s="37"/>
      <c r="F340" s="239" t="s">
        <v>1484</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244</v>
      </c>
      <c r="AU340" s="14" t="s">
        <v>73</v>
      </c>
    </row>
    <row r="341" s="2" customFormat="1">
      <c r="A341" s="35"/>
      <c r="B341" s="36"/>
      <c r="C341" s="37"/>
      <c r="D341" s="238" t="s">
        <v>993</v>
      </c>
      <c r="E341" s="37"/>
      <c r="F341" s="265" t="s">
        <v>1784</v>
      </c>
      <c r="G341" s="37"/>
      <c r="H341" s="37"/>
      <c r="I341" s="240"/>
      <c r="J341" s="37"/>
      <c r="K341" s="37"/>
      <c r="L341" s="41"/>
      <c r="M341" s="256"/>
      <c r="N341" s="257"/>
      <c r="O341" s="258"/>
      <c r="P341" s="258"/>
      <c r="Q341" s="258"/>
      <c r="R341" s="258"/>
      <c r="S341" s="258"/>
      <c r="T341" s="259"/>
      <c r="U341" s="35"/>
      <c r="V341" s="35"/>
      <c r="W341" s="35"/>
      <c r="X341" s="35"/>
      <c r="Y341" s="35"/>
      <c r="Z341" s="35"/>
      <c r="AA341" s="35"/>
      <c r="AB341" s="35"/>
      <c r="AC341" s="35"/>
      <c r="AD341" s="35"/>
      <c r="AE341" s="35"/>
      <c r="AT341" s="14" t="s">
        <v>993</v>
      </c>
      <c r="AU341" s="14" t="s">
        <v>73</v>
      </c>
    </row>
    <row r="342" s="2" customFormat="1" ht="6.96" customHeight="1">
      <c r="A342" s="35"/>
      <c r="B342" s="63"/>
      <c r="C342" s="64"/>
      <c r="D342" s="64"/>
      <c r="E342" s="64"/>
      <c r="F342" s="64"/>
      <c r="G342" s="64"/>
      <c r="H342" s="64"/>
      <c r="I342" s="64"/>
      <c r="J342" s="64"/>
      <c r="K342" s="64"/>
      <c r="L342" s="41"/>
      <c r="M342" s="35"/>
      <c r="O342" s="35"/>
      <c r="P342" s="35"/>
      <c r="Q342" s="35"/>
      <c r="R342" s="35"/>
      <c r="S342" s="35"/>
      <c r="T342" s="35"/>
      <c r="U342" s="35"/>
      <c r="V342" s="35"/>
      <c r="W342" s="35"/>
      <c r="X342" s="35"/>
      <c r="Y342" s="35"/>
      <c r="Z342" s="35"/>
      <c r="AA342" s="35"/>
      <c r="AB342" s="35"/>
      <c r="AC342" s="35"/>
      <c r="AD342" s="35"/>
      <c r="AE342" s="35"/>
    </row>
  </sheetData>
  <sheetProtection sheet="1" autoFilter="0" formatColumns="0" formatRows="0" objects="1" scenarios="1" spinCount="100000" saltValue="6YJaSpYwGCDB6tgdMDTEmwH/vmcU8lTsKFqggozqkKE2Y3Dpme524pOvPEwvsSel86le89JKnrwNAb9qowvB3A==" hashValue="hj8cS2bdaRMeE2L1LVSTpFkemirmQq3dcCmSQbAE4IZ3cGAadV65I2OwYi53d3rt4xOI+0atMbXxqn5rx9nPaA==" algorithmName="SHA-512" password="CC35"/>
  <autoFilter ref="C115:K341"/>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181</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1785</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ROUND((SUM(BE116:BE355)),  2)</f>
        <v>0</v>
      </c>
      <c r="G33" s="35"/>
      <c r="H33" s="35"/>
      <c r="I33" s="162">
        <v>0.20999999999999999</v>
      </c>
      <c r="J33" s="161">
        <f>ROUND(((SUM(BE116:BE355))*I33),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ROUND((SUM(BF116:BF355)),  2)</f>
        <v>0</v>
      </c>
      <c r="G34" s="35"/>
      <c r="H34" s="35"/>
      <c r="I34" s="162">
        <v>0.12</v>
      </c>
      <c r="J34" s="161">
        <f>ROUND(((SUM(BF116:BF355))*I34),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ROUND((SUM(BG116:BG355)),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ROUND((SUM(BH116:BH355)),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ROUND((SUM(BI116:BI355)),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04 - Práce na žel. svršku v žst. Řečany nad Labem</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04 - Práce na žel. svršku v žst. Řečany nad Labem</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SUM(P117:P355)</f>
        <v>0</v>
      </c>
      <c r="Q116" s="101"/>
      <c r="R116" s="207">
        <f>SUM(R117:R355)</f>
        <v>0</v>
      </c>
      <c r="S116" s="101"/>
      <c r="T116" s="208">
        <f>SUM(T117:T355)</f>
        <v>0</v>
      </c>
      <c r="U116" s="35"/>
      <c r="V116" s="35"/>
      <c r="W116" s="35"/>
      <c r="X116" s="35"/>
      <c r="Y116" s="35"/>
      <c r="Z116" s="35"/>
      <c r="AA116" s="35"/>
      <c r="AB116" s="35"/>
      <c r="AC116" s="35"/>
      <c r="AD116" s="35"/>
      <c r="AE116" s="35"/>
      <c r="AT116" s="14" t="s">
        <v>72</v>
      </c>
      <c r="AU116" s="14" t="s">
        <v>219</v>
      </c>
      <c r="BK116" s="209">
        <f>SUM(BK117:BK355)</f>
        <v>0</v>
      </c>
    </row>
    <row r="117" s="2" customFormat="1" ht="62.7" customHeight="1">
      <c r="A117" s="35"/>
      <c r="B117" s="36"/>
      <c r="C117" s="224" t="s">
        <v>80</v>
      </c>
      <c r="D117" s="224" t="s">
        <v>239</v>
      </c>
      <c r="E117" s="225" t="s">
        <v>1487</v>
      </c>
      <c r="F117" s="226" t="s">
        <v>1488</v>
      </c>
      <c r="G117" s="227" t="s">
        <v>1139</v>
      </c>
      <c r="H117" s="228">
        <v>300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1488</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1489</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66.75" customHeight="1">
      <c r="A120" s="35"/>
      <c r="B120" s="36"/>
      <c r="C120" s="224" t="s">
        <v>85</v>
      </c>
      <c r="D120" s="224" t="s">
        <v>239</v>
      </c>
      <c r="E120" s="225" t="s">
        <v>1176</v>
      </c>
      <c r="F120" s="226" t="s">
        <v>1177</v>
      </c>
      <c r="G120" s="227" t="s">
        <v>1178</v>
      </c>
      <c r="H120" s="228">
        <v>450</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1179</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1490</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1491</v>
      </c>
      <c r="F123" s="226" t="s">
        <v>1492</v>
      </c>
      <c r="G123" s="227" t="s">
        <v>1150</v>
      </c>
      <c r="H123" s="228">
        <v>2400</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1492</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1786</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49.05" customHeight="1">
      <c r="A126" s="35"/>
      <c r="B126" s="36"/>
      <c r="C126" s="224" t="s">
        <v>258</v>
      </c>
      <c r="D126" s="224" t="s">
        <v>239</v>
      </c>
      <c r="E126" s="225" t="s">
        <v>1160</v>
      </c>
      <c r="F126" s="226" t="s">
        <v>1161</v>
      </c>
      <c r="G126" s="227" t="s">
        <v>242</v>
      </c>
      <c r="H126" s="228">
        <v>222</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1161</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1787</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1168</v>
      </c>
      <c r="F129" s="226" t="s">
        <v>1169</v>
      </c>
      <c r="G129" s="227" t="s">
        <v>1139</v>
      </c>
      <c r="H129" s="228">
        <v>325.75</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1170</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1788</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588.95600000000002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1789</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76.35" customHeight="1">
      <c r="A135" s="35"/>
      <c r="B135" s="36"/>
      <c r="C135" s="224" t="s">
        <v>273</v>
      </c>
      <c r="D135" s="224" t="s">
        <v>239</v>
      </c>
      <c r="E135" s="225" t="s">
        <v>1181</v>
      </c>
      <c r="F135" s="226" t="s">
        <v>1182</v>
      </c>
      <c r="G135" s="227" t="s">
        <v>1178</v>
      </c>
      <c r="H135" s="228">
        <v>294.47800000000001</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1183</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1790</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1176</v>
      </c>
      <c r="F138" s="226" t="s">
        <v>1177</v>
      </c>
      <c r="G138" s="227" t="s">
        <v>1178</v>
      </c>
      <c r="H138" s="228">
        <v>294.47800000000001</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1179</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1791</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1186</v>
      </c>
      <c r="F141" s="226" t="s">
        <v>1187</v>
      </c>
      <c r="G141" s="227" t="s">
        <v>1178</v>
      </c>
      <c r="H141" s="228">
        <v>588.95600000000002</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1188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1792</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1190</v>
      </c>
      <c r="F144" s="226" t="s">
        <v>1191</v>
      </c>
      <c r="G144" s="227" t="s">
        <v>1178</v>
      </c>
      <c r="H144" s="228">
        <v>294.47800000000001</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1192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1793</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76.35" customHeight="1">
      <c r="A147" s="35"/>
      <c r="B147" s="36"/>
      <c r="C147" s="224" t="s">
        <v>289</v>
      </c>
      <c r="D147" s="224" t="s">
        <v>239</v>
      </c>
      <c r="E147" s="225" t="s">
        <v>1197</v>
      </c>
      <c r="F147" s="226" t="s">
        <v>1198</v>
      </c>
      <c r="G147" s="227" t="s">
        <v>1165</v>
      </c>
      <c r="H147" s="228">
        <v>1.252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1199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1794</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76.35" customHeight="1">
      <c r="A150" s="35"/>
      <c r="B150" s="36"/>
      <c r="C150" s="224" t="s">
        <v>8</v>
      </c>
      <c r="D150" s="224" t="s">
        <v>239</v>
      </c>
      <c r="E150" s="225" t="s">
        <v>1502</v>
      </c>
      <c r="F150" s="226" t="s">
        <v>1503</v>
      </c>
      <c r="G150" s="227" t="s">
        <v>249</v>
      </c>
      <c r="H150" s="228">
        <v>920</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1504</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1795</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76.35" customHeight="1">
      <c r="A153" s="35"/>
      <c r="B153" s="36"/>
      <c r="C153" s="224" t="s">
        <v>296</v>
      </c>
      <c r="D153" s="224" t="s">
        <v>239</v>
      </c>
      <c r="E153" s="225" t="s">
        <v>1506</v>
      </c>
      <c r="F153" s="226" t="s">
        <v>1507</v>
      </c>
      <c r="G153" s="227" t="s">
        <v>249</v>
      </c>
      <c r="H153" s="228">
        <v>150</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1508</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1509</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76.35" customHeight="1">
      <c r="A156" s="35"/>
      <c r="B156" s="36"/>
      <c r="C156" s="224" t="s">
        <v>300</v>
      </c>
      <c r="D156" s="224" t="s">
        <v>239</v>
      </c>
      <c r="E156" s="225" t="s">
        <v>1201</v>
      </c>
      <c r="F156" s="226" t="s">
        <v>1202</v>
      </c>
      <c r="G156" s="227" t="s">
        <v>1165</v>
      </c>
      <c r="H156" s="228">
        <v>0.10000000000000001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1203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1510</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76.35" customHeight="1">
      <c r="A159" s="35"/>
      <c r="B159" s="36"/>
      <c r="C159" s="224" t="s">
        <v>304</v>
      </c>
      <c r="D159" s="224" t="s">
        <v>239</v>
      </c>
      <c r="E159" s="225" t="s">
        <v>1205</v>
      </c>
      <c r="F159" s="226" t="s">
        <v>1206</v>
      </c>
      <c r="G159" s="227" t="s">
        <v>1139</v>
      </c>
      <c r="H159" s="228">
        <v>106.42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1207</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1796</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1512</v>
      </c>
      <c r="F162" s="226" t="s">
        <v>1513</v>
      </c>
      <c r="G162" s="227" t="s">
        <v>1139</v>
      </c>
      <c r="H162" s="228">
        <v>101.2</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1514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1797</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1.75" customHeight="1">
      <c r="A165" s="35"/>
      <c r="B165" s="36"/>
      <c r="C165" s="243" t="s">
        <v>312</v>
      </c>
      <c r="D165" s="243" t="s">
        <v>246</v>
      </c>
      <c r="E165" s="244" t="s">
        <v>1209</v>
      </c>
      <c r="F165" s="245" t="s">
        <v>1210</v>
      </c>
      <c r="G165" s="246" t="s">
        <v>1178</v>
      </c>
      <c r="H165" s="247">
        <v>1085.4079999999999</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1210</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1798</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1176</v>
      </c>
      <c r="F168" s="226" t="s">
        <v>1177</v>
      </c>
      <c r="G168" s="227" t="s">
        <v>1178</v>
      </c>
      <c r="H168" s="228">
        <v>1085.4079999999999</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1179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1799</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1186</v>
      </c>
      <c r="F171" s="226" t="s">
        <v>1187</v>
      </c>
      <c r="G171" s="227" t="s">
        <v>1178</v>
      </c>
      <c r="H171" s="228">
        <v>5427.04</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1188</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1800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55.5" customHeight="1">
      <c r="A174" s="35"/>
      <c r="B174" s="36"/>
      <c r="C174" s="224" t="s">
        <v>324</v>
      </c>
      <c r="D174" s="224" t="s">
        <v>239</v>
      </c>
      <c r="E174" s="225" t="s">
        <v>1214</v>
      </c>
      <c r="F174" s="226" t="s">
        <v>1215</v>
      </c>
      <c r="G174" s="227" t="s">
        <v>1165</v>
      </c>
      <c r="H174" s="228">
        <v>1.752</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1215</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1801</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55.5" customHeight="1">
      <c r="A177" s="35"/>
      <c r="B177" s="36"/>
      <c r="C177" s="224" t="s">
        <v>7</v>
      </c>
      <c r="D177" s="224" t="s">
        <v>239</v>
      </c>
      <c r="E177" s="225" t="s">
        <v>1520</v>
      </c>
      <c r="F177" s="226" t="s">
        <v>1521</v>
      </c>
      <c r="G177" s="227" t="s">
        <v>249</v>
      </c>
      <c r="H177" s="228">
        <v>1220</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1521</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1802</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1221</v>
      </c>
      <c r="F180" s="226" t="s">
        <v>1222</v>
      </c>
      <c r="G180" s="227" t="s">
        <v>242</v>
      </c>
      <c r="H180" s="228">
        <v>62</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1223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1803</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1524</v>
      </c>
      <c r="F183" s="226" t="s">
        <v>1525</v>
      </c>
      <c r="G183" s="227" t="s">
        <v>242</v>
      </c>
      <c r="H183" s="228">
        <v>51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1526</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1804</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1528</v>
      </c>
      <c r="F186" s="226" t="s">
        <v>1529</v>
      </c>
      <c r="G186" s="227" t="s">
        <v>242</v>
      </c>
      <c r="H186" s="228">
        <v>5136</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1529</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1805</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1229</v>
      </c>
      <c r="F189" s="226" t="s">
        <v>1230</v>
      </c>
      <c r="G189" s="227" t="s">
        <v>1178</v>
      </c>
      <c r="H189" s="228">
        <v>52.198</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1231</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1806</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76.35" customHeight="1">
      <c r="A192" s="35"/>
      <c r="B192" s="36"/>
      <c r="C192" s="224" t="s">
        <v>345</v>
      </c>
      <c r="D192" s="224" t="s">
        <v>239</v>
      </c>
      <c r="E192" s="225" t="s">
        <v>1233</v>
      </c>
      <c r="F192" s="226" t="s">
        <v>1234</v>
      </c>
      <c r="G192" s="227" t="s">
        <v>1</v>
      </c>
      <c r="H192" s="228">
        <v>52.198</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1236</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1806</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49.05" customHeight="1">
      <c r="A195" s="35"/>
      <c r="B195" s="36"/>
      <c r="C195" s="224" t="s">
        <v>445</v>
      </c>
      <c r="D195" s="224" t="s">
        <v>239</v>
      </c>
      <c r="E195" s="225" t="s">
        <v>1532</v>
      </c>
      <c r="F195" s="226" t="s">
        <v>1533</v>
      </c>
      <c r="G195" s="227" t="s">
        <v>1178</v>
      </c>
      <c r="H195" s="228">
        <v>52.198</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1533</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1806</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1249</v>
      </c>
      <c r="F198" s="226" t="s">
        <v>1250</v>
      </c>
      <c r="G198" s="227" t="s">
        <v>1178</v>
      </c>
      <c r="H198" s="228">
        <v>52.198</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1252</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1534</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66.75" customHeight="1">
      <c r="A201" s="35"/>
      <c r="B201" s="36"/>
      <c r="C201" s="224" t="s">
        <v>453</v>
      </c>
      <c r="D201" s="224" t="s">
        <v>239</v>
      </c>
      <c r="E201" s="225" t="s">
        <v>1254</v>
      </c>
      <c r="F201" s="226" t="s">
        <v>1255</v>
      </c>
      <c r="G201" s="227" t="s">
        <v>1178</v>
      </c>
      <c r="H201" s="228">
        <v>51.289999999999999</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1257</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1807</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66.75" customHeight="1">
      <c r="A204" s="35"/>
      <c r="B204" s="36"/>
      <c r="C204" s="224" t="s">
        <v>457</v>
      </c>
      <c r="D204" s="224" t="s">
        <v>239</v>
      </c>
      <c r="E204" s="225" t="s">
        <v>1536</v>
      </c>
      <c r="F204" s="226" t="s">
        <v>1537</v>
      </c>
      <c r="G204" s="227" t="s">
        <v>1178</v>
      </c>
      <c r="H204" s="228">
        <v>0.92400000000000004</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1538</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1808</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76.35" customHeight="1">
      <c r="A207" s="35"/>
      <c r="B207" s="36"/>
      <c r="C207" s="224" t="s">
        <v>461</v>
      </c>
      <c r="D207" s="224" t="s">
        <v>239</v>
      </c>
      <c r="E207" s="225" t="s">
        <v>1225</v>
      </c>
      <c r="F207" s="226" t="s">
        <v>1226</v>
      </c>
      <c r="G207" s="227" t="s">
        <v>249</v>
      </c>
      <c r="H207" s="228">
        <v>156</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1227</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1809</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1810</v>
      </c>
      <c r="F210" s="226" t="s">
        <v>1811</v>
      </c>
      <c r="G210" s="227" t="s">
        <v>249</v>
      </c>
      <c r="H210" s="228">
        <v>70</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1812</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1813</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1545</v>
      </c>
      <c r="F213" s="226" t="s">
        <v>1546</v>
      </c>
      <c r="G213" s="227" t="s">
        <v>249</v>
      </c>
      <c r="H213" s="228">
        <v>176</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1272</v>
      </c>
    </row>
    <row r="214" s="2" customFormat="1">
      <c r="A214" s="35"/>
      <c r="B214" s="36"/>
      <c r="C214" s="37"/>
      <c r="D214" s="238" t="s">
        <v>244</v>
      </c>
      <c r="E214" s="37"/>
      <c r="F214" s="239" t="s">
        <v>1547</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1814</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76.35" customHeight="1">
      <c r="A216" s="35"/>
      <c r="B216" s="36"/>
      <c r="C216" s="224" t="s">
        <v>475</v>
      </c>
      <c r="D216" s="224" t="s">
        <v>239</v>
      </c>
      <c r="E216" s="225" t="s">
        <v>1549</v>
      </c>
      <c r="F216" s="226" t="s">
        <v>1550</v>
      </c>
      <c r="G216" s="227" t="s">
        <v>249</v>
      </c>
      <c r="H216" s="228">
        <v>520.40599999999995</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1277</v>
      </c>
    </row>
    <row r="217" s="2" customFormat="1">
      <c r="A217" s="35"/>
      <c r="B217" s="36"/>
      <c r="C217" s="37"/>
      <c r="D217" s="238" t="s">
        <v>244</v>
      </c>
      <c r="E217" s="37"/>
      <c r="F217" s="239" t="s">
        <v>1551</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1815</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66.75" customHeight="1">
      <c r="A219" s="35"/>
      <c r="B219" s="36"/>
      <c r="C219" s="224" t="s">
        <v>479</v>
      </c>
      <c r="D219" s="224" t="s">
        <v>239</v>
      </c>
      <c r="E219" s="225" t="s">
        <v>1553</v>
      </c>
      <c r="F219" s="226" t="s">
        <v>1554</v>
      </c>
      <c r="G219" s="227" t="s">
        <v>1178</v>
      </c>
      <c r="H219" s="228">
        <v>14.212999999999999</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1282</v>
      </c>
    </row>
    <row r="220" s="2" customFormat="1">
      <c r="A220" s="35"/>
      <c r="B220" s="36"/>
      <c r="C220" s="37"/>
      <c r="D220" s="238" t="s">
        <v>244</v>
      </c>
      <c r="E220" s="37"/>
      <c r="F220" s="239" t="s">
        <v>1555</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1816</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78" customHeight="1">
      <c r="A222" s="35"/>
      <c r="B222" s="36"/>
      <c r="C222" s="224" t="s">
        <v>639</v>
      </c>
      <c r="D222" s="224" t="s">
        <v>239</v>
      </c>
      <c r="E222" s="225" t="s">
        <v>1817</v>
      </c>
      <c r="F222" s="226" t="s">
        <v>1818</v>
      </c>
      <c r="G222" s="227" t="s">
        <v>242</v>
      </c>
      <c r="H222" s="228">
        <v>1</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1328</v>
      </c>
    </row>
    <row r="223" s="2" customFormat="1">
      <c r="A223" s="35"/>
      <c r="B223" s="36"/>
      <c r="C223" s="37"/>
      <c r="D223" s="238" t="s">
        <v>244</v>
      </c>
      <c r="E223" s="37"/>
      <c r="F223" s="239" t="s">
        <v>1819</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1662</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44.25" customHeight="1">
      <c r="A225" s="35"/>
      <c r="B225" s="36"/>
      <c r="C225" s="224" t="s">
        <v>641</v>
      </c>
      <c r="D225" s="224" t="s">
        <v>239</v>
      </c>
      <c r="E225" s="225" t="s">
        <v>1557</v>
      </c>
      <c r="F225" s="226" t="s">
        <v>1558</v>
      </c>
      <c r="G225" s="227" t="s">
        <v>327</v>
      </c>
      <c r="H225" s="228">
        <v>13</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1332</v>
      </c>
    </row>
    <row r="226" s="2" customFormat="1">
      <c r="A226" s="35"/>
      <c r="B226" s="36"/>
      <c r="C226" s="37"/>
      <c r="D226" s="238" t="s">
        <v>244</v>
      </c>
      <c r="E226" s="37"/>
      <c r="F226" s="239" t="s">
        <v>1558</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1820</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49.05" customHeight="1">
      <c r="A228" s="35"/>
      <c r="B228" s="36"/>
      <c r="C228" s="224" t="s">
        <v>484</v>
      </c>
      <c r="D228" s="224" t="s">
        <v>239</v>
      </c>
      <c r="E228" s="225" t="s">
        <v>1560</v>
      </c>
      <c r="F228" s="226" t="s">
        <v>1561</v>
      </c>
      <c r="G228" s="227" t="s">
        <v>327</v>
      </c>
      <c r="H228" s="228">
        <v>13</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1337</v>
      </c>
    </row>
    <row r="229" s="2" customFormat="1">
      <c r="A229" s="35"/>
      <c r="B229" s="36"/>
      <c r="C229" s="37"/>
      <c r="D229" s="238" t="s">
        <v>244</v>
      </c>
      <c r="E229" s="37"/>
      <c r="F229" s="239" t="s">
        <v>1561</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1820</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76.35" customHeight="1">
      <c r="A231" s="35"/>
      <c r="B231" s="36"/>
      <c r="C231" s="224" t="s">
        <v>493</v>
      </c>
      <c r="D231" s="224" t="s">
        <v>239</v>
      </c>
      <c r="E231" s="225" t="s">
        <v>1562</v>
      </c>
      <c r="F231" s="226" t="s">
        <v>1563</v>
      </c>
      <c r="G231" s="227" t="s">
        <v>242</v>
      </c>
      <c r="H231" s="228">
        <v>28</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1341</v>
      </c>
    </row>
    <row r="232" s="2" customFormat="1">
      <c r="A232" s="35"/>
      <c r="B232" s="36"/>
      <c r="C232" s="37"/>
      <c r="D232" s="238" t="s">
        <v>244</v>
      </c>
      <c r="E232" s="37"/>
      <c r="F232" s="239" t="s">
        <v>1563</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ht="24.15" customHeight="1">
      <c r="A233" s="35"/>
      <c r="B233" s="36"/>
      <c r="C233" s="243" t="s">
        <v>489</v>
      </c>
      <c r="D233" s="243" t="s">
        <v>246</v>
      </c>
      <c r="E233" s="244" t="s">
        <v>1564</v>
      </c>
      <c r="F233" s="245" t="s">
        <v>1565</v>
      </c>
      <c r="G233" s="246" t="s">
        <v>242</v>
      </c>
      <c r="H233" s="247">
        <v>28</v>
      </c>
      <c r="I233" s="248"/>
      <c r="J233" s="249">
        <f>ROUND(I233*H233,2)</f>
        <v>0</v>
      </c>
      <c r="K233" s="250"/>
      <c r="L233" s="251"/>
      <c r="M233" s="252" t="s">
        <v>1</v>
      </c>
      <c r="N233" s="253" t="s">
        <v>38</v>
      </c>
      <c r="O233" s="88"/>
      <c r="P233" s="234">
        <f>O233*H233</f>
        <v>0</v>
      </c>
      <c r="Q233" s="234">
        <v>0</v>
      </c>
      <c r="R233" s="234">
        <f>Q233*H233</f>
        <v>0</v>
      </c>
      <c r="S233" s="234">
        <v>0</v>
      </c>
      <c r="T233" s="235">
        <f>S233*H233</f>
        <v>0</v>
      </c>
      <c r="U233" s="35"/>
      <c r="V233" s="35"/>
      <c r="W233" s="35"/>
      <c r="X233" s="35"/>
      <c r="Y233" s="35"/>
      <c r="Z233" s="35"/>
      <c r="AA233" s="35"/>
      <c r="AB233" s="35"/>
      <c r="AC233" s="35"/>
      <c r="AD233" s="35"/>
      <c r="AE233" s="35"/>
      <c r="AR233" s="236" t="s">
        <v>277</v>
      </c>
      <c r="AT233" s="236" t="s">
        <v>246</v>
      </c>
      <c r="AU233" s="236" t="s">
        <v>73</v>
      </c>
      <c r="AY233" s="14" t="s">
        <v>238</v>
      </c>
      <c r="BE233" s="237">
        <f>IF(N233="základní",J233,0)</f>
        <v>0</v>
      </c>
      <c r="BF233" s="237">
        <f>IF(N233="snížená",J233,0)</f>
        <v>0</v>
      </c>
      <c r="BG233" s="237">
        <f>IF(N233="zákl. přenesená",J233,0)</f>
        <v>0</v>
      </c>
      <c r="BH233" s="237">
        <f>IF(N233="sníž. přenesená",J233,0)</f>
        <v>0</v>
      </c>
      <c r="BI233" s="237">
        <f>IF(N233="nulová",J233,0)</f>
        <v>0</v>
      </c>
      <c r="BJ233" s="14" t="s">
        <v>80</v>
      </c>
      <c r="BK233" s="237">
        <f>ROUND(I233*H233,2)</f>
        <v>0</v>
      </c>
      <c r="BL233" s="14" t="s">
        <v>258</v>
      </c>
      <c r="BM233" s="236" t="s">
        <v>1346</v>
      </c>
    </row>
    <row r="234" s="2" customFormat="1">
      <c r="A234" s="35"/>
      <c r="B234" s="36"/>
      <c r="C234" s="37"/>
      <c r="D234" s="238" t="s">
        <v>244</v>
      </c>
      <c r="E234" s="37"/>
      <c r="F234" s="239" t="s">
        <v>1565</v>
      </c>
      <c r="G234" s="37"/>
      <c r="H234" s="37"/>
      <c r="I234" s="240"/>
      <c r="J234" s="37"/>
      <c r="K234" s="37"/>
      <c r="L234" s="41"/>
      <c r="M234" s="241"/>
      <c r="N234" s="242"/>
      <c r="O234" s="88"/>
      <c r="P234" s="88"/>
      <c r="Q234" s="88"/>
      <c r="R234" s="88"/>
      <c r="S234" s="88"/>
      <c r="T234" s="89"/>
      <c r="U234" s="35"/>
      <c r="V234" s="35"/>
      <c r="W234" s="35"/>
      <c r="X234" s="35"/>
      <c r="Y234" s="35"/>
      <c r="Z234" s="35"/>
      <c r="AA234" s="35"/>
      <c r="AB234" s="35"/>
      <c r="AC234" s="35"/>
      <c r="AD234" s="35"/>
      <c r="AE234" s="35"/>
      <c r="AT234" s="14" t="s">
        <v>244</v>
      </c>
      <c r="AU234" s="14" t="s">
        <v>73</v>
      </c>
    </row>
    <row r="235" s="2" customFormat="1" ht="76.35" customHeight="1">
      <c r="A235" s="35"/>
      <c r="B235" s="36"/>
      <c r="C235" s="224" t="s">
        <v>1105</v>
      </c>
      <c r="D235" s="224" t="s">
        <v>239</v>
      </c>
      <c r="E235" s="225" t="s">
        <v>1566</v>
      </c>
      <c r="F235" s="226" t="s">
        <v>1567</v>
      </c>
      <c r="G235" s="227" t="s">
        <v>242</v>
      </c>
      <c r="H235" s="228">
        <v>80</v>
      </c>
      <c r="I235" s="229"/>
      <c r="J235" s="230">
        <f>ROUND(I235*H235,2)</f>
        <v>0</v>
      </c>
      <c r="K235" s="231"/>
      <c r="L235" s="41"/>
      <c r="M235" s="232" t="s">
        <v>1</v>
      </c>
      <c r="N235" s="233" t="s">
        <v>38</v>
      </c>
      <c r="O235" s="88"/>
      <c r="P235" s="234">
        <f>O235*H235</f>
        <v>0</v>
      </c>
      <c r="Q235" s="234">
        <v>0</v>
      </c>
      <c r="R235" s="234">
        <f>Q235*H235</f>
        <v>0</v>
      </c>
      <c r="S235" s="234">
        <v>0</v>
      </c>
      <c r="T235" s="235">
        <f>S235*H235</f>
        <v>0</v>
      </c>
      <c r="U235" s="35"/>
      <c r="V235" s="35"/>
      <c r="W235" s="35"/>
      <c r="X235" s="35"/>
      <c r="Y235" s="35"/>
      <c r="Z235" s="35"/>
      <c r="AA235" s="35"/>
      <c r="AB235" s="35"/>
      <c r="AC235" s="35"/>
      <c r="AD235" s="35"/>
      <c r="AE235" s="35"/>
      <c r="AR235" s="236" t="s">
        <v>258</v>
      </c>
      <c r="AT235" s="236" t="s">
        <v>239</v>
      </c>
      <c r="AU235" s="236" t="s">
        <v>73</v>
      </c>
      <c r="AY235" s="14" t="s">
        <v>238</v>
      </c>
      <c r="BE235" s="237">
        <f>IF(N235="základní",J235,0)</f>
        <v>0</v>
      </c>
      <c r="BF235" s="237">
        <f>IF(N235="snížená",J235,0)</f>
        <v>0</v>
      </c>
      <c r="BG235" s="237">
        <f>IF(N235="zákl. přenesená",J235,0)</f>
        <v>0</v>
      </c>
      <c r="BH235" s="237">
        <f>IF(N235="sníž. přenesená",J235,0)</f>
        <v>0</v>
      </c>
      <c r="BI235" s="237">
        <f>IF(N235="nulová",J235,0)</f>
        <v>0</v>
      </c>
      <c r="BJ235" s="14" t="s">
        <v>80</v>
      </c>
      <c r="BK235" s="237">
        <f>ROUND(I235*H235,2)</f>
        <v>0</v>
      </c>
      <c r="BL235" s="14" t="s">
        <v>258</v>
      </c>
      <c r="BM235" s="236" t="s">
        <v>1349</v>
      </c>
    </row>
    <row r="236" s="2" customFormat="1">
      <c r="A236" s="35"/>
      <c r="B236" s="36"/>
      <c r="C236" s="37"/>
      <c r="D236" s="238" t="s">
        <v>244</v>
      </c>
      <c r="E236" s="37"/>
      <c r="F236" s="239" t="s">
        <v>1568</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244</v>
      </c>
      <c r="AU236" s="14" t="s">
        <v>73</v>
      </c>
    </row>
    <row r="237" s="2" customFormat="1">
      <c r="A237" s="35"/>
      <c r="B237" s="36"/>
      <c r="C237" s="37"/>
      <c r="D237" s="238" t="s">
        <v>993</v>
      </c>
      <c r="E237" s="37"/>
      <c r="F237" s="265" t="s">
        <v>1821</v>
      </c>
      <c r="G237" s="37"/>
      <c r="H237" s="37"/>
      <c r="I237" s="240"/>
      <c r="J237" s="37"/>
      <c r="K237" s="37"/>
      <c r="L237" s="41"/>
      <c r="M237" s="241"/>
      <c r="N237" s="242"/>
      <c r="O237" s="88"/>
      <c r="P237" s="88"/>
      <c r="Q237" s="88"/>
      <c r="R237" s="88"/>
      <c r="S237" s="88"/>
      <c r="T237" s="89"/>
      <c r="U237" s="35"/>
      <c r="V237" s="35"/>
      <c r="W237" s="35"/>
      <c r="X237" s="35"/>
      <c r="Y237" s="35"/>
      <c r="Z237" s="35"/>
      <c r="AA237" s="35"/>
      <c r="AB237" s="35"/>
      <c r="AC237" s="35"/>
      <c r="AD237" s="35"/>
      <c r="AE237" s="35"/>
      <c r="AT237" s="14" t="s">
        <v>993</v>
      </c>
      <c r="AU237" s="14" t="s">
        <v>73</v>
      </c>
    </row>
    <row r="238" s="2" customFormat="1" ht="24.15" customHeight="1">
      <c r="A238" s="35"/>
      <c r="B238" s="36"/>
      <c r="C238" s="243" t="s">
        <v>1110</v>
      </c>
      <c r="D238" s="243" t="s">
        <v>246</v>
      </c>
      <c r="E238" s="244" t="s">
        <v>1570</v>
      </c>
      <c r="F238" s="245" t="s">
        <v>1571</v>
      </c>
      <c r="G238" s="246" t="s">
        <v>242</v>
      </c>
      <c r="H238" s="247">
        <v>80</v>
      </c>
      <c r="I238" s="248"/>
      <c r="J238" s="249">
        <f>ROUND(I238*H238,2)</f>
        <v>0</v>
      </c>
      <c r="K238" s="250"/>
      <c r="L238" s="251"/>
      <c r="M238" s="252" t="s">
        <v>1</v>
      </c>
      <c r="N238" s="253" t="s">
        <v>38</v>
      </c>
      <c r="O238" s="88"/>
      <c r="P238" s="234">
        <f>O238*H238</f>
        <v>0</v>
      </c>
      <c r="Q238" s="234">
        <v>0</v>
      </c>
      <c r="R238" s="234">
        <f>Q238*H238</f>
        <v>0</v>
      </c>
      <c r="S238" s="234">
        <v>0</v>
      </c>
      <c r="T238" s="235">
        <f>S238*H238</f>
        <v>0</v>
      </c>
      <c r="U238" s="35"/>
      <c r="V238" s="35"/>
      <c r="W238" s="35"/>
      <c r="X238" s="35"/>
      <c r="Y238" s="35"/>
      <c r="Z238" s="35"/>
      <c r="AA238" s="35"/>
      <c r="AB238" s="35"/>
      <c r="AC238" s="35"/>
      <c r="AD238" s="35"/>
      <c r="AE238" s="35"/>
      <c r="AR238" s="236" t="s">
        <v>277</v>
      </c>
      <c r="AT238" s="236" t="s">
        <v>246</v>
      </c>
      <c r="AU238" s="236" t="s">
        <v>73</v>
      </c>
      <c r="AY238" s="14" t="s">
        <v>238</v>
      </c>
      <c r="BE238" s="237">
        <f>IF(N238="základní",J238,0)</f>
        <v>0</v>
      </c>
      <c r="BF238" s="237">
        <f>IF(N238="snížená",J238,0)</f>
        <v>0</v>
      </c>
      <c r="BG238" s="237">
        <f>IF(N238="zákl. přenesená",J238,0)</f>
        <v>0</v>
      </c>
      <c r="BH238" s="237">
        <f>IF(N238="sníž. přenesená",J238,0)</f>
        <v>0</v>
      </c>
      <c r="BI238" s="237">
        <f>IF(N238="nulová",J238,0)</f>
        <v>0</v>
      </c>
      <c r="BJ238" s="14" t="s">
        <v>80</v>
      </c>
      <c r="BK238" s="237">
        <f>ROUND(I238*H238,2)</f>
        <v>0</v>
      </c>
      <c r="BL238" s="14" t="s">
        <v>258</v>
      </c>
      <c r="BM238" s="236" t="s">
        <v>1354</v>
      </c>
    </row>
    <row r="239" s="2" customFormat="1">
      <c r="A239" s="35"/>
      <c r="B239" s="36"/>
      <c r="C239" s="37"/>
      <c r="D239" s="238" t="s">
        <v>244</v>
      </c>
      <c r="E239" s="37"/>
      <c r="F239" s="239" t="s">
        <v>1571</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244</v>
      </c>
      <c r="AU239" s="14" t="s">
        <v>73</v>
      </c>
    </row>
    <row r="240" s="2" customFormat="1" ht="66.75" customHeight="1">
      <c r="A240" s="35"/>
      <c r="B240" s="36"/>
      <c r="C240" s="224" t="s">
        <v>1116</v>
      </c>
      <c r="D240" s="224" t="s">
        <v>239</v>
      </c>
      <c r="E240" s="225" t="s">
        <v>1176</v>
      </c>
      <c r="F240" s="226" t="s">
        <v>1177</v>
      </c>
      <c r="G240" s="227" t="s">
        <v>1178</v>
      </c>
      <c r="H240" s="228">
        <v>1.992</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1360</v>
      </c>
    </row>
    <row r="241" s="2" customFormat="1">
      <c r="A241" s="35"/>
      <c r="B241" s="36"/>
      <c r="C241" s="37"/>
      <c r="D241" s="238" t="s">
        <v>244</v>
      </c>
      <c r="E241" s="37"/>
      <c r="F241" s="239" t="s">
        <v>1179</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1822</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66.75" customHeight="1">
      <c r="A243" s="35"/>
      <c r="B243" s="36"/>
      <c r="C243" s="224" t="s">
        <v>1121</v>
      </c>
      <c r="D243" s="224" t="s">
        <v>239</v>
      </c>
      <c r="E243" s="225" t="s">
        <v>1186</v>
      </c>
      <c r="F243" s="226" t="s">
        <v>1187</v>
      </c>
      <c r="G243" s="227" t="s">
        <v>1178</v>
      </c>
      <c r="H243" s="228">
        <v>9.9600000000000009</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1365</v>
      </c>
    </row>
    <row r="244" s="2" customFormat="1">
      <c r="A244" s="35"/>
      <c r="B244" s="36"/>
      <c r="C244" s="37"/>
      <c r="D244" s="238" t="s">
        <v>244</v>
      </c>
      <c r="E244" s="37"/>
      <c r="F244" s="239" t="s">
        <v>1188</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1577</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62.7" customHeight="1">
      <c r="A246" s="35"/>
      <c r="B246" s="36"/>
      <c r="C246" s="224" t="s">
        <v>1318</v>
      </c>
      <c r="D246" s="224" t="s">
        <v>239</v>
      </c>
      <c r="E246" s="225" t="s">
        <v>1578</v>
      </c>
      <c r="F246" s="226" t="s">
        <v>1579</v>
      </c>
      <c r="G246" s="227" t="s">
        <v>242</v>
      </c>
      <c r="H246" s="228">
        <v>146</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1370</v>
      </c>
    </row>
    <row r="247" s="2" customFormat="1">
      <c r="A247" s="35"/>
      <c r="B247" s="36"/>
      <c r="C247" s="37"/>
      <c r="D247" s="238" t="s">
        <v>244</v>
      </c>
      <c r="E247" s="37"/>
      <c r="F247" s="239" t="s">
        <v>1579</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1823</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24.15" customHeight="1">
      <c r="A249" s="35"/>
      <c r="B249" s="36"/>
      <c r="C249" s="224" t="s">
        <v>1235</v>
      </c>
      <c r="D249" s="224" t="s">
        <v>239</v>
      </c>
      <c r="E249" s="225" t="s">
        <v>1581</v>
      </c>
      <c r="F249" s="226" t="s">
        <v>1582</v>
      </c>
      <c r="G249" s="227" t="s">
        <v>242</v>
      </c>
      <c r="H249" s="228">
        <v>24</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1374</v>
      </c>
    </row>
    <row r="250" s="2" customFormat="1">
      <c r="A250" s="35"/>
      <c r="B250" s="36"/>
      <c r="C250" s="37"/>
      <c r="D250" s="238" t="s">
        <v>244</v>
      </c>
      <c r="E250" s="37"/>
      <c r="F250" s="239" t="s">
        <v>1582</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1824</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76.35" customHeight="1">
      <c r="A252" s="35"/>
      <c r="B252" s="36"/>
      <c r="C252" s="224" t="s">
        <v>1325</v>
      </c>
      <c r="D252" s="224" t="s">
        <v>239</v>
      </c>
      <c r="E252" s="225" t="s">
        <v>1100</v>
      </c>
      <c r="F252" s="226" t="s">
        <v>1101</v>
      </c>
      <c r="G252" s="227" t="s">
        <v>242</v>
      </c>
      <c r="H252" s="228">
        <v>24</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1379</v>
      </c>
    </row>
    <row r="253" s="2" customFormat="1">
      <c r="A253" s="35"/>
      <c r="B253" s="36"/>
      <c r="C253" s="37"/>
      <c r="D253" s="238" t="s">
        <v>244</v>
      </c>
      <c r="E253" s="37"/>
      <c r="F253" s="239" t="s">
        <v>1103</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1825</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33" customHeight="1">
      <c r="A255" s="35"/>
      <c r="B255" s="36"/>
      <c r="C255" s="224" t="s">
        <v>1238</v>
      </c>
      <c r="D255" s="224" t="s">
        <v>239</v>
      </c>
      <c r="E255" s="225" t="s">
        <v>342</v>
      </c>
      <c r="F255" s="226" t="s">
        <v>343</v>
      </c>
      <c r="G255" s="227" t="s">
        <v>242</v>
      </c>
      <c r="H255" s="228">
        <v>48</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1383</v>
      </c>
    </row>
    <row r="256" s="2" customFormat="1">
      <c r="A256" s="35"/>
      <c r="B256" s="36"/>
      <c r="C256" s="37"/>
      <c r="D256" s="238" t="s">
        <v>244</v>
      </c>
      <c r="E256" s="37"/>
      <c r="F256" s="239" t="s">
        <v>343</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1826</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66.75" customHeight="1">
      <c r="A258" s="35"/>
      <c r="B258" s="36"/>
      <c r="C258" s="224" t="s">
        <v>1334</v>
      </c>
      <c r="D258" s="224" t="s">
        <v>239</v>
      </c>
      <c r="E258" s="225" t="s">
        <v>1229</v>
      </c>
      <c r="F258" s="226" t="s">
        <v>1230</v>
      </c>
      <c r="G258" s="227" t="s">
        <v>1178</v>
      </c>
      <c r="H258" s="228">
        <v>71.244</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1388</v>
      </c>
    </row>
    <row r="259" s="2" customFormat="1">
      <c r="A259" s="35"/>
      <c r="B259" s="36"/>
      <c r="C259" s="37"/>
      <c r="D259" s="238" t="s">
        <v>244</v>
      </c>
      <c r="E259" s="37"/>
      <c r="F259" s="239" t="s">
        <v>1231</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1827</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66.75" customHeight="1">
      <c r="A261" s="35"/>
      <c r="B261" s="36"/>
      <c r="C261" s="224" t="s">
        <v>1242</v>
      </c>
      <c r="D261" s="224" t="s">
        <v>239</v>
      </c>
      <c r="E261" s="225" t="s">
        <v>1265</v>
      </c>
      <c r="F261" s="226" t="s">
        <v>1266</v>
      </c>
      <c r="G261" s="227" t="s">
        <v>1267</v>
      </c>
      <c r="H261" s="228">
        <v>212</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1392</v>
      </c>
    </row>
    <row r="262" s="2" customFormat="1">
      <c r="A262" s="35"/>
      <c r="B262" s="36"/>
      <c r="C262" s="37"/>
      <c r="D262" s="238" t="s">
        <v>244</v>
      </c>
      <c r="E262" s="37"/>
      <c r="F262" s="239" t="s">
        <v>1268</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1828</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66.75" customHeight="1">
      <c r="A264" s="35"/>
      <c r="B264" s="36"/>
      <c r="C264" s="224" t="s">
        <v>1343</v>
      </c>
      <c r="D264" s="224" t="s">
        <v>239</v>
      </c>
      <c r="E264" s="225" t="s">
        <v>1270</v>
      </c>
      <c r="F264" s="226" t="s">
        <v>1271</v>
      </c>
      <c r="G264" s="227" t="s">
        <v>1267</v>
      </c>
      <c r="H264" s="228">
        <v>24</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1397</v>
      </c>
    </row>
    <row r="265" s="2" customFormat="1">
      <c r="A265" s="35"/>
      <c r="B265" s="36"/>
      <c r="C265" s="37"/>
      <c r="D265" s="238" t="s">
        <v>244</v>
      </c>
      <c r="E265" s="37"/>
      <c r="F265" s="239" t="s">
        <v>1273</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1829</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76.35" customHeight="1">
      <c r="A267" s="35"/>
      <c r="B267" s="36"/>
      <c r="C267" s="224" t="s">
        <v>1245</v>
      </c>
      <c r="D267" s="224" t="s">
        <v>239</v>
      </c>
      <c r="E267" s="225" t="s">
        <v>1275</v>
      </c>
      <c r="F267" s="226" t="s">
        <v>1276</v>
      </c>
      <c r="G267" s="227" t="s">
        <v>249</v>
      </c>
      <c r="H267" s="228">
        <v>150</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1590</v>
      </c>
    </row>
    <row r="268" s="2" customFormat="1">
      <c r="A268" s="35"/>
      <c r="B268" s="36"/>
      <c r="C268" s="37"/>
      <c r="D268" s="238" t="s">
        <v>244</v>
      </c>
      <c r="E268" s="37"/>
      <c r="F268" s="239" t="s">
        <v>1278</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1830</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76.35" customHeight="1">
      <c r="A270" s="35"/>
      <c r="B270" s="36"/>
      <c r="C270" s="224" t="s">
        <v>1351</v>
      </c>
      <c r="D270" s="224" t="s">
        <v>239</v>
      </c>
      <c r="E270" s="225" t="s">
        <v>1280</v>
      </c>
      <c r="F270" s="226" t="s">
        <v>1281</v>
      </c>
      <c r="G270" s="227" t="s">
        <v>249</v>
      </c>
      <c r="H270" s="228">
        <v>150</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1406</v>
      </c>
    </row>
    <row r="271" s="2" customFormat="1">
      <c r="A271" s="35"/>
      <c r="B271" s="36"/>
      <c r="C271" s="37"/>
      <c r="D271" s="238" t="s">
        <v>244</v>
      </c>
      <c r="E271" s="37"/>
      <c r="F271" s="239" t="s">
        <v>1283</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1830</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76.35" customHeight="1">
      <c r="A273" s="35"/>
      <c r="B273" s="36"/>
      <c r="C273" s="224" t="s">
        <v>1247</v>
      </c>
      <c r="D273" s="224" t="s">
        <v>239</v>
      </c>
      <c r="E273" s="225" t="s">
        <v>1591</v>
      </c>
      <c r="F273" s="226" t="s">
        <v>1592</v>
      </c>
      <c r="G273" s="227" t="s">
        <v>249</v>
      </c>
      <c r="H273" s="228">
        <v>2160</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1410</v>
      </c>
    </row>
    <row r="274" s="2" customFormat="1">
      <c r="A274" s="35"/>
      <c r="B274" s="36"/>
      <c r="C274" s="37"/>
      <c r="D274" s="238" t="s">
        <v>244</v>
      </c>
      <c r="E274" s="37"/>
      <c r="F274" s="239" t="s">
        <v>1592</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1831</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76.35" customHeight="1">
      <c r="A276" s="35"/>
      <c r="B276" s="36"/>
      <c r="C276" s="224" t="s">
        <v>1357</v>
      </c>
      <c r="D276" s="224" t="s">
        <v>239</v>
      </c>
      <c r="E276" s="225" t="s">
        <v>1594</v>
      </c>
      <c r="F276" s="226" t="s">
        <v>1595</v>
      </c>
      <c r="G276" s="227" t="s">
        <v>249</v>
      </c>
      <c r="H276" s="228">
        <v>2160</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1414</v>
      </c>
    </row>
    <row r="277" s="2" customFormat="1">
      <c r="A277" s="35"/>
      <c r="B277" s="36"/>
      <c r="C277" s="37"/>
      <c r="D277" s="238" t="s">
        <v>244</v>
      </c>
      <c r="E277" s="37"/>
      <c r="F277" s="239" t="s">
        <v>1595</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1831</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66.75" customHeight="1">
      <c r="A279" s="35"/>
      <c r="B279" s="36"/>
      <c r="C279" s="224" t="s">
        <v>1251</v>
      </c>
      <c r="D279" s="224" t="s">
        <v>239</v>
      </c>
      <c r="E279" s="225" t="s">
        <v>1596</v>
      </c>
      <c r="F279" s="226" t="s">
        <v>1597</v>
      </c>
      <c r="G279" s="227" t="s">
        <v>249</v>
      </c>
      <c r="H279" s="228">
        <v>1833.672</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1418</v>
      </c>
    </row>
    <row r="280" s="2" customFormat="1">
      <c r="A280" s="35"/>
      <c r="B280" s="36"/>
      <c r="C280" s="37"/>
      <c r="D280" s="238" t="s">
        <v>244</v>
      </c>
      <c r="E280" s="37"/>
      <c r="F280" s="239" t="s">
        <v>1598</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1832</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55.5" customHeight="1">
      <c r="A282" s="35"/>
      <c r="B282" s="36"/>
      <c r="C282" s="224" t="s">
        <v>1367</v>
      </c>
      <c r="D282" s="224" t="s">
        <v>239</v>
      </c>
      <c r="E282" s="225" t="s">
        <v>1326</v>
      </c>
      <c r="F282" s="226" t="s">
        <v>1327</v>
      </c>
      <c r="G282" s="227" t="s">
        <v>242</v>
      </c>
      <c r="H282" s="228">
        <v>30</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1602</v>
      </c>
    </row>
    <row r="283" s="2" customFormat="1">
      <c r="A283" s="35"/>
      <c r="B283" s="36"/>
      <c r="C283" s="37"/>
      <c r="D283" s="238" t="s">
        <v>244</v>
      </c>
      <c r="E283" s="37"/>
      <c r="F283" s="239" t="s">
        <v>1327</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1601</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24.15" customHeight="1">
      <c r="A285" s="35"/>
      <c r="B285" s="36"/>
      <c r="C285" s="224" t="s">
        <v>1256</v>
      </c>
      <c r="D285" s="224" t="s">
        <v>239</v>
      </c>
      <c r="E285" s="225" t="s">
        <v>1330</v>
      </c>
      <c r="F285" s="226" t="s">
        <v>1331</v>
      </c>
      <c r="G285" s="227" t="s">
        <v>242</v>
      </c>
      <c r="H285" s="228">
        <v>30</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1605</v>
      </c>
    </row>
    <row r="286" s="2" customFormat="1">
      <c r="A286" s="35"/>
      <c r="B286" s="36"/>
      <c r="C286" s="37"/>
      <c r="D286" s="238" t="s">
        <v>244</v>
      </c>
      <c r="E286" s="37"/>
      <c r="F286" s="239" t="s">
        <v>1331</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1601</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55.5" customHeight="1">
      <c r="A288" s="35"/>
      <c r="B288" s="36"/>
      <c r="C288" s="224" t="s">
        <v>1376</v>
      </c>
      <c r="D288" s="224" t="s">
        <v>239</v>
      </c>
      <c r="E288" s="225" t="s">
        <v>1833</v>
      </c>
      <c r="F288" s="226" t="s">
        <v>1834</v>
      </c>
      <c r="G288" s="227" t="s">
        <v>249</v>
      </c>
      <c r="H288" s="228">
        <v>7.2000000000000002</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1436</v>
      </c>
    </row>
    <row r="289" s="2" customFormat="1">
      <c r="A289" s="35"/>
      <c r="B289" s="36"/>
      <c r="C289" s="37"/>
      <c r="D289" s="238" t="s">
        <v>244</v>
      </c>
      <c r="E289" s="37"/>
      <c r="F289" s="239" t="s">
        <v>1834</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1835</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55.5" customHeight="1">
      <c r="A291" s="35"/>
      <c r="B291" s="36"/>
      <c r="C291" s="224" t="s">
        <v>1259</v>
      </c>
      <c r="D291" s="224" t="s">
        <v>239</v>
      </c>
      <c r="E291" s="225" t="s">
        <v>1836</v>
      </c>
      <c r="F291" s="226" t="s">
        <v>1837</v>
      </c>
      <c r="G291" s="227" t="s">
        <v>249</v>
      </c>
      <c r="H291" s="228">
        <v>7.2000000000000002</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1441</v>
      </c>
    </row>
    <row r="292" s="2" customFormat="1">
      <c r="A292" s="35"/>
      <c r="B292" s="36"/>
      <c r="C292" s="37"/>
      <c r="D292" s="238" t="s">
        <v>244</v>
      </c>
      <c r="E292" s="37"/>
      <c r="F292" s="239" t="s">
        <v>1837</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1835</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66.75" customHeight="1">
      <c r="A294" s="35"/>
      <c r="B294" s="36"/>
      <c r="C294" s="224" t="s">
        <v>1385</v>
      </c>
      <c r="D294" s="224" t="s">
        <v>239</v>
      </c>
      <c r="E294" s="225" t="s">
        <v>1838</v>
      </c>
      <c r="F294" s="226" t="s">
        <v>1839</v>
      </c>
      <c r="G294" s="227" t="s">
        <v>1622</v>
      </c>
      <c r="H294" s="228">
        <v>12</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1445</v>
      </c>
    </row>
    <row r="295" s="2" customFormat="1">
      <c r="A295" s="35"/>
      <c r="B295" s="36"/>
      <c r="C295" s="37"/>
      <c r="D295" s="238" t="s">
        <v>244</v>
      </c>
      <c r="E295" s="37"/>
      <c r="F295" s="239" t="s">
        <v>1839</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c r="A296" s="35"/>
      <c r="B296" s="36"/>
      <c r="C296" s="37"/>
      <c r="D296" s="238" t="s">
        <v>993</v>
      </c>
      <c r="E296" s="37"/>
      <c r="F296" s="265" t="s">
        <v>1840</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993</v>
      </c>
      <c r="AU296" s="14" t="s">
        <v>73</v>
      </c>
    </row>
    <row r="297" s="2" customFormat="1" ht="24.15" customHeight="1">
      <c r="A297" s="35"/>
      <c r="B297" s="36"/>
      <c r="C297" s="224" t="s">
        <v>1263</v>
      </c>
      <c r="D297" s="224" t="s">
        <v>239</v>
      </c>
      <c r="E297" s="225" t="s">
        <v>1625</v>
      </c>
      <c r="F297" s="226" t="s">
        <v>1626</v>
      </c>
      <c r="G297" s="227" t="s">
        <v>1622</v>
      </c>
      <c r="H297" s="228">
        <v>12</v>
      </c>
      <c r="I297" s="229"/>
      <c r="J297" s="230">
        <f>ROUND(I297*H297,2)</f>
        <v>0</v>
      </c>
      <c r="K297" s="231"/>
      <c r="L297" s="41"/>
      <c r="M297" s="232" t="s">
        <v>1</v>
      </c>
      <c r="N297" s="23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258</v>
      </c>
      <c r="AT297" s="236" t="s">
        <v>239</v>
      </c>
      <c r="AU297" s="236" t="s">
        <v>73</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261</v>
      </c>
    </row>
    <row r="298" s="2" customFormat="1">
      <c r="A298" s="35"/>
      <c r="B298" s="36"/>
      <c r="C298" s="37"/>
      <c r="D298" s="238" t="s">
        <v>244</v>
      </c>
      <c r="E298" s="37"/>
      <c r="F298" s="239" t="s">
        <v>1626</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73</v>
      </c>
    </row>
    <row r="299" s="2" customFormat="1">
      <c r="A299" s="35"/>
      <c r="B299" s="36"/>
      <c r="C299" s="37"/>
      <c r="D299" s="238" t="s">
        <v>993</v>
      </c>
      <c r="E299" s="37"/>
      <c r="F299" s="265" t="s">
        <v>1840</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993</v>
      </c>
      <c r="AU299" s="14" t="s">
        <v>73</v>
      </c>
    </row>
    <row r="300" s="2" customFormat="1" ht="16.5" customHeight="1">
      <c r="A300" s="35"/>
      <c r="B300" s="36"/>
      <c r="C300" s="224" t="s">
        <v>1394</v>
      </c>
      <c r="D300" s="224" t="s">
        <v>239</v>
      </c>
      <c r="E300" s="225" t="s">
        <v>1628</v>
      </c>
      <c r="F300" s="226" t="s">
        <v>1629</v>
      </c>
      <c r="G300" s="227" t="s">
        <v>1622</v>
      </c>
      <c r="H300" s="228">
        <v>12</v>
      </c>
      <c r="I300" s="229"/>
      <c r="J300" s="230">
        <f>ROUND(I300*H300,2)</f>
        <v>0</v>
      </c>
      <c r="K300" s="231"/>
      <c r="L300" s="41"/>
      <c r="M300" s="232" t="s">
        <v>1</v>
      </c>
      <c r="N300" s="23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258</v>
      </c>
      <c r="AT300" s="236" t="s">
        <v>239</v>
      </c>
      <c r="AU300" s="236" t="s">
        <v>73</v>
      </c>
      <c r="AY300" s="14" t="s">
        <v>238</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258</v>
      </c>
      <c r="BM300" s="236" t="s">
        <v>1453</v>
      </c>
    </row>
    <row r="301" s="2" customFormat="1">
      <c r="A301" s="35"/>
      <c r="B301" s="36"/>
      <c r="C301" s="37"/>
      <c r="D301" s="238" t="s">
        <v>244</v>
      </c>
      <c r="E301" s="37"/>
      <c r="F301" s="239" t="s">
        <v>1629</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244</v>
      </c>
      <c r="AU301" s="14" t="s">
        <v>73</v>
      </c>
    </row>
    <row r="302" s="2" customFormat="1" ht="16.5" customHeight="1">
      <c r="A302" s="35"/>
      <c r="B302" s="36"/>
      <c r="C302" s="224" t="s">
        <v>357</v>
      </c>
      <c r="D302" s="224" t="s">
        <v>239</v>
      </c>
      <c r="E302" s="225" t="s">
        <v>1630</v>
      </c>
      <c r="F302" s="226" t="s">
        <v>1631</v>
      </c>
      <c r="G302" s="227" t="s">
        <v>1622</v>
      </c>
      <c r="H302" s="228">
        <v>12</v>
      </c>
      <c r="I302" s="229"/>
      <c r="J302" s="230">
        <f>ROUND(I302*H302,2)</f>
        <v>0</v>
      </c>
      <c r="K302" s="231"/>
      <c r="L302" s="41"/>
      <c r="M302" s="232" t="s">
        <v>1</v>
      </c>
      <c r="N302" s="233" t="s">
        <v>38</v>
      </c>
      <c r="O302" s="88"/>
      <c r="P302" s="234">
        <f>O302*H302</f>
        <v>0</v>
      </c>
      <c r="Q302" s="234">
        <v>0</v>
      </c>
      <c r="R302" s="234">
        <f>Q302*H302</f>
        <v>0</v>
      </c>
      <c r="S302" s="234">
        <v>0</v>
      </c>
      <c r="T302" s="235">
        <f>S302*H302</f>
        <v>0</v>
      </c>
      <c r="U302" s="35"/>
      <c r="V302" s="35"/>
      <c r="W302" s="35"/>
      <c r="X302" s="35"/>
      <c r="Y302" s="35"/>
      <c r="Z302" s="35"/>
      <c r="AA302" s="35"/>
      <c r="AB302" s="35"/>
      <c r="AC302" s="35"/>
      <c r="AD302" s="35"/>
      <c r="AE302" s="35"/>
      <c r="AR302" s="236" t="s">
        <v>258</v>
      </c>
      <c r="AT302" s="236" t="s">
        <v>239</v>
      </c>
      <c r="AU302" s="236" t="s">
        <v>73</v>
      </c>
      <c r="AY302" s="14" t="s">
        <v>238</v>
      </c>
      <c r="BE302" s="237">
        <f>IF(N302="základní",J302,0)</f>
        <v>0</v>
      </c>
      <c r="BF302" s="237">
        <f>IF(N302="snížená",J302,0)</f>
        <v>0</v>
      </c>
      <c r="BG302" s="237">
        <f>IF(N302="zákl. přenesená",J302,0)</f>
        <v>0</v>
      </c>
      <c r="BH302" s="237">
        <f>IF(N302="sníž. přenesená",J302,0)</f>
        <v>0</v>
      </c>
      <c r="BI302" s="237">
        <f>IF(N302="nulová",J302,0)</f>
        <v>0</v>
      </c>
      <c r="BJ302" s="14" t="s">
        <v>80</v>
      </c>
      <c r="BK302" s="237">
        <f>ROUND(I302*H302,2)</f>
        <v>0</v>
      </c>
      <c r="BL302" s="14" t="s">
        <v>258</v>
      </c>
      <c r="BM302" s="236" t="s">
        <v>1457</v>
      </c>
    </row>
    <row r="303" s="2" customFormat="1">
      <c r="A303" s="35"/>
      <c r="B303" s="36"/>
      <c r="C303" s="37"/>
      <c r="D303" s="238" t="s">
        <v>244</v>
      </c>
      <c r="E303" s="37"/>
      <c r="F303" s="239" t="s">
        <v>1631</v>
      </c>
      <c r="G303" s="37"/>
      <c r="H303" s="37"/>
      <c r="I303" s="240"/>
      <c r="J303" s="37"/>
      <c r="K303" s="37"/>
      <c r="L303" s="41"/>
      <c r="M303" s="241"/>
      <c r="N303" s="242"/>
      <c r="O303" s="88"/>
      <c r="P303" s="88"/>
      <c r="Q303" s="88"/>
      <c r="R303" s="88"/>
      <c r="S303" s="88"/>
      <c r="T303" s="89"/>
      <c r="U303" s="35"/>
      <c r="V303" s="35"/>
      <c r="W303" s="35"/>
      <c r="X303" s="35"/>
      <c r="Y303" s="35"/>
      <c r="Z303" s="35"/>
      <c r="AA303" s="35"/>
      <c r="AB303" s="35"/>
      <c r="AC303" s="35"/>
      <c r="AD303" s="35"/>
      <c r="AE303" s="35"/>
      <c r="AT303" s="14" t="s">
        <v>244</v>
      </c>
      <c r="AU303" s="14" t="s">
        <v>73</v>
      </c>
    </row>
    <row r="304" s="2" customFormat="1" ht="16.5" customHeight="1">
      <c r="A304" s="35"/>
      <c r="B304" s="36"/>
      <c r="C304" s="224" t="s">
        <v>1403</v>
      </c>
      <c r="D304" s="224" t="s">
        <v>239</v>
      </c>
      <c r="E304" s="225" t="s">
        <v>1632</v>
      </c>
      <c r="F304" s="226" t="s">
        <v>1633</v>
      </c>
      <c r="G304" s="227" t="s">
        <v>1622</v>
      </c>
      <c r="H304" s="228">
        <v>12</v>
      </c>
      <c r="I304" s="229"/>
      <c r="J304" s="230">
        <f>ROUND(I304*H304,2)</f>
        <v>0</v>
      </c>
      <c r="K304" s="231"/>
      <c r="L304" s="41"/>
      <c r="M304" s="232" t="s">
        <v>1</v>
      </c>
      <c r="N304" s="233" t="s">
        <v>38</v>
      </c>
      <c r="O304" s="88"/>
      <c r="P304" s="234">
        <f>O304*H304</f>
        <v>0</v>
      </c>
      <c r="Q304" s="234">
        <v>0</v>
      </c>
      <c r="R304" s="234">
        <f>Q304*H304</f>
        <v>0</v>
      </c>
      <c r="S304" s="234">
        <v>0</v>
      </c>
      <c r="T304" s="235">
        <f>S304*H304</f>
        <v>0</v>
      </c>
      <c r="U304" s="35"/>
      <c r="V304" s="35"/>
      <c r="W304" s="35"/>
      <c r="X304" s="35"/>
      <c r="Y304" s="35"/>
      <c r="Z304" s="35"/>
      <c r="AA304" s="35"/>
      <c r="AB304" s="35"/>
      <c r="AC304" s="35"/>
      <c r="AD304" s="35"/>
      <c r="AE304" s="35"/>
      <c r="AR304" s="236" t="s">
        <v>258</v>
      </c>
      <c r="AT304" s="236" t="s">
        <v>239</v>
      </c>
      <c r="AU304" s="236" t="s">
        <v>73</v>
      </c>
      <c r="AY304" s="14" t="s">
        <v>238</v>
      </c>
      <c r="BE304" s="237">
        <f>IF(N304="základní",J304,0)</f>
        <v>0</v>
      </c>
      <c r="BF304" s="237">
        <f>IF(N304="snížená",J304,0)</f>
        <v>0</v>
      </c>
      <c r="BG304" s="237">
        <f>IF(N304="zákl. přenesená",J304,0)</f>
        <v>0</v>
      </c>
      <c r="BH304" s="237">
        <f>IF(N304="sníž. přenesená",J304,0)</f>
        <v>0</v>
      </c>
      <c r="BI304" s="237">
        <f>IF(N304="nulová",J304,0)</f>
        <v>0</v>
      </c>
      <c r="BJ304" s="14" t="s">
        <v>80</v>
      </c>
      <c r="BK304" s="237">
        <f>ROUND(I304*H304,2)</f>
        <v>0</v>
      </c>
      <c r="BL304" s="14" t="s">
        <v>258</v>
      </c>
      <c r="BM304" s="236" t="s">
        <v>1460</v>
      </c>
    </row>
    <row r="305" s="2" customFormat="1">
      <c r="A305" s="35"/>
      <c r="B305" s="36"/>
      <c r="C305" s="37"/>
      <c r="D305" s="238" t="s">
        <v>244</v>
      </c>
      <c r="E305" s="37"/>
      <c r="F305" s="239" t="s">
        <v>1633</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244</v>
      </c>
      <c r="AU305" s="14" t="s">
        <v>73</v>
      </c>
    </row>
    <row r="306" s="2" customFormat="1" ht="16.5" customHeight="1">
      <c r="A306" s="35"/>
      <c r="B306" s="36"/>
      <c r="C306" s="224" t="s">
        <v>1272</v>
      </c>
      <c r="D306" s="224" t="s">
        <v>239</v>
      </c>
      <c r="E306" s="225" t="s">
        <v>1634</v>
      </c>
      <c r="F306" s="226" t="s">
        <v>1635</v>
      </c>
      <c r="G306" s="227" t="s">
        <v>1622</v>
      </c>
      <c r="H306" s="228">
        <v>12</v>
      </c>
      <c r="I306" s="229"/>
      <c r="J306" s="230">
        <f>ROUND(I306*H306,2)</f>
        <v>0</v>
      </c>
      <c r="K306" s="231"/>
      <c r="L306" s="41"/>
      <c r="M306" s="232" t="s">
        <v>1</v>
      </c>
      <c r="N306" s="23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258</v>
      </c>
      <c r="AT306" s="236" t="s">
        <v>239</v>
      </c>
      <c r="AU306" s="236" t="s">
        <v>73</v>
      </c>
      <c r="AY306" s="14" t="s">
        <v>238</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258</v>
      </c>
      <c r="BM306" s="236" t="s">
        <v>1464</v>
      </c>
    </row>
    <row r="307" s="2" customFormat="1">
      <c r="A307" s="35"/>
      <c r="B307" s="36"/>
      <c r="C307" s="37"/>
      <c r="D307" s="238" t="s">
        <v>244</v>
      </c>
      <c r="E307" s="37"/>
      <c r="F307" s="239" t="s">
        <v>1635</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244</v>
      </c>
      <c r="AU307" s="14" t="s">
        <v>73</v>
      </c>
    </row>
    <row r="308" s="2" customFormat="1" ht="16.5" customHeight="1">
      <c r="A308" s="35"/>
      <c r="B308" s="36"/>
      <c r="C308" s="224" t="s">
        <v>1411</v>
      </c>
      <c r="D308" s="224" t="s">
        <v>239</v>
      </c>
      <c r="E308" s="225" t="s">
        <v>1640</v>
      </c>
      <c r="F308" s="226" t="s">
        <v>1641</v>
      </c>
      <c r="G308" s="227" t="s">
        <v>242</v>
      </c>
      <c r="H308" s="228">
        <v>12</v>
      </c>
      <c r="I308" s="229"/>
      <c r="J308" s="230">
        <f>ROUND(I308*H308,2)</f>
        <v>0</v>
      </c>
      <c r="K308" s="231"/>
      <c r="L308" s="41"/>
      <c r="M308" s="232" t="s">
        <v>1</v>
      </c>
      <c r="N308" s="233" t="s">
        <v>38</v>
      </c>
      <c r="O308" s="88"/>
      <c r="P308" s="234">
        <f>O308*H308</f>
        <v>0</v>
      </c>
      <c r="Q308" s="234">
        <v>0</v>
      </c>
      <c r="R308" s="234">
        <f>Q308*H308</f>
        <v>0</v>
      </c>
      <c r="S308" s="234">
        <v>0</v>
      </c>
      <c r="T308" s="235">
        <f>S308*H308</f>
        <v>0</v>
      </c>
      <c r="U308" s="35"/>
      <c r="V308" s="35"/>
      <c r="W308" s="35"/>
      <c r="X308" s="35"/>
      <c r="Y308" s="35"/>
      <c r="Z308" s="35"/>
      <c r="AA308" s="35"/>
      <c r="AB308" s="35"/>
      <c r="AC308" s="35"/>
      <c r="AD308" s="35"/>
      <c r="AE308" s="35"/>
      <c r="AR308" s="236" t="s">
        <v>258</v>
      </c>
      <c r="AT308" s="236" t="s">
        <v>239</v>
      </c>
      <c r="AU308" s="236" t="s">
        <v>73</v>
      </c>
      <c r="AY308" s="14" t="s">
        <v>238</v>
      </c>
      <c r="BE308" s="237">
        <f>IF(N308="základní",J308,0)</f>
        <v>0</v>
      </c>
      <c r="BF308" s="237">
        <f>IF(N308="snížená",J308,0)</f>
        <v>0</v>
      </c>
      <c r="BG308" s="237">
        <f>IF(N308="zákl. přenesená",J308,0)</f>
        <v>0</v>
      </c>
      <c r="BH308" s="237">
        <f>IF(N308="sníž. přenesená",J308,0)</f>
        <v>0</v>
      </c>
      <c r="BI308" s="237">
        <f>IF(N308="nulová",J308,0)</f>
        <v>0</v>
      </c>
      <c r="BJ308" s="14" t="s">
        <v>80</v>
      </c>
      <c r="BK308" s="237">
        <f>ROUND(I308*H308,2)</f>
        <v>0</v>
      </c>
      <c r="BL308" s="14" t="s">
        <v>258</v>
      </c>
      <c r="BM308" s="236" t="s">
        <v>1467</v>
      </c>
    </row>
    <row r="309" s="2" customFormat="1">
      <c r="A309" s="35"/>
      <c r="B309" s="36"/>
      <c r="C309" s="37"/>
      <c r="D309" s="238" t="s">
        <v>244</v>
      </c>
      <c r="E309" s="37"/>
      <c r="F309" s="239" t="s">
        <v>1641</v>
      </c>
      <c r="G309" s="37"/>
      <c r="H309" s="37"/>
      <c r="I309" s="240"/>
      <c r="J309" s="37"/>
      <c r="K309" s="37"/>
      <c r="L309" s="41"/>
      <c r="M309" s="241"/>
      <c r="N309" s="242"/>
      <c r="O309" s="88"/>
      <c r="P309" s="88"/>
      <c r="Q309" s="88"/>
      <c r="R309" s="88"/>
      <c r="S309" s="88"/>
      <c r="T309" s="89"/>
      <c r="U309" s="35"/>
      <c r="V309" s="35"/>
      <c r="W309" s="35"/>
      <c r="X309" s="35"/>
      <c r="Y309" s="35"/>
      <c r="Z309" s="35"/>
      <c r="AA309" s="35"/>
      <c r="AB309" s="35"/>
      <c r="AC309" s="35"/>
      <c r="AD309" s="35"/>
      <c r="AE309" s="35"/>
      <c r="AT309" s="14" t="s">
        <v>244</v>
      </c>
      <c r="AU309" s="14" t="s">
        <v>73</v>
      </c>
    </row>
    <row r="310" s="2" customFormat="1" ht="16.5" customHeight="1">
      <c r="A310" s="35"/>
      <c r="B310" s="36"/>
      <c r="C310" s="224" t="s">
        <v>1277</v>
      </c>
      <c r="D310" s="224" t="s">
        <v>239</v>
      </c>
      <c r="E310" s="225" t="s">
        <v>1643</v>
      </c>
      <c r="F310" s="226" t="s">
        <v>1644</v>
      </c>
      <c r="G310" s="227" t="s">
        <v>242</v>
      </c>
      <c r="H310" s="228">
        <v>12</v>
      </c>
      <c r="I310" s="229"/>
      <c r="J310" s="230">
        <f>ROUND(I310*H310,2)</f>
        <v>0</v>
      </c>
      <c r="K310" s="231"/>
      <c r="L310" s="41"/>
      <c r="M310" s="232" t="s">
        <v>1</v>
      </c>
      <c r="N310" s="233" t="s">
        <v>38</v>
      </c>
      <c r="O310" s="88"/>
      <c r="P310" s="234">
        <f>O310*H310</f>
        <v>0</v>
      </c>
      <c r="Q310" s="234">
        <v>0</v>
      </c>
      <c r="R310" s="234">
        <f>Q310*H310</f>
        <v>0</v>
      </c>
      <c r="S310" s="234">
        <v>0</v>
      </c>
      <c r="T310" s="235">
        <f>S310*H310</f>
        <v>0</v>
      </c>
      <c r="U310" s="35"/>
      <c r="V310" s="35"/>
      <c r="W310" s="35"/>
      <c r="X310" s="35"/>
      <c r="Y310" s="35"/>
      <c r="Z310" s="35"/>
      <c r="AA310" s="35"/>
      <c r="AB310" s="35"/>
      <c r="AC310" s="35"/>
      <c r="AD310" s="35"/>
      <c r="AE310" s="35"/>
      <c r="AR310" s="236" t="s">
        <v>258</v>
      </c>
      <c r="AT310" s="236" t="s">
        <v>239</v>
      </c>
      <c r="AU310" s="236" t="s">
        <v>73</v>
      </c>
      <c r="AY310" s="14" t="s">
        <v>238</v>
      </c>
      <c r="BE310" s="237">
        <f>IF(N310="základní",J310,0)</f>
        <v>0</v>
      </c>
      <c r="BF310" s="237">
        <f>IF(N310="snížená",J310,0)</f>
        <v>0</v>
      </c>
      <c r="BG310" s="237">
        <f>IF(N310="zákl. přenesená",J310,0)</f>
        <v>0</v>
      </c>
      <c r="BH310" s="237">
        <f>IF(N310="sníž. přenesená",J310,0)</f>
        <v>0</v>
      </c>
      <c r="BI310" s="237">
        <f>IF(N310="nulová",J310,0)</f>
        <v>0</v>
      </c>
      <c r="BJ310" s="14" t="s">
        <v>80</v>
      </c>
      <c r="BK310" s="237">
        <f>ROUND(I310*H310,2)</f>
        <v>0</v>
      </c>
      <c r="BL310" s="14" t="s">
        <v>258</v>
      </c>
      <c r="BM310" s="236" t="s">
        <v>1471</v>
      </c>
    </row>
    <row r="311" s="2" customFormat="1">
      <c r="A311" s="35"/>
      <c r="B311" s="36"/>
      <c r="C311" s="37"/>
      <c r="D311" s="238" t="s">
        <v>244</v>
      </c>
      <c r="E311" s="37"/>
      <c r="F311" s="239" t="s">
        <v>1644</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244</v>
      </c>
      <c r="AU311" s="14" t="s">
        <v>73</v>
      </c>
    </row>
    <row r="312" s="2" customFormat="1" ht="24.15" customHeight="1">
      <c r="A312" s="35"/>
      <c r="B312" s="36"/>
      <c r="C312" s="243" t="s">
        <v>1420</v>
      </c>
      <c r="D312" s="243" t="s">
        <v>246</v>
      </c>
      <c r="E312" s="244" t="s">
        <v>1841</v>
      </c>
      <c r="F312" s="245" t="s">
        <v>1842</v>
      </c>
      <c r="G312" s="246" t="s">
        <v>242</v>
      </c>
      <c r="H312" s="247">
        <v>12</v>
      </c>
      <c r="I312" s="248"/>
      <c r="J312" s="249">
        <f>ROUND(I312*H312,2)</f>
        <v>0</v>
      </c>
      <c r="K312" s="250"/>
      <c r="L312" s="251"/>
      <c r="M312" s="252" t="s">
        <v>1</v>
      </c>
      <c r="N312" s="25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277</v>
      </c>
      <c r="AT312" s="236" t="s">
        <v>246</v>
      </c>
      <c r="AU312" s="236" t="s">
        <v>73</v>
      </c>
      <c r="AY312" s="14" t="s">
        <v>238</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258</v>
      </c>
      <c r="BM312" s="236" t="s">
        <v>1843</v>
      </c>
    </row>
    <row r="313" s="2" customFormat="1">
      <c r="A313" s="35"/>
      <c r="B313" s="36"/>
      <c r="C313" s="37"/>
      <c r="D313" s="238" t="s">
        <v>244</v>
      </c>
      <c r="E313" s="37"/>
      <c r="F313" s="239" t="s">
        <v>1842</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244</v>
      </c>
      <c r="AU313" s="14" t="s">
        <v>73</v>
      </c>
    </row>
    <row r="314" s="2" customFormat="1" ht="24.15" customHeight="1">
      <c r="A314" s="35"/>
      <c r="B314" s="36"/>
      <c r="C314" s="243" t="s">
        <v>1282</v>
      </c>
      <c r="D314" s="243" t="s">
        <v>246</v>
      </c>
      <c r="E314" s="244" t="s">
        <v>1844</v>
      </c>
      <c r="F314" s="245" t="s">
        <v>1845</v>
      </c>
      <c r="G314" s="246" t="s">
        <v>242</v>
      </c>
      <c r="H314" s="247">
        <v>12</v>
      </c>
      <c r="I314" s="248"/>
      <c r="J314" s="249">
        <f>ROUND(I314*H314,2)</f>
        <v>0</v>
      </c>
      <c r="K314" s="250"/>
      <c r="L314" s="251"/>
      <c r="M314" s="252" t="s">
        <v>1</v>
      </c>
      <c r="N314" s="253" t="s">
        <v>38</v>
      </c>
      <c r="O314" s="88"/>
      <c r="P314" s="234">
        <f>O314*H314</f>
        <v>0</v>
      </c>
      <c r="Q314" s="234">
        <v>0</v>
      </c>
      <c r="R314" s="234">
        <f>Q314*H314</f>
        <v>0</v>
      </c>
      <c r="S314" s="234">
        <v>0</v>
      </c>
      <c r="T314" s="235">
        <f>S314*H314</f>
        <v>0</v>
      </c>
      <c r="U314" s="35"/>
      <c r="V314" s="35"/>
      <c r="W314" s="35"/>
      <c r="X314" s="35"/>
      <c r="Y314" s="35"/>
      <c r="Z314" s="35"/>
      <c r="AA314" s="35"/>
      <c r="AB314" s="35"/>
      <c r="AC314" s="35"/>
      <c r="AD314" s="35"/>
      <c r="AE314" s="35"/>
      <c r="AR314" s="236" t="s">
        <v>277</v>
      </c>
      <c r="AT314" s="236" t="s">
        <v>246</v>
      </c>
      <c r="AU314" s="236" t="s">
        <v>73</v>
      </c>
      <c r="AY314" s="14" t="s">
        <v>238</v>
      </c>
      <c r="BE314" s="237">
        <f>IF(N314="základní",J314,0)</f>
        <v>0</v>
      </c>
      <c r="BF314" s="237">
        <f>IF(N314="snížená",J314,0)</f>
        <v>0</v>
      </c>
      <c r="BG314" s="237">
        <f>IF(N314="zákl. přenesená",J314,0)</f>
        <v>0</v>
      </c>
      <c r="BH314" s="237">
        <f>IF(N314="sníž. přenesená",J314,0)</f>
        <v>0</v>
      </c>
      <c r="BI314" s="237">
        <f>IF(N314="nulová",J314,0)</f>
        <v>0</v>
      </c>
      <c r="BJ314" s="14" t="s">
        <v>80</v>
      </c>
      <c r="BK314" s="237">
        <f>ROUND(I314*H314,2)</f>
        <v>0</v>
      </c>
      <c r="BL314" s="14" t="s">
        <v>258</v>
      </c>
      <c r="BM314" s="236" t="s">
        <v>1846</v>
      </c>
    </row>
    <row r="315" s="2" customFormat="1">
      <c r="A315" s="35"/>
      <c r="B315" s="36"/>
      <c r="C315" s="37"/>
      <c r="D315" s="238" t="s">
        <v>244</v>
      </c>
      <c r="E315" s="37"/>
      <c r="F315" s="239" t="s">
        <v>1845</v>
      </c>
      <c r="G315" s="37"/>
      <c r="H315" s="37"/>
      <c r="I315" s="240"/>
      <c r="J315" s="37"/>
      <c r="K315" s="37"/>
      <c r="L315" s="41"/>
      <c r="M315" s="241"/>
      <c r="N315" s="242"/>
      <c r="O315" s="88"/>
      <c r="P315" s="88"/>
      <c r="Q315" s="88"/>
      <c r="R315" s="88"/>
      <c r="S315" s="88"/>
      <c r="T315" s="89"/>
      <c r="U315" s="35"/>
      <c r="V315" s="35"/>
      <c r="W315" s="35"/>
      <c r="X315" s="35"/>
      <c r="Y315" s="35"/>
      <c r="Z315" s="35"/>
      <c r="AA315" s="35"/>
      <c r="AB315" s="35"/>
      <c r="AC315" s="35"/>
      <c r="AD315" s="35"/>
      <c r="AE315" s="35"/>
      <c r="AT315" s="14" t="s">
        <v>244</v>
      </c>
      <c r="AU315" s="14" t="s">
        <v>73</v>
      </c>
    </row>
    <row r="316" s="2" customFormat="1" ht="76.35" customHeight="1">
      <c r="A316" s="35"/>
      <c r="B316" s="36"/>
      <c r="C316" s="224" t="s">
        <v>1429</v>
      </c>
      <c r="D316" s="224" t="s">
        <v>239</v>
      </c>
      <c r="E316" s="225" t="s">
        <v>1847</v>
      </c>
      <c r="F316" s="226" t="s">
        <v>1848</v>
      </c>
      <c r="G316" s="227" t="s">
        <v>242</v>
      </c>
      <c r="H316" s="228">
        <v>28</v>
      </c>
      <c r="I316" s="229"/>
      <c r="J316" s="230">
        <f>ROUND(I316*H316,2)</f>
        <v>0</v>
      </c>
      <c r="K316" s="231"/>
      <c r="L316" s="41"/>
      <c r="M316" s="232" t="s">
        <v>1</v>
      </c>
      <c r="N316" s="233" t="s">
        <v>38</v>
      </c>
      <c r="O316" s="88"/>
      <c r="P316" s="234">
        <f>O316*H316</f>
        <v>0</v>
      </c>
      <c r="Q316" s="234">
        <v>0</v>
      </c>
      <c r="R316" s="234">
        <f>Q316*H316</f>
        <v>0</v>
      </c>
      <c r="S316" s="234">
        <v>0</v>
      </c>
      <c r="T316" s="235">
        <f>S316*H316</f>
        <v>0</v>
      </c>
      <c r="U316" s="35"/>
      <c r="V316" s="35"/>
      <c r="W316" s="35"/>
      <c r="X316" s="35"/>
      <c r="Y316" s="35"/>
      <c r="Z316" s="35"/>
      <c r="AA316" s="35"/>
      <c r="AB316" s="35"/>
      <c r="AC316" s="35"/>
      <c r="AD316" s="35"/>
      <c r="AE316" s="35"/>
      <c r="AR316" s="236" t="s">
        <v>258</v>
      </c>
      <c r="AT316" s="236" t="s">
        <v>239</v>
      </c>
      <c r="AU316" s="236" t="s">
        <v>73</v>
      </c>
      <c r="AY316" s="14" t="s">
        <v>238</v>
      </c>
      <c r="BE316" s="237">
        <f>IF(N316="základní",J316,0)</f>
        <v>0</v>
      </c>
      <c r="BF316" s="237">
        <f>IF(N316="snížená",J316,0)</f>
        <v>0</v>
      </c>
      <c r="BG316" s="237">
        <f>IF(N316="zákl. přenesená",J316,0)</f>
        <v>0</v>
      </c>
      <c r="BH316" s="237">
        <f>IF(N316="sníž. přenesená",J316,0)</f>
        <v>0</v>
      </c>
      <c r="BI316" s="237">
        <f>IF(N316="nulová",J316,0)</f>
        <v>0</v>
      </c>
      <c r="BJ316" s="14" t="s">
        <v>80</v>
      </c>
      <c r="BK316" s="237">
        <f>ROUND(I316*H316,2)</f>
        <v>0</v>
      </c>
      <c r="BL316" s="14" t="s">
        <v>258</v>
      </c>
      <c r="BM316" s="236" t="s">
        <v>1483</v>
      </c>
    </row>
    <row r="317" s="2" customFormat="1">
      <c r="A317" s="35"/>
      <c r="B317" s="36"/>
      <c r="C317" s="37"/>
      <c r="D317" s="238" t="s">
        <v>244</v>
      </c>
      <c r="E317" s="37"/>
      <c r="F317" s="239" t="s">
        <v>1849</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244</v>
      </c>
      <c r="AU317" s="14" t="s">
        <v>73</v>
      </c>
    </row>
    <row r="318" s="2" customFormat="1">
      <c r="A318" s="35"/>
      <c r="B318" s="36"/>
      <c r="C318" s="37"/>
      <c r="D318" s="238" t="s">
        <v>993</v>
      </c>
      <c r="E318" s="37"/>
      <c r="F318" s="265" t="s">
        <v>1850</v>
      </c>
      <c r="G318" s="37"/>
      <c r="H318" s="37"/>
      <c r="I318" s="240"/>
      <c r="J318" s="37"/>
      <c r="K318" s="37"/>
      <c r="L318" s="41"/>
      <c r="M318" s="241"/>
      <c r="N318" s="242"/>
      <c r="O318" s="88"/>
      <c r="P318" s="88"/>
      <c r="Q318" s="88"/>
      <c r="R318" s="88"/>
      <c r="S318" s="88"/>
      <c r="T318" s="89"/>
      <c r="U318" s="35"/>
      <c r="V318" s="35"/>
      <c r="W318" s="35"/>
      <c r="X318" s="35"/>
      <c r="Y318" s="35"/>
      <c r="Z318" s="35"/>
      <c r="AA318" s="35"/>
      <c r="AB318" s="35"/>
      <c r="AC318" s="35"/>
      <c r="AD318" s="35"/>
      <c r="AE318" s="35"/>
      <c r="AT318" s="14" t="s">
        <v>993</v>
      </c>
      <c r="AU318" s="14" t="s">
        <v>73</v>
      </c>
    </row>
    <row r="319" s="2" customFormat="1" ht="24.15" customHeight="1">
      <c r="A319" s="35"/>
      <c r="B319" s="36"/>
      <c r="C319" s="243" t="s">
        <v>1328</v>
      </c>
      <c r="D319" s="243" t="s">
        <v>246</v>
      </c>
      <c r="E319" s="244" t="s">
        <v>1851</v>
      </c>
      <c r="F319" s="245" t="s">
        <v>1852</v>
      </c>
      <c r="G319" s="246" t="s">
        <v>242</v>
      </c>
      <c r="H319" s="247">
        <v>4</v>
      </c>
      <c r="I319" s="248"/>
      <c r="J319" s="249">
        <f>ROUND(I319*H319,2)</f>
        <v>0</v>
      </c>
      <c r="K319" s="250"/>
      <c r="L319" s="251"/>
      <c r="M319" s="252" t="s">
        <v>1</v>
      </c>
      <c r="N319" s="253" t="s">
        <v>38</v>
      </c>
      <c r="O319" s="88"/>
      <c r="P319" s="234">
        <f>O319*H319</f>
        <v>0</v>
      </c>
      <c r="Q319" s="234">
        <v>0</v>
      </c>
      <c r="R319" s="234">
        <f>Q319*H319</f>
        <v>0</v>
      </c>
      <c r="S319" s="234">
        <v>0</v>
      </c>
      <c r="T319" s="235">
        <f>S319*H319</f>
        <v>0</v>
      </c>
      <c r="U319" s="35"/>
      <c r="V319" s="35"/>
      <c r="W319" s="35"/>
      <c r="X319" s="35"/>
      <c r="Y319" s="35"/>
      <c r="Z319" s="35"/>
      <c r="AA319" s="35"/>
      <c r="AB319" s="35"/>
      <c r="AC319" s="35"/>
      <c r="AD319" s="35"/>
      <c r="AE319" s="35"/>
      <c r="AR319" s="236" t="s">
        <v>277</v>
      </c>
      <c r="AT319" s="236" t="s">
        <v>246</v>
      </c>
      <c r="AU319" s="236" t="s">
        <v>73</v>
      </c>
      <c r="AY319" s="14" t="s">
        <v>238</v>
      </c>
      <c r="BE319" s="237">
        <f>IF(N319="základní",J319,0)</f>
        <v>0</v>
      </c>
      <c r="BF319" s="237">
        <f>IF(N319="snížená",J319,0)</f>
        <v>0</v>
      </c>
      <c r="BG319" s="237">
        <f>IF(N319="zákl. přenesená",J319,0)</f>
        <v>0</v>
      </c>
      <c r="BH319" s="237">
        <f>IF(N319="sníž. přenesená",J319,0)</f>
        <v>0</v>
      </c>
      <c r="BI319" s="237">
        <f>IF(N319="nulová",J319,0)</f>
        <v>0</v>
      </c>
      <c r="BJ319" s="14" t="s">
        <v>80</v>
      </c>
      <c r="BK319" s="237">
        <f>ROUND(I319*H319,2)</f>
        <v>0</v>
      </c>
      <c r="BL319" s="14" t="s">
        <v>258</v>
      </c>
      <c r="BM319" s="236" t="s">
        <v>1642</v>
      </c>
    </row>
    <row r="320" s="2" customFormat="1">
      <c r="A320" s="35"/>
      <c r="B320" s="36"/>
      <c r="C320" s="37"/>
      <c r="D320" s="238" t="s">
        <v>244</v>
      </c>
      <c r="E320" s="37"/>
      <c r="F320" s="239" t="s">
        <v>1852</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244</v>
      </c>
      <c r="AU320" s="14" t="s">
        <v>73</v>
      </c>
    </row>
    <row r="321" s="2" customFormat="1" ht="24.15" customHeight="1">
      <c r="A321" s="35"/>
      <c r="B321" s="36"/>
      <c r="C321" s="243" t="s">
        <v>1438</v>
      </c>
      <c r="D321" s="243" t="s">
        <v>246</v>
      </c>
      <c r="E321" s="244" t="s">
        <v>1853</v>
      </c>
      <c r="F321" s="245" t="s">
        <v>1854</v>
      </c>
      <c r="G321" s="246" t="s">
        <v>242</v>
      </c>
      <c r="H321" s="247">
        <v>8</v>
      </c>
      <c r="I321" s="248"/>
      <c r="J321" s="249">
        <f>ROUND(I321*H321,2)</f>
        <v>0</v>
      </c>
      <c r="K321" s="250"/>
      <c r="L321" s="251"/>
      <c r="M321" s="252" t="s">
        <v>1</v>
      </c>
      <c r="N321" s="25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277</v>
      </c>
      <c r="AT321" s="236" t="s">
        <v>246</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1645</v>
      </c>
    </row>
    <row r="322" s="2" customFormat="1">
      <c r="A322" s="35"/>
      <c r="B322" s="36"/>
      <c r="C322" s="37"/>
      <c r="D322" s="238" t="s">
        <v>244</v>
      </c>
      <c r="E322" s="37"/>
      <c r="F322" s="239" t="s">
        <v>1854</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ht="78" customHeight="1">
      <c r="A323" s="35"/>
      <c r="B323" s="36"/>
      <c r="C323" s="224" t="s">
        <v>1332</v>
      </c>
      <c r="D323" s="224" t="s">
        <v>239</v>
      </c>
      <c r="E323" s="225" t="s">
        <v>1855</v>
      </c>
      <c r="F323" s="226" t="s">
        <v>1856</v>
      </c>
      <c r="G323" s="227" t="s">
        <v>242</v>
      </c>
      <c r="H323" s="228">
        <v>4</v>
      </c>
      <c r="I323" s="229"/>
      <c r="J323" s="230">
        <f>ROUND(I323*H323,2)</f>
        <v>0</v>
      </c>
      <c r="K323" s="231"/>
      <c r="L323" s="41"/>
      <c r="M323" s="232" t="s">
        <v>1</v>
      </c>
      <c r="N323" s="233" t="s">
        <v>38</v>
      </c>
      <c r="O323" s="88"/>
      <c r="P323" s="234">
        <f>O323*H323</f>
        <v>0</v>
      </c>
      <c r="Q323" s="234">
        <v>0</v>
      </c>
      <c r="R323" s="234">
        <f>Q323*H323</f>
        <v>0</v>
      </c>
      <c r="S323" s="234">
        <v>0</v>
      </c>
      <c r="T323" s="235">
        <f>S323*H323</f>
        <v>0</v>
      </c>
      <c r="U323" s="35"/>
      <c r="V323" s="35"/>
      <c r="W323" s="35"/>
      <c r="X323" s="35"/>
      <c r="Y323" s="35"/>
      <c r="Z323" s="35"/>
      <c r="AA323" s="35"/>
      <c r="AB323" s="35"/>
      <c r="AC323" s="35"/>
      <c r="AD323" s="35"/>
      <c r="AE323" s="35"/>
      <c r="AR323" s="236" t="s">
        <v>258</v>
      </c>
      <c r="AT323" s="236" t="s">
        <v>239</v>
      </c>
      <c r="AU323" s="236" t="s">
        <v>73</v>
      </c>
      <c r="AY323" s="14" t="s">
        <v>238</v>
      </c>
      <c r="BE323" s="237">
        <f>IF(N323="základní",J323,0)</f>
        <v>0</v>
      </c>
      <c r="BF323" s="237">
        <f>IF(N323="snížená",J323,0)</f>
        <v>0</v>
      </c>
      <c r="BG323" s="237">
        <f>IF(N323="zákl. přenesená",J323,0)</f>
        <v>0</v>
      </c>
      <c r="BH323" s="237">
        <f>IF(N323="sníž. přenesená",J323,0)</f>
        <v>0</v>
      </c>
      <c r="BI323" s="237">
        <f>IF(N323="nulová",J323,0)</f>
        <v>0</v>
      </c>
      <c r="BJ323" s="14" t="s">
        <v>80</v>
      </c>
      <c r="BK323" s="237">
        <f>ROUND(I323*H323,2)</f>
        <v>0</v>
      </c>
      <c r="BL323" s="14" t="s">
        <v>258</v>
      </c>
      <c r="BM323" s="236" t="s">
        <v>1783</v>
      </c>
    </row>
    <row r="324" s="2" customFormat="1">
      <c r="A324" s="35"/>
      <c r="B324" s="36"/>
      <c r="C324" s="37"/>
      <c r="D324" s="238" t="s">
        <v>244</v>
      </c>
      <c r="E324" s="37"/>
      <c r="F324" s="239" t="s">
        <v>1857</v>
      </c>
      <c r="G324" s="37"/>
      <c r="H324" s="37"/>
      <c r="I324" s="240"/>
      <c r="J324" s="37"/>
      <c r="K324" s="37"/>
      <c r="L324" s="41"/>
      <c r="M324" s="241"/>
      <c r="N324" s="242"/>
      <c r="O324" s="88"/>
      <c r="P324" s="88"/>
      <c r="Q324" s="88"/>
      <c r="R324" s="88"/>
      <c r="S324" s="88"/>
      <c r="T324" s="89"/>
      <c r="U324" s="35"/>
      <c r="V324" s="35"/>
      <c r="W324" s="35"/>
      <c r="X324" s="35"/>
      <c r="Y324" s="35"/>
      <c r="Z324" s="35"/>
      <c r="AA324" s="35"/>
      <c r="AB324" s="35"/>
      <c r="AC324" s="35"/>
      <c r="AD324" s="35"/>
      <c r="AE324" s="35"/>
      <c r="AT324" s="14" t="s">
        <v>244</v>
      </c>
      <c r="AU324" s="14" t="s">
        <v>73</v>
      </c>
    </row>
    <row r="325" s="2" customFormat="1">
      <c r="A325" s="35"/>
      <c r="B325" s="36"/>
      <c r="C325" s="37"/>
      <c r="D325" s="238" t="s">
        <v>993</v>
      </c>
      <c r="E325" s="37"/>
      <c r="F325" s="265" t="s">
        <v>1675</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993</v>
      </c>
      <c r="AU325" s="14" t="s">
        <v>73</v>
      </c>
    </row>
    <row r="326" s="2" customFormat="1" ht="78" customHeight="1">
      <c r="A326" s="35"/>
      <c r="B326" s="36"/>
      <c r="C326" s="224" t="s">
        <v>1447</v>
      </c>
      <c r="D326" s="224" t="s">
        <v>239</v>
      </c>
      <c r="E326" s="225" t="s">
        <v>1663</v>
      </c>
      <c r="F326" s="226" t="s">
        <v>1664</v>
      </c>
      <c r="G326" s="227" t="s">
        <v>242</v>
      </c>
      <c r="H326" s="228">
        <v>6</v>
      </c>
      <c r="I326" s="229"/>
      <c r="J326" s="230">
        <f>ROUND(I326*H326,2)</f>
        <v>0</v>
      </c>
      <c r="K326" s="231"/>
      <c r="L326" s="41"/>
      <c r="M326" s="232" t="s">
        <v>1</v>
      </c>
      <c r="N326" s="23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258</v>
      </c>
      <c r="AT326" s="236" t="s">
        <v>239</v>
      </c>
      <c r="AU326" s="236" t="s">
        <v>73</v>
      </c>
      <c r="AY326" s="14" t="s">
        <v>238</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258</v>
      </c>
      <c r="BM326" s="236" t="s">
        <v>1858</v>
      </c>
    </row>
    <row r="327" s="2" customFormat="1">
      <c r="A327" s="35"/>
      <c r="B327" s="36"/>
      <c r="C327" s="37"/>
      <c r="D327" s="238" t="s">
        <v>244</v>
      </c>
      <c r="E327" s="37"/>
      <c r="F327" s="239" t="s">
        <v>1666</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244</v>
      </c>
      <c r="AU327" s="14" t="s">
        <v>73</v>
      </c>
    </row>
    <row r="328" s="2" customFormat="1">
      <c r="A328" s="35"/>
      <c r="B328" s="36"/>
      <c r="C328" s="37"/>
      <c r="D328" s="238" t="s">
        <v>993</v>
      </c>
      <c r="E328" s="37"/>
      <c r="F328" s="265" t="s">
        <v>1859</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993</v>
      </c>
      <c r="AU328" s="14" t="s">
        <v>73</v>
      </c>
    </row>
    <row r="329" s="2" customFormat="1" ht="62.7" customHeight="1">
      <c r="A329" s="35"/>
      <c r="B329" s="36"/>
      <c r="C329" s="224" t="s">
        <v>1337</v>
      </c>
      <c r="D329" s="224" t="s">
        <v>239</v>
      </c>
      <c r="E329" s="225" t="s">
        <v>1860</v>
      </c>
      <c r="F329" s="226" t="s">
        <v>1861</v>
      </c>
      <c r="G329" s="227" t="s">
        <v>242</v>
      </c>
      <c r="H329" s="228">
        <v>4</v>
      </c>
      <c r="I329" s="229"/>
      <c r="J329" s="230">
        <f>ROUND(I329*H329,2)</f>
        <v>0</v>
      </c>
      <c r="K329" s="231"/>
      <c r="L329" s="41"/>
      <c r="M329" s="232" t="s">
        <v>1</v>
      </c>
      <c r="N329" s="233" t="s">
        <v>38</v>
      </c>
      <c r="O329" s="88"/>
      <c r="P329" s="234">
        <f>O329*H329</f>
        <v>0</v>
      </c>
      <c r="Q329" s="234">
        <v>0</v>
      </c>
      <c r="R329" s="234">
        <f>Q329*H329</f>
        <v>0</v>
      </c>
      <c r="S329" s="234">
        <v>0</v>
      </c>
      <c r="T329" s="235">
        <f>S329*H329</f>
        <v>0</v>
      </c>
      <c r="U329" s="35"/>
      <c r="V329" s="35"/>
      <c r="W329" s="35"/>
      <c r="X329" s="35"/>
      <c r="Y329" s="35"/>
      <c r="Z329" s="35"/>
      <c r="AA329" s="35"/>
      <c r="AB329" s="35"/>
      <c r="AC329" s="35"/>
      <c r="AD329" s="35"/>
      <c r="AE329" s="35"/>
      <c r="AR329" s="236" t="s">
        <v>258</v>
      </c>
      <c r="AT329" s="236" t="s">
        <v>239</v>
      </c>
      <c r="AU329" s="236" t="s">
        <v>73</v>
      </c>
      <c r="AY329" s="14" t="s">
        <v>238</v>
      </c>
      <c r="BE329" s="237">
        <f>IF(N329="základní",J329,0)</f>
        <v>0</v>
      </c>
      <c r="BF329" s="237">
        <f>IF(N329="snížená",J329,0)</f>
        <v>0</v>
      </c>
      <c r="BG329" s="237">
        <f>IF(N329="zákl. přenesená",J329,0)</f>
        <v>0</v>
      </c>
      <c r="BH329" s="237">
        <f>IF(N329="sníž. přenesená",J329,0)</f>
        <v>0</v>
      </c>
      <c r="BI329" s="237">
        <f>IF(N329="nulová",J329,0)</f>
        <v>0</v>
      </c>
      <c r="BJ329" s="14" t="s">
        <v>80</v>
      </c>
      <c r="BK329" s="237">
        <f>ROUND(I329*H329,2)</f>
        <v>0</v>
      </c>
      <c r="BL329" s="14" t="s">
        <v>258</v>
      </c>
      <c r="BM329" s="236" t="s">
        <v>1862</v>
      </c>
    </row>
    <row r="330" s="2" customFormat="1">
      <c r="A330" s="35"/>
      <c r="B330" s="36"/>
      <c r="C330" s="37"/>
      <c r="D330" s="238" t="s">
        <v>244</v>
      </c>
      <c r="E330" s="37"/>
      <c r="F330" s="239" t="s">
        <v>1861</v>
      </c>
      <c r="G330" s="37"/>
      <c r="H330" s="37"/>
      <c r="I330" s="240"/>
      <c r="J330" s="37"/>
      <c r="K330" s="37"/>
      <c r="L330" s="41"/>
      <c r="M330" s="241"/>
      <c r="N330" s="242"/>
      <c r="O330" s="88"/>
      <c r="P330" s="88"/>
      <c r="Q330" s="88"/>
      <c r="R330" s="88"/>
      <c r="S330" s="88"/>
      <c r="T330" s="89"/>
      <c r="U330" s="35"/>
      <c r="V330" s="35"/>
      <c r="W330" s="35"/>
      <c r="X330" s="35"/>
      <c r="Y330" s="35"/>
      <c r="Z330" s="35"/>
      <c r="AA330" s="35"/>
      <c r="AB330" s="35"/>
      <c r="AC330" s="35"/>
      <c r="AD330" s="35"/>
      <c r="AE330" s="35"/>
      <c r="AT330" s="14" t="s">
        <v>244</v>
      </c>
      <c r="AU330" s="14" t="s">
        <v>73</v>
      </c>
    </row>
    <row r="331" s="2" customFormat="1">
      <c r="A331" s="35"/>
      <c r="B331" s="36"/>
      <c r="C331" s="37"/>
      <c r="D331" s="238" t="s">
        <v>993</v>
      </c>
      <c r="E331" s="37"/>
      <c r="F331" s="265" t="s">
        <v>1675</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993</v>
      </c>
      <c r="AU331" s="14" t="s">
        <v>73</v>
      </c>
    </row>
    <row r="332" s="2" customFormat="1" ht="62.7" customHeight="1">
      <c r="A332" s="35"/>
      <c r="B332" s="36"/>
      <c r="C332" s="224" t="s">
        <v>1454</v>
      </c>
      <c r="D332" s="224" t="s">
        <v>239</v>
      </c>
      <c r="E332" s="225" t="s">
        <v>1671</v>
      </c>
      <c r="F332" s="226" t="s">
        <v>1672</v>
      </c>
      <c r="G332" s="227" t="s">
        <v>242</v>
      </c>
      <c r="H332" s="228">
        <v>6</v>
      </c>
      <c r="I332" s="229"/>
      <c r="J332" s="230">
        <f>ROUND(I332*H332,2)</f>
        <v>0</v>
      </c>
      <c r="K332" s="231"/>
      <c r="L332" s="41"/>
      <c r="M332" s="232" t="s">
        <v>1</v>
      </c>
      <c r="N332" s="233" t="s">
        <v>38</v>
      </c>
      <c r="O332" s="88"/>
      <c r="P332" s="234">
        <f>O332*H332</f>
        <v>0</v>
      </c>
      <c r="Q332" s="234">
        <v>0</v>
      </c>
      <c r="R332" s="234">
        <f>Q332*H332</f>
        <v>0</v>
      </c>
      <c r="S332" s="234">
        <v>0</v>
      </c>
      <c r="T332" s="235">
        <f>S332*H332</f>
        <v>0</v>
      </c>
      <c r="U332" s="35"/>
      <c r="V332" s="35"/>
      <c r="W332" s="35"/>
      <c r="X332" s="35"/>
      <c r="Y332" s="35"/>
      <c r="Z332" s="35"/>
      <c r="AA332" s="35"/>
      <c r="AB332" s="35"/>
      <c r="AC332" s="35"/>
      <c r="AD332" s="35"/>
      <c r="AE332" s="35"/>
      <c r="AR332" s="236" t="s">
        <v>258</v>
      </c>
      <c r="AT332" s="236" t="s">
        <v>239</v>
      </c>
      <c r="AU332" s="236" t="s">
        <v>73</v>
      </c>
      <c r="AY332" s="14" t="s">
        <v>238</v>
      </c>
      <c r="BE332" s="237">
        <f>IF(N332="základní",J332,0)</f>
        <v>0</v>
      </c>
      <c r="BF332" s="237">
        <f>IF(N332="snížená",J332,0)</f>
        <v>0</v>
      </c>
      <c r="BG332" s="237">
        <f>IF(N332="zákl. přenesená",J332,0)</f>
        <v>0</v>
      </c>
      <c r="BH332" s="237">
        <f>IF(N332="sníž. přenesená",J332,0)</f>
        <v>0</v>
      </c>
      <c r="BI332" s="237">
        <f>IF(N332="nulová",J332,0)</f>
        <v>0</v>
      </c>
      <c r="BJ332" s="14" t="s">
        <v>80</v>
      </c>
      <c r="BK332" s="237">
        <f>ROUND(I332*H332,2)</f>
        <v>0</v>
      </c>
      <c r="BL332" s="14" t="s">
        <v>258</v>
      </c>
      <c r="BM332" s="236" t="s">
        <v>1660</v>
      </c>
    </row>
    <row r="333" s="2" customFormat="1">
      <c r="A333" s="35"/>
      <c r="B333" s="36"/>
      <c r="C333" s="37"/>
      <c r="D333" s="238" t="s">
        <v>244</v>
      </c>
      <c r="E333" s="37"/>
      <c r="F333" s="239" t="s">
        <v>1672</v>
      </c>
      <c r="G333" s="37"/>
      <c r="H333" s="37"/>
      <c r="I333" s="240"/>
      <c r="J333" s="37"/>
      <c r="K333" s="37"/>
      <c r="L333" s="41"/>
      <c r="M333" s="241"/>
      <c r="N333" s="242"/>
      <c r="O333" s="88"/>
      <c r="P333" s="88"/>
      <c r="Q333" s="88"/>
      <c r="R333" s="88"/>
      <c r="S333" s="88"/>
      <c r="T333" s="89"/>
      <c r="U333" s="35"/>
      <c r="V333" s="35"/>
      <c r="W333" s="35"/>
      <c r="X333" s="35"/>
      <c r="Y333" s="35"/>
      <c r="Z333" s="35"/>
      <c r="AA333" s="35"/>
      <c r="AB333" s="35"/>
      <c r="AC333" s="35"/>
      <c r="AD333" s="35"/>
      <c r="AE333" s="35"/>
      <c r="AT333" s="14" t="s">
        <v>244</v>
      </c>
      <c r="AU333" s="14" t="s">
        <v>73</v>
      </c>
    </row>
    <row r="334" s="2" customFormat="1">
      <c r="A334" s="35"/>
      <c r="B334" s="36"/>
      <c r="C334" s="37"/>
      <c r="D334" s="238" t="s">
        <v>993</v>
      </c>
      <c r="E334" s="37"/>
      <c r="F334" s="265" t="s">
        <v>1859</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993</v>
      </c>
      <c r="AU334" s="14" t="s">
        <v>73</v>
      </c>
    </row>
    <row r="335" s="2" customFormat="1" ht="16.5" customHeight="1">
      <c r="A335" s="35"/>
      <c r="B335" s="36"/>
      <c r="C335" s="224" t="s">
        <v>1341</v>
      </c>
      <c r="D335" s="224" t="s">
        <v>239</v>
      </c>
      <c r="E335" s="225" t="s">
        <v>1335</v>
      </c>
      <c r="F335" s="226" t="s">
        <v>1336</v>
      </c>
      <c r="G335" s="227" t="s">
        <v>242</v>
      </c>
      <c r="H335" s="228">
        <v>4</v>
      </c>
      <c r="I335" s="229"/>
      <c r="J335" s="230">
        <f>ROUND(I335*H335,2)</f>
        <v>0</v>
      </c>
      <c r="K335" s="231"/>
      <c r="L335" s="41"/>
      <c r="M335" s="232" t="s">
        <v>1</v>
      </c>
      <c r="N335" s="233" t="s">
        <v>38</v>
      </c>
      <c r="O335" s="88"/>
      <c r="P335" s="234">
        <f>O335*H335</f>
        <v>0</v>
      </c>
      <c r="Q335" s="234">
        <v>0</v>
      </c>
      <c r="R335" s="234">
        <f>Q335*H335</f>
        <v>0</v>
      </c>
      <c r="S335" s="234">
        <v>0</v>
      </c>
      <c r="T335" s="235">
        <f>S335*H335</f>
        <v>0</v>
      </c>
      <c r="U335" s="35"/>
      <c r="V335" s="35"/>
      <c r="W335" s="35"/>
      <c r="X335" s="35"/>
      <c r="Y335" s="35"/>
      <c r="Z335" s="35"/>
      <c r="AA335" s="35"/>
      <c r="AB335" s="35"/>
      <c r="AC335" s="35"/>
      <c r="AD335" s="35"/>
      <c r="AE335" s="35"/>
      <c r="AR335" s="236" t="s">
        <v>258</v>
      </c>
      <c r="AT335" s="236" t="s">
        <v>239</v>
      </c>
      <c r="AU335" s="236" t="s">
        <v>73</v>
      </c>
      <c r="AY335" s="14" t="s">
        <v>238</v>
      </c>
      <c r="BE335" s="237">
        <f>IF(N335="základní",J335,0)</f>
        <v>0</v>
      </c>
      <c r="BF335" s="237">
        <f>IF(N335="snížená",J335,0)</f>
        <v>0</v>
      </c>
      <c r="BG335" s="237">
        <f>IF(N335="zákl. přenesená",J335,0)</f>
        <v>0</v>
      </c>
      <c r="BH335" s="237">
        <f>IF(N335="sníž. přenesená",J335,0)</f>
        <v>0</v>
      </c>
      <c r="BI335" s="237">
        <f>IF(N335="nulová",J335,0)</f>
        <v>0</v>
      </c>
      <c r="BJ335" s="14" t="s">
        <v>80</v>
      </c>
      <c r="BK335" s="237">
        <f>ROUND(I335*H335,2)</f>
        <v>0</v>
      </c>
      <c r="BL335" s="14" t="s">
        <v>258</v>
      </c>
      <c r="BM335" s="236" t="s">
        <v>1665</v>
      </c>
    </row>
    <row r="336" s="2" customFormat="1">
      <c r="A336" s="35"/>
      <c r="B336" s="36"/>
      <c r="C336" s="37"/>
      <c r="D336" s="238" t="s">
        <v>244</v>
      </c>
      <c r="E336" s="37"/>
      <c r="F336" s="239" t="s">
        <v>1336</v>
      </c>
      <c r="G336" s="37"/>
      <c r="H336" s="37"/>
      <c r="I336" s="240"/>
      <c r="J336" s="37"/>
      <c r="K336" s="37"/>
      <c r="L336" s="41"/>
      <c r="M336" s="241"/>
      <c r="N336" s="242"/>
      <c r="O336" s="88"/>
      <c r="P336" s="88"/>
      <c r="Q336" s="88"/>
      <c r="R336" s="88"/>
      <c r="S336" s="88"/>
      <c r="T336" s="89"/>
      <c r="U336" s="35"/>
      <c r="V336" s="35"/>
      <c r="W336" s="35"/>
      <c r="X336" s="35"/>
      <c r="Y336" s="35"/>
      <c r="Z336" s="35"/>
      <c r="AA336" s="35"/>
      <c r="AB336" s="35"/>
      <c r="AC336" s="35"/>
      <c r="AD336" s="35"/>
      <c r="AE336" s="35"/>
      <c r="AT336" s="14" t="s">
        <v>244</v>
      </c>
      <c r="AU336" s="14" t="s">
        <v>73</v>
      </c>
    </row>
    <row r="337" s="2" customFormat="1">
      <c r="A337" s="35"/>
      <c r="B337" s="36"/>
      <c r="C337" s="37"/>
      <c r="D337" s="238" t="s">
        <v>993</v>
      </c>
      <c r="E337" s="37"/>
      <c r="F337" s="265" t="s">
        <v>1675</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993</v>
      </c>
      <c r="AU337" s="14" t="s">
        <v>73</v>
      </c>
    </row>
    <row r="338" s="2" customFormat="1" ht="24.15" customHeight="1">
      <c r="A338" s="35"/>
      <c r="B338" s="36"/>
      <c r="C338" s="224" t="s">
        <v>1461</v>
      </c>
      <c r="D338" s="224" t="s">
        <v>239</v>
      </c>
      <c r="E338" s="225" t="s">
        <v>1677</v>
      </c>
      <c r="F338" s="226" t="s">
        <v>1678</v>
      </c>
      <c r="G338" s="227" t="s">
        <v>242</v>
      </c>
      <c r="H338" s="228">
        <v>4</v>
      </c>
      <c r="I338" s="229"/>
      <c r="J338" s="230">
        <f>ROUND(I338*H338,2)</f>
        <v>0</v>
      </c>
      <c r="K338" s="231"/>
      <c r="L338" s="41"/>
      <c r="M338" s="232" t="s">
        <v>1</v>
      </c>
      <c r="N338" s="233" t="s">
        <v>38</v>
      </c>
      <c r="O338" s="88"/>
      <c r="P338" s="234">
        <f>O338*H338</f>
        <v>0</v>
      </c>
      <c r="Q338" s="234">
        <v>0</v>
      </c>
      <c r="R338" s="234">
        <f>Q338*H338</f>
        <v>0</v>
      </c>
      <c r="S338" s="234">
        <v>0</v>
      </c>
      <c r="T338" s="235">
        <f>S338*H338</f>
        <v>0</v>
      </c>
      <c r="U338" s="35"/>
      <c r="V338" s="35"/>
      <c r="W338" s="35"/>
      <c r="X338" s="35"/>
      <c r="Y338" s="35"/>
      <c r="Z338" s="35"/>
      <c r="AA338" s="35"/>
      <c r="AB338" s="35"/>
      <c r="AC338" s="35"/>
      <c r="AD338" s="35"/>
      <c r="AE338" s="35"/>
      <c r="AR338" s="236" t="s">
        <v>258</v>
      </c>
      <c r="AT338" s="236" t="s">
        <v>239</v>
      </c>
      <c r="AU338" s="236" t="s">
        <v>73</v>
      </c>
      <c r="AY338" s="14" t="s">
        <v>238</v>
      </c>
      <c r="BE338" s="237">
        <f>IF(N338="základní",J338,0)</f>
        <v>0</v>
      </c>
      <c r="BF338" s="237">
        <f>IF(N338="snížená",J338,0)</f>
        <v>0</v>
      </c>
      <c r="BG338" s="237">
        <f>IF(N338="zákl. přenesená",J338,0)</f>
        <v>0</v>
      </c>
      <c r="BH338" s="237">
        <f>IF(N338="sníž. přenesená",J338,0)</f>
        <v>0</v>
      </c>
      <c r="BI338" s="237">
        <f>IF(N338="nulová",J338,0)</f>
        <v>0</v>
      </c>
      <c r="BJ338" s="14" t="s">
        <v>80</v>
      </c>
      <c r="BK338" s="237">
        <f>ROUND(I338*H338,2)</f>
        <v>0</v>
      </c>
      <c r="BL338" s="14" t="s">
        <v>258</v>
      </c>
      <c r="BM338" s="236" t="s">
        <v>1670</v>
      </c>
    </row>
    <row r="339" s="2" customFormat="1">
      <c r="A339" s="35"/>
      <c r="B339" s="36"/>
      <c r="C339" s="37"/>
      <c r="D339" s="238" t="s">
        <v>244</v>
      </c>
      <c r="E339" s="37"/>
      <c r="F339" s="239" t="s">
        <v>1678</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244</v>
      </c>
      <c r="AU339" s="14" t="s">
        <v>73</v>
      </c>
    </row>
    <row r="340" s="2" customFormat="1">
      <c r="A340" s="35"/>
      <c r="B340" s="36"/>
      <c r="C340" s="37"/>
      <c r="D340" s="238" t="s">
        <v>993</v>
      </c>
      <c r="E340" s="37"/>
      <c r="F340" s="265" t="s">
        <v>1675</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993</v>
      </c>
      <c r="AU340" s="14" t="s">
        <v>73</v>
      </c>
    </row>
    <row r="341" s="2" customFormat="1" ht="16.5" customHeight="1">
      <c r="A341" s="35"/>
      <c r="B341" s="36"/>
      <c r="C341" s="224" t="s">
        <v>1346</v>
      </c>
      <c r="D341" s="224" t="s">
        <v>239</v>
      </c>
      <c r="E341" s="225" t="s">
        <v>1339</v>
      </c>
      <c r="F341" s="226" t="s">
        <v>1340</v>
      </c>
      <c r="G341" s="227" t="s">
        <v>242</v>
      </c>
      <c r="H341" s="228">
        <v>11</v>
      </c>
      <c r="I341" s="229"/>
      <c r="J341" s="230">
        <f>ROUND(I341*H341,2)</f>
        <v>0</v>
      </c>
      <c r="K341" s="231"/>
      <c r="L341" s="41"/>
      <c r="M341" s="232" t="s">
        <v>1</v>
      </c>
      <c r="N341" s="233" t="s">
        <v>38</v>
      </c>
      <c r="O341" s="88"/>
      <c r="P341" s="234">
        <f>O341*H341</f>
        <v>0</v>
      </c>
      <c r="Q341" s="234">
        <v>0</v>
      </c>
      <c r="R341" s="234">
        <f>Q341*H341</f>
        <v>0</v>
      </c>
      <c r="S341" s="234">
        <v>0</v>
      </c>
      <c r="T341" s="235">
        <f>S341*H341</f>
        <v>0</v>
      </c>
      <c r="U341" s="35"/>
      <c r="V341" s="35"/>
      <c r="W341" s="35"/>
      <c r="X341" s="35"/>
      <c r="Y341" s="35"/>
      <c r="Z341" s="35"/>
      <c r="AA341" s="35"/>
      <c r="AB341" s="35"/>
      <c r="AC341" s="35"/>
      <c r="AD341" s="35"/>
      <c r="AE341" s="35"/>
      <c r="AR341" s="236" t="s">
        <v>258</v>
      </c>
      <c r="AT341" s="236" t="s">
        <v>239</v>
      </c>
      <c r="AU341" s="236" t="s">
        <v>73</v>
      </c>
      <c r="AY341" s="14" t="s">
        <v>238</v>
      </c>
      <c r="BE341" s="237">
        <f>IF(N341="základní",J341,0)</f>
        <v>0</v>
      </c>
      <c r="BF341" s="237">
        <f>IF(N341="snížená",J341,0)</f>
        <v>0</v>
      </c>
      <c r="BG341" s="237">
        <f>IF(N341="zákl. přenesená",J341,0)</f>
        <v>0</v>
      </c>
      <c r="BH341" s="237">
        <f>IF(N341="sníž. přenesená",J341,0)</f>
        <v>0</v>
      </c>
      <c r="BI341" s="237">
        <f>IF(N341="nulová",J341,0)</f>
        <v>0</v>
      </c>
      <c r="BJ341" s="14" t="s">
        <v>80</v>
      </c>
      <c r="BK341" s="237">
        <f>ROUND(I341*H341,2)</f>
        <v>0</v>
      </c>
      <c r="BL341" s="14" t="s">
        <v>258</v>
      </c>
      <c r="BM341" s="236" t="s">
        <v>1673</v>
      </c>
    </row>
    <row r="342" s="2" customFormat="1">
      <c r="A342" s="35"/>
      <c r="B342" s="36"/>
      <c r="C342" s="37"/>
      <c r="D342" s="238" t="s">
        <v>244</v>
      </c>
      <c r="E342" s="37"/>
      <c r="F342" s="239" t="s">
        <v>1340</v>
      </c>
      <c r="G342" s="37"/>
      <c r="H342" s="37"/>
      <c r="I342" s="240"/>
      <c r="J342" s="37"/>
      <c r="K342" s="37"/>
      <c r="L342" s="41"/>
      <c r="M342" s="241"/>
      <c r="N342" s="242"/>
      <c r="O342" s="88"/>
      <c r="P342" s="88"/>
      <c r="Q342" s="88"/>
      <c r="R342" s="88"/>
      <c r="S342" s="88"/>
      <c r="T342" s="89"/>
      <c r="U342" s="35"/>
      <c r="V342" s="35"/>
      <c r="W342" s="35"/>
      <c r="X342" s="35"/>
      <c r="Y342" s="35"/>
      <c r="Z342" s="35"/>
      <c r="AA342" s="35"/>
      <c r="AB342" s="35"/>
      <c r="AC342" s="35"/>
      <c r="AD342" s="35"/>
      <c r="AE342" s="35"/>
      <c r="AT342" s="14" t="s">
        <v>244</v>
      </c>
      <c r="AU342" s="14" t="s">
        <v>73</v>
      </c>
    </row>
    <row r="343" s="2" customFormat="1">
      <c r="A343" s="35"/>
      <c r="B343" s="36"/>
      <c r="C343" s="37"/>
      <c r="D343" s="238" t="s">
        <v>993</v>
      </c>
      <c r="E343" s="37"/>
      <c r="F343" s="265" t="s">
        <v>1681</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993</v>
      </c>
      <c r="AU343" s="14" t="s">
        <v>73</v>
      </c>
    </row>
    <row r="344" s="2" customFormat="1" ht="66.75" customHeight="1">
      <c r="A344" s="35"/>
      <c r="B344" s="36"/>
      <c r="C344" s="224" t="s">
        <v>1468</v>
      </c>
      <c r="D344" s="224" t="s">
        <v>239</v>
      </c>
      <c r="E344" s="225" t="s">
        <v>1344</v>
      </c>
      <c r="F344" s="226" t="s">
        <v>1345</v>
      </c>
      <c r="G344" s="227" t="s">
        <v>242</v>
      </c>
      <c r="H344" s="228">
        <v>11</v>
      </c>
      <c r="I344" s="229"/>
      <c r="J344" s="230">
        <f>ROUND(I344*H344,2)</f>
        <v>0</v>
      </c>
      <c r="K344" s="231"/>
      <c r="L344" s="41"/>
      <c r="M344" s="232" t="s">
        <v>1</v>
      </c>
      <c r="N344" s="233" t="s">
        <v>38</v>
      </c>
      <c r="O344" s="88"/>
      <c r="P344" s="234">
        <f>O344*H344</f>
        <v>0</v>
      </c>
      <c r="Q344" s="234">
        <v>0</v>
      </c>
      <c r="R344" s="234">
        <f>Q344*H344</f>
        <v>0</v>
      </c>
      <c r="S344" s="234">
        <v>0</v>
      </c>
      <c r="T344" s="235">
        <f>S344*H344</f>
        <v>0</v>
      </c>
      <c r="U344" s="35"/>
      <c r="V344" s="35"/>
      <c r="W344" s="35"/>
      <c r="X344" s="35"/>
      <c r="Y344" s="35"/>
      <c r="Z344" s="35"/>
      <c r="AA344" s="35"/>
      <c r="AB344" s="35"/>
      <c r="AC344" s="35"/>
      <c r="AD344" s="35"/>
      <c r="AE344" s="35"/>
      <c r="AR344" s="236" t="s">
        <v>258</v>
      </c>
      <c r="AT344" s="236" t="s">
        <v>239</v>
      </c>
      <c r="AU344" s="236" t="s">
        <v>73</v>
      </c>
      <c r="AY344" s="14" t="s">
        <v>238</v>
      </c>
      <c r="BE344" s="237">
        <f>IF(N344="základní",J344,0)</f>
        <v>0</v>
      </c>
      <c r="BF344" s="237">
        <f>IF(N344="snížená",J344,0)</f>
        <v>0</v>
      </c>
      <c r="BG344" s="237">
        <f>IF(N344="zákl. přenesená",J344,0)</f>
        <v>0</v>
      </c>
      <c r="BH344" s="237">
        <f>IF(N344="sníž. přenesená",J344,0)</f>
        <v>0</v>
      </c>
      <c r="BI344" s="237">
        <f>IF(N344="nulová",J344,0)</f>
        <v>0</v>
      </c>
      <c r="BJ344" s="14" t="s">
        <v>80</v>
      </c>
      <c r="BK344" s="237">
        <f>ROUND(I344*H344,2)</f>
        <v>0</v>
      </c>
      <c r="BL344" s="14" t="s">
        <v>258</v>
      </c>
      <c r="BM344" s="236" t="s">
        <v>1674</v>
      </c>
    </row>
    <row r="345" s="2" customFormat="1">
      <c r="A345" s="35"/>
      <c r="B345" s="36"/>
      <c r="C345" s="37"/>
      <c r="D345" s="238" t="s">
        <v>244</v>
      </c>
      <c r="E345" s="37"/>
      <c r="F345" s="239" t="s">
        <v>1345</v>
      </c>
      <c r="G345" s="37"/>
      <c r="H345" s="37"/>
      <c r="I345" s="240"/>
      <c r="J345" s="37"/>
      <c r="K345" s="37"/>
      <c r="L345" s="41"/>
      <c r="M345" s="241"/>
      <c r="N345" s="242"/>
      <c r="O345" s="88"/>
      <c r="P345" s="88"/>
      <c r="Q345" s="88"/>
      <c r="R345" s="88"/>
      <c r="S345" s="88"/>
      <c r="T345" s="89"/>
      <c r="U345" s="35"/>
      <c r="V345" s="35"/>
      <c r="W345" s="35"/>
      <c r="X345" s="35"/>
      <c r="Y345" s="35"/>
      <c r="Z345" s="35"/>
      <c r="AA345" s="35"/>
      <c r="AB345" s="35"/>
      <c r="AC345" s="35"/>
      <c r="AD345" s="35"/>
      <c r="AE345" s="35"/>
      <c r="AT345" s="14" t="s">
        <v>244</v>
      </c>
      <c r="AU345" s="14" t="s">
        <v>73</v>
      </c>
    </row>
    <row r="346" s="2" customFormat="1">
      <c r="A346" s="35"/>
      <c r="B346" s="36"/>
      <c r="C346" s="37"/>
      <c r="D346" s="238" t="s">
        <v>993</v>
      </c>
      <c r="E346" s="37"/>
      <c r="F346" s="265" t="s">
        <v>1681</v>
      </c>
      <c r="G346" s="37"/>
      <c r="H346" s="37"/>
      <c r="I346" s="240"/>
      <c r="J346" s="37"/>
      <c r="K346" s="37"/>
      <c r="L346" s="41"/>
      <c r="M346" s="241"/>
      <c r="N346" s="242"/>
      <c r="O346" s="88"/>
      <c r="P346" s="88"/>
      <c r="Q346" s="88"/>
      <c r="R346" s="88"/>
      <c r="S346" s="88"/>
      <c r="T346" s="89"/>
      <c r="U346" s="35"/>
      <c r="V346" s="35"/>
      <c r="W346" s="35"/>
      <c r="X346" s="35"/>
      <c r="Y346" s="35"/>
      <c r="Z346" s="35"/>
      <c r="AA346" s="35"/>
      <c r="AB346" s="35"/>
      <c r="AC346" s="35"/>
      <c r="AD346" s="35"/>
      <c r="AE346" s="35"/>
      <c r="AT346" s="14" t="s">
        <v>993</v>
      </c>
      <c r="AU346" s="14" t="s">
        <v>73</v>
      </c>
    </row>
    <row r="347" s="2" customFormat="1" ht="37.8" customHeight="1">
      <c r="A347" s="35"/>
      <c r="B347" s="36"/>
      <c r="C347" s="224" t="s">
        <v>1349</v>
      </c>
      <c r="D347" s="224" t="s">
        <v>239</v>
      </c>
      <c r="E347" s="225" t="s">
        <v>1684</v>
      </c>
      <c r="F347" s="226" t="s">
        <v>1685</v>
      </c>
      <c r="G347" s="227" t="s">
        <v>242</v>
      </c>
      <c r="H347" s="228">
        <v>40</v>
      </c>
      <c r="I347" s="229"/>
      <c r="J347" s="230">
        <f>ROUND(I347*H347,2)</f>
        <v>0</v>
      </c>
      <c r="K347" s="231"/>
      <c r="L347" s="41"/>
      <c r="M347" s="232" t="s">
        <v>1</v>
      </c>
      <c r="N347" s="233" t="s">
        <v>38</v>
      </c>
      <c r="O347" s="88"/>
      <c r="P347" s="234">
        <f>O347*H347</f>
        <v>0</v>
      </c>
      <c r="Q347" s="234">
        <v>0</v>
      </c>
      <c r="R347" s="234">
        <f>Q347*H347</f>
        <v>0</v>
      </c>
      <c r="S347" s="234">
        <v>0</v>
      </c>
      <c r="T347" s="235">
        <f>S347*H347</f>
        <v>0</v>
      </c>
      <c r="U347" s="35"/>
      <c r="V347" s="35"/>
      <c r="W347" s="35"/>
      <c r="X347" s="35"/>
      <c r="Y347" s="35"/>
      <c r="Z347" s="35"/>
      <c r="AA347" s="35"/>
      <c r="AB347" s="35"/>
      <c r="AC347" s="35"/>
      <c r="AD347" s="35"/>
      <c r="AE347" s="35"/>
      <c r="AR347" s="236" t="s">
        <v>258</v>
      </c>
      <c r="AT347" s="236" t="s">
        <v>239</v>
      </c>
      <c r="AU347" s="236" t="s">
        <v>73</v>
      </c>
      <c r="AY347" s="14" t="s">
        <v>238</v>
      </c>
      <c r="BE347" s="237">
        <f>IF(N347="základní",J347,0)</f>
        <v>0</v>
      </c>
      <c r="BF347" s="237">
        <f>IF(N347="snížená",J347,0)</f>
        <v>0</v>
      </c>
      <c r="BG347" s="237">
        <f>IF(N347="zákl. přenesená",J347,0)</f>
        <v>0</v>
      </c>
      <c r="BH347" s="237">
        <f>IF(N347="sníž. přenesená",J347,0)</f>
        <v>0</v>
      </c>
      <c r="BI347" s="237">
        <f>IF(N347="nulová",J347,0)</f>
        <v>0</v>
      </c>
      <c r="BJ347" s="14" t="s">
        <v>80</v>
      </c>
      <c r="BK347" s="237">
        <f>ROUND(I347*H347,2)</f>
        <v>0</v>
      </c>
      <c r="BL347" s="14" t="s">
        <v>258</v>
      </c>
      <c r="BM347" s="236" t="s">
        <v>1679</v>
      </c>
    </row>
    <row r="348" s="2" customFormat="1">
      <c r="A348" s="35"/>
      <c r="B348" s="36"/>
      <c r="C348" s="37"/>
      <c r="D348" s="238" t="s">
        <v>244</v>
      </c>
      <c r="E348" s="37"/>
      <c r="F348" s="239" t="s">
        <v>1685</v>
      </c>
      <c r="G348" s="37"/>
      <c r="H348" s="37"/>
      <c r="I348" s="240"/>
      <c r="J348" s="37"/>
      <c r="K348" s="37"/>
      <c r="L348" s="41"/>
      <c r="M348" s="241"/>
      <c r="N348" s="242"/>
      <c r="O348" s="88"/>
      <c r="P348" s="88"/>
      <c r="Q348" s="88"/>
      <c r="R348" s="88"/>
      <c r="S348" s="88"/>
      <c r="T348" s="89"/>
      <c r="U348" s="35"/>
      <c r="V348" s="35"/>
      <c r="W348" s="35"/>
      <c r="X348" s="35"/>
      <c r="Y348" s="35"/>
      <c r="Z348" s="35"/>
      <c r="AA348" s="35"/>
      <c r="AB348" s="35"/>
      <c r="AC348" s="35"/>
      <c r="AD348" s="35"/>
      <c r="AE348" s="35"/>
      <c r="AT348" s="14" t="s">
        <v>244</v>
      </c>
      <c r="AU348" s="14" t="s">
        <v>73</v>
      </c>
    </row>
    <row r="349" s="2" customFormat="1">
      <c r="A349" s="35"/>
      <c r="B349" s="36"/>
      <c r="C349" s="37"/>
      <c r="D349" s="238" t="s">
        <v>993</v>
      </c>
      <c r="E349" s="37"/>
      <c r="F349" s="265" t="s">
        <v>1863</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993</v>
      </c>
      <c r="AU349" s="14" t="s">
        <v>73</v>
      </c>
    </row>
    <row r="350" s="2" customFormat="1" ht="66.75" customHeight="1">
      <c r="A350" s="35"/>
      <c r="B350" s="36"/>
      <c r="C350" s="224" t="s">
        <v>1475</v>
      </c>
      <c r="D350" s="224" t="s">
        <v>239</v>
      </c>
      <c r="E350" s="225" t="s">
        <v>1476</v>
      </c>
      <c r="F350" s="226" t="s">
        <v>1477</v>
      </c>
      <c r="G350" s="227" t="s">
        <v>242</v>
      </c>
      <c r="H350" s="228">
        <v>8</v>
      </c>
      <c r="I350" s="229"/>
      <c r="J350" s="230">
        <f>ROUND(I350*H350,2)</f>
        <v>0</v>
      </c>
      <c r="K350" s="231"/>
      <c r="L350" s="41"/>
      <c r="M350" s="232" t="s">
        <v>1</v>
      </c>
      <c r="N350" s="233" t="s">
        <v>38</v>
      </c>
      <c r="O350" s="88"/>
      <c r="P350" s="234">
        <f>O350*H350</f>
        <v>0</v>
      </c>
      <c r="Q350" s="234">
        <v>0</v>
      </c>
      <c r="R350" s="234">
        <f>Q350*H350</f>
        <v>0</v>
      </c>
      <c r="S350" s="234">
        <v>0</v>
      </c>
      <c r="T350" s="235">
        <f>S350*H350</f>
        <v>0</v>
      </c>
      <c r="U350" s="35"/>
      <c r="V350" s="35"/>
      <c r="W350" s="35"/>
      <c r="X350" s="35"/>
      <c r="Y350" s="35"/>
      <c r="Z350" s="35"/>
      <c r="AA350" s="35"/>
      <c r="AB350" s="35"/>
      <c r="AC350" s="35"/>
      <c r="AD350" s="35"/>
      <c r="AE350" s="35"/>
      <c r="AR350" s="236" t="s">
        <v>258</v>
      </c>
      <c r="AT350" s="236" t="s">
        <v>239</v>
      </c>
      <c r="AU350" s="236" t="s">
        <v>73</v>
      </c>
      <c r="AY350" s="14" t="s">
        <v>238</v>
      </c>
      <c r="BE350" s="237">
        <f>IF(N350="základní",J350,0)</f>
        <v>0</v>
      </c>
      <c r="BF350" s="237">
        <f>IF(N350="snížená",J350,0)</f>
        <v>0</v>
      </c>
      <c r="BG350" s="237">
        <f>IF(N350="zákl. přenesená",J350,0)</f>
        <v>0</v>
      </c>
      <c r="BH350" s="237">
        <f>IF(N350="sníž. přenesená",J350,0)</f>
        <v>0</v>
      </c>
      <c r="BI350" s="237">
        <f>IF(N350="nulová",J350,0)</f>
        <v>0</v>
      </c>
      <c r="BJ350" s="14" t="s">
        <v>80</v>
      </c>
      <c r="BK350" s="237">
        <f>ROUND(I350*H350,2)</f>
        <v>0</v>
      </c>
      <c r="BL350" s="14" t="s">
        <v>258</v>
      </c>
      <c r="BM350" s="236" t="s">
        <v>1680</v>
      </c>
    </row>
    <row r="351" s="2" customFormat="1">
      <c r="A351" s="35"/>
      <c r="B351" s="36"/>
      <c r="C351" s="37"/>
      <c r="D351" s="238" t="s">
        <v>244</v>
      </c>
      <c r="E351" s="37"/>
      <c r="F351" s="239" t="s">
        <v>1479</v>
      </c>
      <c r="G351" s="37"/>
      <c r="H351" s="37"/>
      <c r="I351" s="240"/>
      <c r="J351" s="37"/>
      <c r="K351" s="37"/>
      <c r="L351" s="41"/>
      <c r="M351" s="241"/>
      <c r="N351" s="242"/>
      <c r="O351" s="88"/>
      <c r="P351" s="88"/>
      <c r="Q351" s="88"/>
      <c r="R351" s="88"/>
      <c r="S351" s="88"/>
      <c r="T351" s="89"/>
      <c r="U351" s="35"/>
      <c r="V351" s="35"/>
      <c r="W351" s="35"/>
      <c r="X351" s="35"/>
      <c r="Y351" s="35"/>
      <c r="Z351" s="35"/>
      <c r="AA351" s="35"/>
      <c r="AB351" s="35"/>
      <c r="AC351" s="35"/>
      <c r="AD351" s="35"/>
      <c r="AE351" s="35"/>
      <c r="AT351" s="14" t="s">
        <v>244</v>
      </c>
      <c r="AU351" s="14" t="s">
        <v>73</v>
      </c>
    </row>
    <row r="352" s="2" customFormat="1">
      <c r="A352" s="35"/>
      <c r="B352" s="36"/>
      <c r="C352" s="37"/>
      <c r="D352" s="238" t="s">
        <v>993</v>
      </c>
      <c r="E352" s="37"/>
      <c r="F352" s="265" t="s">
        <v>1690</v>
      </c>
      <c r="G352" s="37"/>
      <c r="H352" s="37"/>
      <c r="I352" s="240"/>
      <c r="J352" s="37"/>
      <c r="K352" s="37"/>
      <c r="L352" s="41"/>
      <c r="M352" s="241"/>
      <c r="N352" s="242"/>
      <c r="O352" s="88"/>
      <c r="P352" s="88"/>
      <c r="Q352" s="88"/>
      <c r="R352" s="88"/>
      <c r="S352" s="88"/>
      <c r="T352" s="89"/>
      <c r="U352" s="35"/>
      <c r="V352" s="35"/>
      <c r="W352" s="35"/>
      <c r="X352" s="35"/>
      <c r="Y352" s="35"/>
      <c r="Z352" s="35"/>
      <c r="AA352" s="35"/>
      <c r="AB352" s="35"/>
      <c r="AC352" s="35"/>
      <c r="AD352" s="35"/>
      <c r="AE352" s="35"/>
      <c r="AT352" s="14" t="s">
        <v>993</v>
      </c>
      <c r="AU352" s="14" t="s">
        <v>73</v>
      </c>
    </row>
    <row r="353" s="2" customFormat="1" ht="76.35" customHeight="1">
      <c r="A353" s="35"/>
      <c r="B353" s="36"/>
      <c r="C353" s="224" t="s">
        <v>1354</v>
      </c>
      <c r="D353" s="224" t="s">
        <v>239</v>
      </c>
      <c r="E353" s="225" t="s">
        <v>1481</v>
      </c>
      <c r="F353" s="226" t="s">
        <v>1482</v>
      </c>
      <c r="G353" s="227" t="s">
        <v>242</v>
      </c>
      <c r="H353" s="228">
        <v>11</v>
      </c>
      <c r="I353" s="229"/>
      <c r="J353" s="230">
        <f>ROUND(I353*H353,2)</f>
        <v>0</v>
      </c>
      <c r="K353" s="231"/>
      <c r="L353" s="41"/>
      <c r="M353" s="232" t="s">
        <v>1</v>
      </c>
      <c r="N353" s="233" t="s">
        <v>38</v>
      </c>
      <c r="O353" s="88"/>
      <c r="P353" s="234">
        <f>O353*H353</f>
        <v>0</v>
      </c>
      <c r="Q353" s="234">
        <v>0</v>
      </c>
      <c r="R353" s="234">
        <f>Q353*H353</f>
        <v>0</v>
      </c>
      <c r="S353" s="234">
        <v>0</v>
      </c>
      <c r="T353" s="235">
        <f>S353*H353</f>
        <v>0</v>
      </c>
      <c r="U353" s="35"/>
      <c r="V353" s="35"/>
      <c r="W353" s="35"/>
      <c r="X353" s="35"/>
      <c r="Y353" s="35"/>
      <c r="Z353" s="35"/>
      <c r="AA353" s="35"/>
      <c r="AB353" s="35"/>
      <c r="AC353" s="35"/>
      <c r="AD353" s="35"/>
      <c r="AE353" s="35"/>
      <c r="AR353" s="236" t="s">
        <v>258</v>
      </c>
      <c r="AT353" s="236" t="s">
        <v>239</v>
      </c>
      <c r="AU353" s="236" t="s">
        <v>73</v>
      </c>
      <c r="AY353" s="14" t="s">
        <v>238</v>
      </c>
      <c r="BE353" s="237">
        <f>IF(N353="základní",J353,0)</f>
        <v>0</v>
      </c>
      <c r="BF353" s="237">
        <f>IF(N353="snížená",J353,0)</f>
        <v>0</v>
      </c>
      <c r="BG353" s="237">
        <f>IF(N353="zákl. přenesená",J353,0)</f>
        <v>0</v>
      </c>
      <c r="BH353" s="237">
        <f>IF(N353="sníž. přenesená",J353,0)</f>
        <v>0</v>
      </c>
      <c r="BI353" s="237">
        <f>IF(N353="nulová",J353,0)</f>
        <v>0</v>
      </c>
      <c r="BJ353" s="14" t="s">
        <v>80</v>
      </c>
      <c r="BK353" s="237">
        <f>ROUND(I353*H353,2)</f>
        <v>0</v>
      </c>
      <c r="BL353" s="14" t="s">
        <v>258</v>
      </c>
      <c r="BM353" s="236" t="s">
        <v>1683</v>
      </c>
    </row>
    <row r="354" s="2" customFormat="1">
      <c r="A354" s="35"/>
      <c r="B354" s="36"/>
      <c r="C354" s="37"/>
      <c r="D354" s="238" t="s">
        <v>244</v>
      </c>
      <c r="E354" s="37"/>
      <c r="F354" s="239" t="s">
        <v>1484</v>
      </c>
      <c r="G354" s="37"/>
      <c r="H354" s="37"/>
      <c r="I354" s="240"/>
      <c r="J354" s="37"/>
      <c r="K354" s="37"/>
      <c r="L354" s="41"/>
      <c r="M354" s="241"/>
      <c r="N354" s="242"/>
      <c r="O354" s="88"/>
      <c r="P354" s="88"/>
      <c r="Q354" s="88"/>
      <c r="R354" s="88"/>
      <c r="S354" s="88"/>
      <c r="T354" s="89"/>
      <c r="U354" s="35"/>
      <c r="V354" s="35"/>
      <c r="W354" s="35"/>
      <c r="X354" s="35"/>
      <c r="Y354" s="35"/>
      <c r="Z354" s="35"/>
      <c r="AA354" s="35"/>
      <c r="AB354" s="35"/>
      <c r="AC354" s="35"/>
      <c r="AD354" s="35"/>
      <c r="AE354" s="35"/>
      <c r="AT354" s="14" t="s">
        <v>244</v>
      </c>
      <c r="AU354" s="14" t="s">
        <v>73</v>
      </c>
    </row>
    <row r="355" s="2" customFormat="1">
      <c r="A355" s="35"/>
      <c r="B355" s="36"/>
      <c r="C355" s="37"/>
      <c r="D355" s="238" t="s">
        <v>993</v>
      </c>
      <c r="E355" s="37"/>
      <c r="F355" s="265" t="s">
        <v>1692</v>
      </c>
      <c r="G355" s="37"/>
      <c r="H355" s="37"/>
      <c r="I355" s="240"/>
      <c r="J355" s="37"/>
      <c r="K355" s="37"/>
      <c r="L355" s="41"/>
      <c r="M355" s="256"/>
      <c r="N355" s="257"/>
      <c r="O355" s="258"/>
      <c r="P355" s="258"/>
      <c r="Q355" s="258"/>
      <c r="R355" s="258"/>
      <c r="S355" s="258"/>
      <c r="T355" s="259"/>
      <c r="U355" s="35"/>
      <c r="V355" s="35"/>
      <c r="W355" s="35"/>
      <c r="X355" s="35"/>
      <c r="Y355" s="35"/>
      <c r="Z355" s="35"/>
      <c r="AA355" s="35"/>
      <c r="AB355" s="35"/>
      <c r="AC355" s="35"/>
      <c r="AD355" s="35"/>
      <c r="AE355" s="35"/>
      <c r="AT355" s="14" t="s">
        <v>993</v>
      </c>
      <c r="AU355" s="14" t="s">
        <v>73</v>
      </c>
    </row>
    <row r="356" s="2" customFormat="1" ht="6.96" customHeight="1">
      <c r="A356" s="35"/>
      <c r="B356" s="63"/>
      <c r="C356" s="64"/>
      <c r="D356" s="64"/>
      <c r="E356" s="64"/>
      <c r="F356" s="64"/>
      <c r="G356" s="64"/>
      <c r="H356" s="64"/>
      <c r="I356" s="64"/>
      <c r="J356" s="64"/>
      <c r="K356" s="64"/>
      <c r="L356" s="41"/>
      <c r="M356" s="35"/>
      <c r="O356" s="35"/>
      <c r="P356" s="35"/>
      <c r="Q356" s="35"/>
      <c r="R356" s="35"/>
      <c r="S356" s="35"/>
      <c r="T356" s="35"/>
      <c r="U356" s="35"/>
      <c r="V356" s="35"/>
      <c r="W356" s="35"/>
      <c r="X356" s="35"/>
      <c r="Y356" s="35"/>
      <c r="Z356" s="35"/>
      <c r="AA356" s="35"/>
      <c r="AB356" s="35"/>
      <c r="AC356" s="35"/>
      <c r="AD356" s="35"/>
      <c r="AE356" s="35"/>
    </row>
  </sheetData>
  <sheetProtection sheet="1" autoFilter="0" formatColumns="0" formatRows="0" objects="1" scenarios="1" spinCount="100000" saltValue="b+3T9uLNzOwcZpV8KnRLbeNF4ml63yu2oOT6yWa6tcYcDSm1wo3dVrKAMK4Qr03b6e+GjezkjJVaihynbd1/lA==" hashValue="lSyfmwx8T1FD6FajMiVIMwoRh/9jczZJb+YMyGbk9AflIllR4xvVFLXwU3WxHUTdhWlBz2pPFvJ0IP3QJ3m66Q==" algorithmName="SHA-512" password="CC35"/>
  <autoFilter ref="C115:K355"/>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93</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210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210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350</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351</v>
      </c>
      <c r="E102" s="195"/>
      <c r="F102" s="195"/>
      <c r="G102" s="195"/>
      <c r="H102" s="195"/>
      <c r="I102" s="195"/>
      <c r="J102" s="196">
        <f>J128</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208</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210</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Dle sborníku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f>
        <v>0</v>
      </c>
      <c r="Q126" s="101"/>
      <c r="R126" s="207">
        <f>R127</f>
        <v>0.058560000000000001</v>
      </c>
      <c r="S126" s="101"/>
      <c r="T126" s="208">
        <f>T127</f>
        <v>0</v>
      </c>
      <c r="U126" s="35"/>
      <c r="V126" s="35"/>
      <c r="W126" s="35"/>
      <c r="X126" s="35"/>
      <c r="Y126" s="35"/>
      <c r="Z126" s="35"/>
      <c r="AA126" s="35"/>
      <c r="AB126" s="35"/>
      <c r="AC126" s="35"/>
      <c r="AD126" s="35"/>
      <c r="AE126" s="35"/>
      <c r="AT126" s="14" t="s">
        <v>72</v>
      </c>
      <c r="AU126" s="14" t="s">
        <v>219</v>
      </c>
      <c r="BK126" s="209">
        <f>BK127</f>
        <v>0</v>
      </c>
    </row>
    <row r="127" s="12" customFormat="1" ht="25.92" customHeight="1">
      <c r="A127" s="12"/>
      <c r="B127" s="210"/>
      <c r="C127" s="211"/>
      <c r="D127" s="212" t="s">
        <v>72</v>
      </c>
      <c r="E127" s="213" t="s">
        <v>246</v>
      </c>
      <c r="F127" s="213" t="s">
        <v>352</v>
      </c>
      <c r="G127" s="211"/>
      <c r="H127" s="211"/>
      <c r="I127" s="214"/>
      <c r="J127" s="215">
        <f>BK127</f>
        <v>0</v>
      </c>
      <c r="K127" s="211"/>
      <c r="L127" s="216"/>
      <c r="M127" s="217"/>
      <c r="N127" s="218"/>
      <c r="O127" s="218"/>
      <c r="P127" s="219">
        <f>P128</f>
        <v>0</v>
      </c>
      <c r="Q127" s="218"/>
      <c r="R127" s="219">
        <f>R128</f>
        <v>0.058560000000000001</v>
      </c>
      <c r="S127" s="218"/>
      <c r="T127" s="220">
        <f>T128</f>
        <v>0</v>
      </c>
      <c r="U127" s="12"/>
      <c r="V127" s="12"/>
      <c r="W127" s="12"/>
      <c r="X127" s="12"/>
      <c r="Y127" s="12"/>
      <c r="Z127" s="12"/>
      <c r="AA127" s="12"/>
      <c r="AB127" s="12"/>
      <c r="AC127" s="12"/>
      <c r="AD127" s="12"/>
      <c r="AE127" s="12"/>
      <c r="AR127" s="221" t="s">
        <v>89</v>
      </c>
      <c r="AT127" s="222" t="s">
        <v>72</v>
      </c>
      <c r="AU127" s="222" t="s">
        <v>73</v>
      </c>
      <c r="AY127" s="221" t="s">
        <v>238</v>
      </c>
      <c r="BK127" s="223">
        <f>BK128</f>
        <v>0</v>
      </c>
    </row>
    <row r="128" s="12" customFormat="1" ht="22.8" customHeight="1">
      <c r="A128" s="12"/>
      <c r="B128" s="210"/>
      <c r="C128" s="211"/>
      <c r="D128" s="212" t="s">
        <v>72</v>
      </c>
      <c r="E128" s="254" t="s">
        <v>353</v>
      </c>
      <c r="F128" s="254" t="s">
        <v>354</v>
      </c>
      <c r="G128" s="211"/>
      <c r="H128" s="211"/>
      <c r="I128" s="214"/>
      <c r="J128" s="255">
        <f>BK128</f>
        <v>0</v>
      </c>
      <c r="K128" s="211"/>
      <c r="L128" s="216"/>
      <c r="M128" s="217"/>
      <c r="N128" s="218"/>
      <c r="O128" s="218"/>
      <c r="P128" s="219">
        <f>SUM(P129:P138)</f>
        <v>0</v>
      </c>
      <c r="Q128" s="218"/>
      <c r="R128" s="219">
        <f>SUM(R129:R138)</f>
        <v>0.058560000000000001</v>
      </c>
      <c r="S128" s="218"/>
      <c r="T128" s="220">
        <f>SUM(T129:T138)</f>
        <v>0</v>
      </c>
      <c r="U128" s="12"/>
      <c r="V128" s="12"/>
      <c r="W128" s="12"/>
      <c r="X128" s="12"/>
      <c r="Y128" s="12"/>
      <c r="Z128" s="12"/>
      <c r="AA128" s="12"/>
      <c r="AB128" s="12"/>
      <c r="AC128" s="12"/>
      <c r="AD128" s="12"/>
      <c r="AE128" s="12"/>
      <c r="AR128" s="221" t="s">
        <v>89</v>
      </c>
      <c r="AT128" s="222" t="s">
        <v>72</v>
      </c>
      <c r="AU128" s="222" t="s">
        <v>80</v>
      </c>
      <c r="AY128" s="221" t="s">
        <v>238</v>
      </c>
      <c r="BK128" s="223">
        <f>SUM(BK129:BK138)</f>
        <v>0</v>
      </c>
    </row>
    <row r="129" s="2" customFormat="1" ht="62.7" customHeight="1">
      <c r="A129" s="35"/>
      <c r="B129" s="36"/>
      <c r="C129" s="224" t="s">
        <v>80</v>
      </c>
      <c r="D129" s="224" t="s">
        <v>239</v>
      </c>
      <c r="E129" s="225" t="s">
        <v>355</v>
      </c>
      <c r="F129" s="226" t="s">
        <v>356</v>
      </c>
      <c r="G129" s="227" t="s">
        <v>249</v>
      </c>
      <c r="H129" s="228">
        <v>65</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357</v>
      </c>
      <c r="AT129" s="236" t="s">
        <v>239</v>
      </c>
      <c r="AU129" s="236" t="s">
        <v>85</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358</v>
      </c>
    </row>
    <row r="130" s="2" customFormat="1">
      <c r="A130" s="35"/>
      <c r="B130" s="36"/>
      <c r="C130" s="37"/>
      <c r="D130" s="238" t="s">
        <v>244</v>
      </c>
      <c r="E130" s="37"/>
      <c r="F130" s="239" t="s">
        <v>356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85</v>
      </c>
    </row>
    <row r="131" s="2" customFormat="1" ht="55.5" customHeight="1">
      <c r="A131" s="35"/>
      <c r="B131" s="36"/>
      <c r="C131" s="224" t="s">
        <v>85</v>
      </c>
      <c r="D131" s="224" t="s">
        <v>239</v>
      </c>
      <c r="E131" s="225" t="s">
        <v>359</v>
      </c>
      <c r="F131" s="226" t="s">
        <v>360</v>
      </c>
      <c r="G131" s="227" t="s">
        <v>249</v>
      </c>
      <c r="H131" s="228">
        <v>65</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357</v>
      </c>
      <c r="AT131" s="236" t="s">
        <v>239</v>
      </c>
      <c r="AU131" s="236" t="s">
        <v>85</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357</v>
      </c>
      <c r="BM131" s="236" t="s">
        <v>361</v>
      </c>
    </row>
    <row r="132" s="2" customFormat="1">
      <c r="A132" s="35"/>
      <c r="B132" s="36"/>
      <c r="C132" s="37"/>
      <c r="D132" s="238" t="s">
        <v>244</v>
      </c>
      <c r="E132" s="37"/>
      <c r="F132" s="239" t="s">
        <v>360</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85</v>
      </c>
    </row>
    <row r="133" s="2" customFormat="1" ht="49.05" customHeight="1">
      <c r="A133" s="35"/>
      <c r="B133" s="36"/>
      <c r="C133" s="224" t="s">
        <v>89</v>
      </c>
      <c r="D133" s="224" t="s">
        <v>239</v>
      </c>
      <c r="E133" s="225" t="s">
        <v>362</v>
      </c>
      <c r="F133" s="226" t="s">
        <v>363</v>
      </c>
      <c r="G133" s="227" t="s">
        <v>249</v>
      </c>
      <c r="H133" s="228">
        <v>16</v>
      </c>
      <c r="I133" s="229"/>
      <c r="J133" s="230">
        <f>ROUND(I133*H133,2)</f>
        <v>0</v>
      </c>
      <c r="K133" s="231"/>
      <c r="L133" s="41"/>
      <c r="M133" s="232" t="s">
        <v>1</v>
      </c>
      <c r="N133" s="233" t="s">
        <v>38</v>
      </c>
      <c r="O133" s="88"/>
      <c r="P133" s="234">
        <f>O133*H133</f>
        <v>0</v>
      </c>
      <c r="Q133" s="234">
        <v>0.0036600000000000001</v>
      </c>
      <c r="R133" s="234">
        <f>Q133*H133</f>
        <v>0.058560000000000001</v>
      </c>
      <c r="S133" s="234">
        <v>0</v>
      </c>
      <c r="T133" s="235">
        <f>S133*H133</f>
        <v>0</v>
      </c>
      <c r="U133" s="35"/>
      <c r="V133" s="35"/>
      <c r="W133" s="35"/>
      <c r="X133" s="35"/>
      <c r="Y133" s="35"/>
      <c r="Z133" s="35"/>
      <c r="AA133" s="35"/>
      <c r="AB133" s="35"/>
      <c r="AC133" s="35"/>
      <c r="AD133" s="35"/>
      <c r="AE133" s="35"/>
      <c r="AR133" s="236" t="s">
        <v>357</v>
      </c>
      <c r="AT133" s="236" t="s">
        <v>239</v>
      </c>
      <c r="AU133" s="236" t="s">
        <v>85</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357</v>
      </c>
      <c r="BM133" s="236" t="s">
        <v>364</v>
      </c>
    </row>
    <row r="134" s="2" customFormat="1">
      <c r="A134" s="35"/>
      <c r="B134" s="36"/>
      <c r="C134" s="37"/>
      <c r="D134" s="238" t="s">
        <v>244</v>
      </c>
      <c r="E134" s="37"/>
      <c r="F134" s="239" t="s">
        <v>363</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85</v>
      </c>
    </row>
    <row r="135" s="2" customFormat="1" ht="37.8" customHeight="1">
      <c r="A135" s="35"/>
      <c r="B135" s="36"/>
      <c r="C135" s="224" t="s">
        <v>258</v>
      </c>
      <c r="D135" s="224" t="s">
        <v>239</v>
      </c>
      <c r="E135" s="225" t="s">
        <v>365</v>
      </c>
      <c r="F135" s="226" t="s">
        <v>366</v>
      </c>
      <c r="G135" s="227" t="s">
        <v>242</v>
      </c>
      <c r="H135" s="228">
        <v>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357</v>
      </c>
      <c r="AT135" s="236" t="s">
        <v>239</v>
      </c>
      <c r="AU135" s="236" t="s">
        <v>85</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357</v>
      </c>
      <c r="BM135" s="236" t="s">
        <v>367</v>
      </c>
    </row>
    <row r="136" s="2" customFormat="1">
      <c r="A136" s="35"/>
      <c r="B136" s="36"/>
      <c r="C136" s="37"/>
      <c r="D136" s="238" t="s">
        <v>244</v>
      </c>
      <c r="E136" s="37"/>
      <c r="F136" s="239" t="s">
        <v>366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85</v>
      </c>
    </row>
    <row r="137" s="2" customFormat="1" ht="37.8" customHeight="1">
      <c r="A137" s="35"/>
      <c r="B137" s="36"/>
      <c r="C137" s="224" t="s">
        <v>263</v>
      </c>
      <c r="D137" s="224" t="s">
        <v>239</v>
      </c>
      <c r="E137" s="225" t="s">
        <v>368</v>
      </c>
      <c r="F137" s="226" t="s">
        <v>369</v>
      </c>
      <c r="G137" s="227" t="s">
        <v>242</v>
      </c>
      <c r="H137" s="228">
        <v>7</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357</v>
      </c>
      <c r="AT137" s="236" t="s">
        <v>239</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357</v>
      </c>
      <c r="BM137" s="236" t="s">
        <v>370</v>
      </c>
    </row>
    <row r="138" s="2" customFormat="1">
      <c r="A138" s="35"/>
      <c r="B138" s="36"/>
      <c r="C138" s="37"/>
      <c r="D138" s="238" t="s">
        <v>244</v>
      </c>
      <c r="E138" s="37"/>
      <c r="F138" s="239" t="s">
        <v>369</v>
      </c>
      <c r="G138" s="37"/>
      <c r="H138" s="37"/>
      <c r="I138" s="240"/>
      <c r="J138" s="37"/>
      <c r="K138" s="37"/>
      <c r="L138" s="41"/>
      <c r="M138" s="256"/>
      <c r="N138" s="257"/>
      <c r="O138" s="258"/>
      <c r="P138" s="258"/>
      <c r="Q138" s="258"/>
      <c r="R138" s="258"/>
      <c r="S138" s="258"/>
      <c r="T138" s="259"/>
      <c r="U138" s="35"/>
      <c r="V138" s="35"/>
      <c r="W138" s="35"/>
      <c r="X138" s="35"/>
      <c r="Y138" s="35"/>
      <c r="Z138" s="35"/>
      <c r="AA138" s="35"/>
      <c r="AB138" s="35"/>
      <c r="AC138" s="35"/>
      <c r="AD138" s="35"/>
      <c r="AE138" s="35"/>
      <c r="AT138" s="14" t="s">
        <v>244</v>
      </c>
      <c r="AU138" s="14" t="s">
        <v>85</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w+cn7Lk79RHwmqmjYa8Fh80r160P7b3fFb29pW677l/1XBO9aC0pFQhILqVy4xAQwxCYClBNAblJsFJYweVShA==" hashValue="rlnVnip0aUX0Ce9AsUTCCpacuV6cIycZqqIofPt59BdCBxvQYSBlP+qAAfRykqRX7oESNcjthlg98urHvCLEzg=="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184</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1" t="s">
        <v>1864</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ROUND((SUM(BE116:BE293)),  2)</f>
        <v>0</v>
      </c>
      <c r="G33" s="35"/>
      <c r="H33" s="35"/>
      <c r="I33" s="162">
        <v>0.20999999999999999</v>
      </c>
      <c r="J33" s="161">
        <f>ROUND(((SUM(BE116:BE293))*I33),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ROUND((SUM(BF116:BF293)),  2)</f>
        <v>0</v>
      </c>
      <c r="G34" s="35"/>
      <c r="H34" s="35"/>
      <c r="I34" s="162">
        <v>0.12</v>
      </c>
      <c r="J34" s="161">
        <f>ROUND(((SUM(BF116:BF293))*I34),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ROUND((SUM(BG116:BG293)),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ROUND((SUM(BH116:BH293)),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ROUND((SUM(BI116:BI293)),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05 - Práce na žel. svršku v TÚ Řečany nad Labem – Záboří nad Labem</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05 - Práce na žel. svršku v TÚ Řečany nad Labem – Záboří nad Labem</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SUM(P117:P293)</f>
        <v>0</v>
      </c>
      <c r="Q116" s="101"/>
      <c r="R116" s="207">
        <f>SUM(R117:R293)</f>
        <v>0</v>
      </c>
      <c r="S116" s="101"/>
      <c r="T116" s="208">
        <f>SUM(T117:T293)</f>
        <v>0</v>
      </c>
      <c r="U116" s="35"/>
      <c r="V116" s="35"/>
      <c r="W116" s="35"/>
      <c r="X116" s="35"/>
      <c r="Y116" s="35"/>
      <c r="Z116" s="35"/>
      <c r="AA116" s="35"/>
      <c r="AB116" s="35"/>
      <c r="AC116" s="35"/>
      <c r="AD116" s="35"/>
      <c r="AE116" s="35"/>
      <c r="AT116" s="14" t="s">
        <v>72</v>
      </c>
      <c r="AU116" s="14" t="s">
        <v>219</v>
      </c>
      <c r="BK116" s="209">
        <f>SUM(BK117:BK293)</f>
        <v>0</v>
      </c>
    </row>
    <row r="117" s="2" customFormat="1" ht="49.05" customHeight="1">
      <c r="A117" s="35"/>
      <c r="B117" s="36"/>
      <c r="C117" s="224" t="s">
        <v>80</v>
      </c>
      <c r="D117" s="224" t="s">
        <v>239</v>
      </c>
      <c r="E117" s="225" t="s">
        <v>1160</v>
      </c>
      <c r="F117" s="226" t="s">
        <v>1161</v>
      </c>
      <c r="G117" s="227" t="s">
        <v>242</v>
      </c>
      <c r="H117" s="228">
        <v>110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1161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1865</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76.35" customHeight="1">
      <c r="A120" s="35"/>
      <c r="B120" s="36"/>
      <c r="C120" s="224" t="s">
        <v>85</v>
      </c>
      <c r="D120" s="224" t="s">
        <v>239</v>
      </c>
      <c r="E120" s="225" t="s">
        <v>1163</v>
      </c>
      <c r="F120" s="226" t="s">
        <v>1164</v>
      </c>
      <c r="G120" s="227" t="s">
        <v>1165</v>
      </c>
      <c r="H120" s="228">
        <v>0.126</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1166</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1866</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66.75" customHeight="1">
      <c r="A123" s="35"/>
      <c r="B123" s="36"/>
      <c r="C123" s="224" t="s">
        <v>89</v>
      </c>
      <c r="D123" s="224" t="s">
        <v>239</v>
      </c>
      <c r="E123" s="225" t="s">
        <v>1696</v>
      </c>
      <c r="F123" s="226" t="s">
        <v>1697</v>
      </c>
      <c r="G123" s="227" t="s">
        <v>1165</v>
      </c>
      <c r="H123" s="228">
        <v>1.55</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1698</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1867</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1597.3679999999999</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1868</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76.35" customHeight="1">
      <c r="A129" s="35"/>
      <c r="B129" s="36"/>
      <c r="C129" s="224" t="s">
        <v>263</v>
      </c>
      <c r="D129" s="224" t="s">
        <v>239</v>
      </c>
      <c r="E129" s="225" t="s">
        <v>1181</v>
      </c>
      <c r="F129" s="226" t="s">
        <v>1182</v>
      </c>
      <c r="G129" s="227" t="s">
        <v>1178</v>
      </c>
      <c r="H129" s="228">
        <v>1597.3679999999999</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1869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1597.3679999999999</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1870</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1186</v>
      </c>
      <c r="F135" s="226" t="s">
        <v>1187</v>
      </c>
      <c r="G135" s="227" t="s">
        <v>1178</v>
      </c>
      <c r="H135" s="228">
        <v>1597.3679999999999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1188</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1871</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1190</v>
      </c>
      <c r="F138" s="226" t="s">
        <v>1191</v>
      </c>
      <c r="G138" s="227" t="s">
        <v>1178</v>
      </c>
      <c r="H138" s="228">
        <v>1597.3679999999999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1192</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1872</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76.35" customHeight="1">
      <c r="A141" s="35"/>
      <c r="B141" s="36"/>
      <c r="C141" s="224" t="s">
        <v>281</v>
      </c>
      <c r="D141" s="224" t="s">
        <v>239</v>
      </c>
      <c r="E141" s="225" t="s">
        <v>1205</v>
      </c>
      <c r="F141" s="226" t="s">
        <v>1206</v>
      </c>
      <c r="G141" s="227" t="s">
        <v>1139</v>
      </c>
      <c r="H141" s="228">
        <v>883.5</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1207</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1873</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21.75" customHeight="1">
      <c r="A144" s="35"/>
      <c r="B144" s="36"/>
      <c r="C144" s="243" t="s">
        <v>285</v>
      </c>
      <c r="D144" s="243" t="s">
        <v>246</v>
      </c>
      <c r="E144" s="244" t="s">
        <v>1209</v>
      </c>
      <c r="F144" s="245" t="s">
        <v>1210</v>
      </c>
      <c r="G144" s="246" t="s">
        <v>1178</v>
      </c>
      <c r="H144" s="247">
        <v>1797.923</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277</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1210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1874</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6.75" customHeight="1">
      <c r="A147" s="35"/>
      <c r="B147" s="36"/>
      <c r="C147" s="224" t="s">
        <v>289</v>
      </c>
      <c r="D147" s="224" t="s">
        <v>239</v>
      </c>
      <c r="E147" s="225" t="s">
        <v>1176</v>
      </c>
      <c r="F147" s="226" t="s">
        <v>1177</v>
      </c>
      <c r="G147" s="227" t="s">
        <v>1178</v>
      </c>
      <c r="H147" s="228">
        <v>1797.923</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1179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1875</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1186</v>
      </c>
      <c r="F150" s="226" t="s">
        <v>1187</v>
      </c>
      <c r="G150" s="227" t="s">
        <v>1178</v>
      </c>
      <c r="H150" s="228">
        <v>8989.6129999999994</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1188</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1876</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1168</v>
      </c>
      <c r="F153" s="226" t="s">
        <v>1169</v>
      </c>
      <c r="G153" s="227" t="s">
        <v>1139</v>
      </c>
      <c r="H153" s="228">
        <v>261.80000000000001</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1170</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1877</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1172</v>
      </c>
      <c r="F156" s="226" t="s">
        <v>1173</v>
      </c>
      <c r="G156" s="227" t="s">
        <v>1150</v>
      </c>
      <c r="H156" s="228">
        <v>117.3</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1174</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1878</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1176</v>
      </c>
      <c r="F159" s="226" t="s">
        <v>1177</v>
      </c>
      <c r="G159" s="227" t="s">
        <v>1178</v>
      </c>
      <c r="H159" s="228">
        <v>579.37400000000002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1179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1879</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1181</v>
      </c>
      <c r="F162" s="226" t="s">
        <v>1182</v>
      </c>
      <c r="G162" s="227" t="s">
        <v>1178</v>
      </c>
      <c r="H162" s="228">
        <v>579.37400000000002</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1183</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1880</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66.75" customHeight="1">
      <c r="A165" s="35"/>
      <c r="B165" s="36"/>
      <c r="C165" s="224" t="s">
        <v>312</v>
      </c>
      <c r="D165" s="224" t="s">
        <v>239</v>
      </c>
      <c r="E165" s="225" t="s">
        <v>1176</v>
      </c>
      <c r="F165" s="226" t="s">
        <v>1177</v>
      </c>
      <c r="G165" s="227" t="s">
        <v>1178</v>
      </c>
      <c r="H165" s="228">
        <v>173.81200000000001</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258</v>
      </c>
      <c r="AT165" s="236" t="s">
        <v>239</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1179</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1881</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1186</v>
      </c>
      <c r="F168" s="226" t="s">
        <v>1187</v>
      </c>
      <c r="G168" s="227" t="s">
        <v>1178</v>
      </c>
      <c r="H168" s="228">
        <v>173.81200000000001</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1188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1882</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1190</v>
      </c>
      <c r="F171" s="226" t="s">
        <v>1191</v>
      </c>
      <c r="G171" s="227" t="s">
        <v>1178</v>
      </c>
      <c r="H171" s="228">
        <v>173.81200000000001</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1192</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1883</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1194</v>
      </c>
      <c r="F174" s="226" t="s">
        <v>1195</v>
      </c>
      <c r="G174" s="227" t="s">
        <v>1165</v>
      </c>
      <c r="H174" s="228">
        <v>0.126</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1196</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1866</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76.35" customHeight="1">
      <c r="A177" s="35"/>
      <c r="B177" s="36"/>
      <c r="C177" s="224" t="s">
        <v>7</v>
      </c>
      <c r="D177" s="224" t="s">
        <v>239</v>
      </c>
      <c r="E177" s="225" t="s">
        <v>1197</v>
      </c>
      <c r="F177" s="226" t="s">
        <v>1198</v>
      </c>
      <c r="G177" s="227" t="s">
        <v>1165</v>
      </c>
      <c r="H177" s="228">
        <v>17.515999999999998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1199</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1884</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1201</v>
      </c>
      <c r="F180" s="226" t="s">
        <v>1202</v>
      </c>
      <c r="G180" s="227" t="s">
        <v>1165</v>
      </c>
      <c r="H180" s="228">
        <v>6.5</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1203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1885</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1718</v>
      </c>
      <c r="F183" s="226" t="s">
        <v>1206</v>
      </c>
      <c r="G183" s="227" t="s">
        <v>1139</v>
      </c>
      <c r="H183" s="228">
        <v>1709.8599999999999</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1207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1886</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21.75" customHeight="1">
      <c r="A186" s="35"/>
      <c r="B186" s="36"/>
      <c r="C186" s="243" t="s">
        <v>336</v>
      </c>
      <c r="D186" s="243" t="s">
        <v>246</v>
      </c>
      <c r="E186" s="244" t="s">
        <v>1720</v>
      </c>
      <c r="F186" s="245" t="s">
        <v>1210</v>
      </c>
      <c r="G186" s="246" t="s">
        <v>1178</v>
      </c>
      <c r="H186" s="247">
        <v>4131.6809999999996</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277</v>
      </c>
      <c r="AT186" s="236" t="s">
        <v>246</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1210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1887</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1176</v>
      </c>
      <c r="F189" s="226" t="s">
        <v>1177</v>
      </c>
      <c r="G189" s="227" t="s">
        <v>1178</v>
      </c>
      <c r="H189" s="228">
        <v>4131.6809999999996</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1179</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1888</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1186</v>
      </c>
      <c r="F192" s="226" t="s">
        <v>1187</v>
      </c>
      <c r="G192" s="227" t="s">
        <v>1178</v>
      </c>
      <c r="H192" s="228">
        <v>20658.403999999999</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1188</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1889</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55.5" customHeight="1">
      <c r="A195" s="35"/>
      <c r="B195" s="36"/>
      <c r="C195" s="224" t="s">
        <v>445</v>
      </c>
      <c r="D195" s="224" t="s">
        <v>239</v>
      </c>
      <c r="E195" s="225" t="s">
        <v>1214</v>
      </c>
      <c r="F195" s="226" t="s">
        <v>1215</v>
      </c>
      <c r="G195" s="227" t="s">
        <v>1165</v>
      </c>
      <c r="H195" s="228">
        <v>22.716000000000001</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1215</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1890</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76.35" customHeight="1">
      <c r="A198" s="35"/>
      <c r="B198" s="36"/>
      <c r="C198" s="224" t="s">
        <v>449</v>
      </c>
      <c r="D198" s="224" t="s">
        <v>239</v>
      </c>
      <c r="E198" s="225" t="s">
        <v>1217</v>
      </c>
      <c r="F198" s="226" t="s">
        <v>1218</v>
      </c>
      <c r="G198" s="227" t="s">
        <v>249</v>
      </c>
      <c r="H198" s="228">
        <v>375</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1256</v>
      </c>
    </row>
    <row r="199" s="2" customFormat="1">
      <c r="A199" s="35"/>
      <c r="B199" s="36"/>
      <c r="C199" s="37"/>
      <c r="D199" s="238" t="s">
        <v>244</v>
      </c>
      <c r="E199" s="37"/>
      <c r="F199" s="239" t="s">
        <v>1219</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1891</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76.35" customHeight="1">
      <c r="A201" s="35"/>
      <c r="B201" s="36"/>
      <c r="C201" s="224" t="s">
        <v>453</v>
      </c>
      <c r="D201" s="224" t="s">
        <v>239</v>
      </c>
      <c r="E201" s="225" t="s">
        <v>1221</v>
      </c>
      <c r="F201" s="226" t="s">
        <v>1222</v>
      </c>
      <c r="G201" s="227" t="s">
        <v>242</v>
      </c>
      <c r="H201" s="228">
        <v>157</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1259</v>
      </c>
    </row>
    <row r="202" s="2" customFormat="1">
      <c r="A202" s="35"/>
      <c r="B202" s="36"/>
      <c r="C202" s="37"/>
      <c r="D202" s="238" t="s">
        <v>244</v>
      </c>
      <c r="E202" s="37"/>
      <c r="F202" s="239" t="s">
        <v>1223</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1892</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76.35" customHeight="1">
      <c r="A204" s="35"/>
      <c r="B204" s="36"/>
      <c r="C204" s="224" t="s">
        <v>457</v>
      </c>
      <c r="D204" s="224" t="s">
        <v>239</v>
      </c>
      <c r="E204" s="225" t="s">
        <v>1225</v>
      </c>
      <c r="F204" s="226" t="s">
        <v>1226</v>
      </c>
      <c r="G204" s="227" t="s">
        <v>249</v>
      </c>
      <c r="H204" s="228">
        <v>52</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1263</v>
      </c>
    </row>
    <row r="205" s="2" customFormat="1">
      <c r="A205" s="35"/>
      <c r="B205" s="36"/>
      <c r="C205" s="37"/>
      <c r="D205" s="238" t="s">
        <v>244</v>
      </c>
      <c r="E205" s="37"/>
      <c r="F205" s="239" t="s">
        <v>1227</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1893</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1229</v>
      </c>
      <c r="F207" s="226" t="s">
        <v>1230</v>
      </c>
      <c r="G207" s="227" t="s">
        <v>1178</v>
      </c>
      <c r="H207" s="228">
        <v>162.738</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357</v>
      </c>
    </row>
    <row r="208" s="2" customFormat="1">
      <c r="A208" s="35"/>
      <c r="B208" s="36"/>
      <c r="C208" s="37"/>
      <c r="D208" s="238" t="s">
        <v>244</v>
      </c>
      <c r="E208" s="37"/>
      <c r="F208" s="239" t="s">
        <v>1231</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1894</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1233</v>
      </c>
      <c r="F210" s="226" t="s">
        <v>1234</v>
      </c>
      <c r="G210" s="227" t="s">
        <v>1178</v>
      </c>
      <c r="H210" s="228">
        <v>275.29300000000001</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1272</v>
      </c>
    </row>
    <row r="211" s="2" customFormat="1">
      <c r="A211" s="35"/>
      <c r="B211" s="36"/>
      <c r="C211" s="37"/>
      <c r="D211" s="238" t="s">
        <v>244</v>
      </c>
      <c r="E211" s="37"/>
      <c r="F211" s="239" t="s">
        <v>1236</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1895</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1229</v>
      </c>
      <c r="F213" s="226" t="s">
        <v>1230</v>
      </c>
      <c r="G213" s="227" t="s">
        <v>1178</v>
      </c>
      <c r="H213" s="228">
        <v>275.29300000000001</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1277</v>
      </c>
    </row>
    <row r="214" s="2" customFormat="1">
      <c r="A214" s="35"/>
      <c r="B214" s="36"/>
      <c r="C214" s="37"/>
      <c r="D214" s="238" t="s">
        <v>244</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1239</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44.25" customHeight="1">
      <c r="A216" s="35"/>
      <c r="B216" s="36"/>
      <c r="C216" s="224" t="s">
        <v>475</v>
      </c>
      <c r="D216" s="224" t="s">
        <v>239</v>
      </c>
      <c r="E216" s="225" t="s">
        <v>1240</v>
      </c>
      <c r="F216" s="226" t="s">
        <v>1241</v>
      </c>
      <c r="G216" s="227" t="s">
        <v>1178</v>
      </c>
      <c r="H216" s="228">
        <v>275.29300000000001</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1282</v>
      </c>
    </row>
    <row r="217" s="2" customFormat="1">
      <c r="A217" s="35"/>
      <c r="B217" s="36"/>
      <c r="C217" s="37"/>
      <c r="D217" s="238" t="s">
        <v>244</v>
      </c>
      <c r="E217" s="37"/>
      <c r="F217" s="239" t="s">
        <v>1241</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1239</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24.15" customHeight="1">
      <c r="A219" s="35"/>
      <c r="B219" s="36"/>
      <c r="C219" s="224" t="s">
        <v>479</v>
      </c>
      <c r="D219" s="224" t="s">
        <v>239</v>
      </c>
      <c r="E219" s="225" t="s">
        <v>1243</v>
      </c>
      <c r="F219" s="226" t="s">
        <v>1244</v>
      </c>
      <c r="G219" s="227" t="s">
        <v>1</v>
      </c>
      <c r="H219" s="228">
        <v>120.009</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1328</v>
      </c>
    </row>
    <row r="220" s="2" customFormat="1">
      <c r="A220" s="35"/>
      <c r="B220" s="36"/>
      <c r="C220" s="37"/>
      <c r="D220" s="238" t="s">
        <v>244</v>
      </c>
      <c r="E220" s="37"/>
      <c r="F220" s="239" t="s">
        <v>1244</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1896</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66.75" customHeight="1">
      <c r="A222" s="35"/>
      <c r="B222" s="36"/>
      <c r="C222" s="224" t="s">
        <v>639</v>
      </c>
      <c r="D222" s="224" t="s">
        <v>239</v>
      </c>
      <c r="E222" s="225" t="s">
        <v>1229</v>
      </c>
      <c r="F222" s="226" t="s">
        <v>1230</v>
      </c>
      <c r="G222" s="227" t="s">
        <v>1178</v>
      </c>
      <c r="H222" s="228">
        <v>120.009</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1332</v>
      </c>
    </row>
    <row r="223" s="2" customFormat="1">
      <c r="A223" s="35"/>
      <c r="B223" s="36"/>
      <c r="C223" s="37"/>
      <c r="D223" s="238" t="s">
        <v>244</v>
      </c>
      <c r="E223" s="37"/>
      <c r="F223" s="239" t="s">
        <v>1231</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1897</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1249</v>
      </c>
      <c r="F225" s="226" t="s">
        <v>1250</v>
      </c>
      <c r="G225" s="227" t="s">
        <v>1</v>
      </c>
      <c r="H225" s="228">
        <v>120.009</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1337</v>
      </c>
    </row>
    <row r="226" s="2" customFormat="1">
      <c r="A226" s="35"/>
      <c r="B226" s="36"/>
      <c r="C226" s="37"/>
      <c r="D226" s="238" t="s">
        <v>244</v>
      </c>
      <c r="E226" s="37"/>
      <c r="F226" s="239" t="s">
        <v>1252</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1253</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6.75" customHeight="1">
      <c r="A228" s="35"/>
      <c r="B228" s="36"/>
      <c r="C228" s="224" t="s">
        <v>484</v>
      </c>
      <c r="D228" s="224" t="s">
        <v>239</v>
      </c>
      <c r="E228" s="225" t="s">
        <v>1254</v>
      </c>
      <c r="F228" s="226" t="s">
        <v>1255</v>
      </c>
      <c r="G228" s="227" t="s">
        <v>1</v>
      </c>
      <c r="H228" s="228">
        <v>120.009</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1341</v>
      </c>
    </row>
    <row r="229" s="2" customFormat="1">
      <c r="A229" s="35"/>
      <c r="B229" s="36"/>
      <c r="C229" s="37"/>
      <c r="D229" s="238" t="s">
        <v>244</v>
      </c>
      <c r="E229" s="37"/>
      <c r="F229" s="239" t="s">
        <v>1257</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1898</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1176</v>
      </c>
      <c r="F231" s="226" t="s">
        <v>1177</v>
      </c>
      <c r="G231" s="227" t="s">
        <v>1178</v>
      </c>
      <c r="H231" s="228">
        <v>0.26200000000000001</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1346</v>
      </c>
    </row>
    <row r="232" s="2" customFormat="1">
      <c r="A232" s="35"/>
      <c r="B232" s="36"/>
      <c r="C232" s="37"/>
      <c r="D232" s="238" t="s">
        <v>244</v>
      </c>
      <c r="E232" s="37"/>
      <c r="F232" s="239" t="s">
        <v>1179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1899</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37.8" customHeight="1">
      <c r="A234" s="35"/>
      <c r="B234" s="36"/>
      <c r="C234" s="224" t="s">
        <v>489</v>
      </c>
      <c r="D234" s="224" t="s">
        <v>239</v>
      </c>
      <c r="E234" s="225" t="s">
        <v>1261</v>
      </c>
      <c r="F234" s="226" t="s">
        <v>1262</v>
      </c>
      <c r="G234" s="227" t="s">
        <v>1178</v>
      </c>
      <c r="H234" s="228">
        <v>0.26200000000000001</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1349</v>
      </c>
    </row>
    <row r="235" s="2" customFormat="1">
      <c r="A235" s="35"/>
      <c r="B235" s="36"/>
      <c r="C235" s="37"/>
      <c r="D235" s="238" t="s">
        <v>244</v>
      </c>
      <c r="E235" s="37"/>
      <c r="F235" s="239" t="s">
        <v>1262</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1264</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66.75" customHeight="1">
      <c r="A237" s="35"/>
      <c r="B237" s="36"/>
      <c r="C237" s="224" t="s">
        <v>1105</v>
      </c>
      <c r="D237" s="224" t="s">
        <v>239</v>
      </c>
      <c r="E237" s="225" t="s">
        <v>1265</v>
      </c>
      <c r="F237" s="226" t="s">
        <v>1266</v>
      </c>
      <c r="G237" s="227" t="s">
        <v>1267</v>
      </c>
      <c r="H237" s="228">
        <v>110</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1354</v>
      </c>
    </row>
    <row r="238" s="2" customFormat="1">
      <c r="A238" s="35"/>
      <c r="B238" s="36"/>
      <c r="C238" s="37"/>
      <c r="D238" s="238" t="s">
        <v>244</v>
      </c>
      <c r="E238" s="37"/>
      <c r="F238" s="239" t="s">
        <v>1268</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1865</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66.75" customHeight="1">
      <c r="A240" s="35"/>
      <c r="B240" s="36"/>
      <c r="C240" s="224" t="s">
        <v>1110</v>
      </c>
      <c r="D240" s="224" t="s">
        <v>239</v>
      </c>
      <c r="E240" s="225" t="s">
        <v>1270</v>
      </c>
      <c r="F240" s="226" t="s">
        <v>1271</v>
      </c>
      <c r="G240" s="227" t="s">
        <v>1267</v>
      </c>
      <c r="H240" s="228">
        <v>40</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1355</v>
      </c>
    </row>
    <row r="241" s="2" customFormat="1">
      <c r="A241" s="35"/>
      <c r="B241" s="36"/>
      <c r="C241" s="37"/>
      <c r="D241" s="238" t="s">
        <v>244</v>
      </c>
      <c r="E241" s="37"/>
      <c r="F241" s="239" t="s">
        <v>1273</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1735</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76.35" customHeight="1">
      <c r="A243" s="35"/>
      <c r="B243" s="36"/>
      <c r="C243" s="224" t="s">
        <v>1116</v>
      </c>
      <c r="D243" s="224" t="s">
        <v>239</v>
      </c>
      <c r="E243" s="225" t="s">
        <v>1275</v>
      </c>
      <c r="F243" s="226" t="s">
        <v>1276</v>
      </c>
      <c r="G243" s="227" t="s">
        <v>249</v>
      </c>
      <c r="H243" s="228">
        <v>2000</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1360</v>
      </c>
    </row>
    <row r="244" s="2" customFormat="1">
      <c r="A244" s="35"/>
      <c r="B244" s="36"/>
      <c r="C244" s="37"/>
      <c r="D244" s="238" t="s">
        <v>244</v>
      </c>
      <c r="E244" s="37"/>
      <c r="F244" s="239" t="s">
        <v>1278</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1736</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76.35" customHeight="1">
      <c r="A246" s="35"/>
      <c r="B246" s="36"/>
      <c r="C246" s="224" t="s">
        <v>1121</v>
      </c>
      <c r="D246" s="224" t="s">
        <v>239</v>
      </c>
      <c r="E246" s="225" t="s">
        <v>1280</v>
      </c>
      <c r="F246" s="226" t="s">
        <v>1281</v>
      </c>
      <c r="G246" s="227" t="s">
        <v>249</v>
      </c>
      <c r="H246" s="228">
        <v>2000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1365</v>
      </c>
    </row>
    <row r="247" s="2" customFormat="1">
      <c r="A247" s="35"/>
      <c r="B247" s="36"/>
      <c r="C247" s="37"/>
      <c r="D247" s="238" t="s">
        <v>244</v>
      </c>
      <c r="E247" s="37"/>
      <c r="F247" s="239" t="s">
        <v>1283</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1737</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55.5" customHeight="1">
      <c r="A249" s="35"/>
      <c r="B249" s="36"/>
      <c r="C249" s="224" t="s">
        <v>1318</v>
      </c>
      <c r="D249" s="224" t="s">
        <v>239</v>
      </c>
      <c r="E249" s="225" t="s">
        <v>1284</v>
      </c>
      <c r="F249" s="226" t="s">
        <v>1285</v>
      </c>
      <c r="G249" s="227" t="s">
        <v>249</v>
      </c>
      <c r="H249" s="228">
        <v>63.600000000000001</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1370</v>
      </c>
    </row>
    <row r="250" s="2" customFormat="1">
      <c r="A250" s="35"/>
      <c r="B250" s="36"/>
      <c r="C250" s="37"/>
      <c r="D250" s="238" t="s">
        <v>244</v>
      </c>
      <c r="E250" s="37"/>
      <c r="F250" s="239" t="s">
        <v>1285</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1900</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62.7" customHeight="1">
      <c r="A252" s="35"/>
      <c r="B252" s="36"/>
      <c r="C252" s="224" t="s">
        <v>1235</v>
      </c>
      <c r="D252" s="224" t="s">
        <v>239</v>
      </c>
      <c r="E252" s="225" t="s">
        <v>1288</v>
      </c>
      <c r="F252" s="226" t="s">
        <v>1289</v>
      </c>
      <c r="G252" s="227" t="s">
        <v>249</v>
      </c>
      <c r="H252" s="228">
        <v>63.600000000000001</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1374</v>
      </c>
    </row>
    <row r="253" s="2" customFormat="1">
      <c r="A253" s="35"/>
      <c r="B253" s="36"/>
      <c r="C253" s="37"/>
      <c r="D253" s="238" t="s">
        <v>244</v>
      </c>
      <c r="E253" s="37"/>
      <c r="F253" s="239" t="s">
        <v>1289</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1900</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49.05" customHeight="1">
      <c r="A255" s="35"/>
      <c r="B255" s="36"/>
      <c r="C255" s="224" t="s">
        <v>1325</v>
      </c>
      <c r="D255" s="224" t="s">
        <v>239</v>
      </c>
      <c r="E255" s="225" t="s">
        <v>1298</v>
      </c>
      <c r="F255" s="226" t="s">
        <v>1299</v>
      </c>
      <c r="G255" s="227" t="s">
        <v>242</v>
      </c>
      <c r="H255" s="228">
        <v>400</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1901</v>
      </c>
    </row>
    <row r="256" s="2" customFormat="1">
      <c r="A256" s="35"/>
      <c r="B256" s="36"/>
      <c r="C256" s="37"/>
      <c r="D256" s="238" t="s">
        <v>244</v>
      </c>
      <c r="E256" s="37"/>
      <c r="F256" s="239" t="s">
        <v>1299</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1902</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55.5" customHeight="1">
      <c r="A258" s="35"/>
      <c r="B258" s="36"/>
      <c r="C258" s="224" t="s">
        <v>1238</v>
      </c>
      <c r="D258" s="224" t="s">
        <v>239</v>
      </c>
      <c r="E258" s="225" t="s">
        <v>1302</v>
      </c>
      <c r="F258" s="226" t="s">
        <v>1303</v>
      </c>
      <c r="G258" s="227" t="s">
        <v>249</v>
      </c>
      <c r="H258" s="228">
        <v>400</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1903</v>
      </c>
    </row>
    <row r="259" s="2" customFormat="1">
      <c r="A259" s="35"/>
      <c r="B259" s="36"/>
      <c r="C259" s="37"/>
      <c r="D259" s="238" t="s">
        <v>244</v>
      </c>
      <c r="E259" s="37"/>
      <c r="F259" s="239" t="s">
        <v>1303</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1902</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55.5" customHeight="1">
      <c r="A261" s="35"/>
      <c r="B261" s="36"/>
      <c r="C261" s="224" t="s">
        <v>1334</v>
      </c>
      <c r="D261" s="224" t="s">
        <v>239</v>
      </c>
      <c r="E261" s="225" t="s">
        <v>1326</v>
      </c>
      <c r="F261" s="226" t="s">
        <v>1327</v>
      </c>
      <c r="G261" s="227" t="s">
        <v>242</v>
      </c>
      <c r="H261" s="228">
        <v>320</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1379</v>
      </c>
    </row>
    <row r="262" s="2" customFormat="1">
      <c r="A262" s="35"/>
      <c r="B262" s="36"/>
      <c r="C262" s="37"/>
      <c r="D262" s="238" t="s">
        <v>244</v>
      </c>
      <c r="E262" s="37"/>
      <c r="F262" s="239" t="s">
        <v>1327</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1904</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24.15" customHeight="1">
      <c r="A264" s="35"/>
      <c r="B264" s="36"/>
      <c r="C264" s="224" t="s">
        <v>1242</v>
      </c>
      <c r="D264" s="224" t="s">
        <v>239</v>
      </c>
      <c r="E264" s="225" t="s">
        <v>1330</v>
      </c>
      <c r="F264" s="226" t="s">
        <v>1331</v>
      </c>
      <c r="G264" s="227" t="s">
        <v>242</v>
      </c>
      <c r="H264" s="228">
        <v>320</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1383</v>
      </c>
    </row>
    <row r="265" s="2" customFormat="1">
      <c r="A265" s="35"/>
      <c r="B265" s="36"/>
      <c r="C265" s="37"/>
      <c r="D265" s="238" t="s">
        <v>244</v>
      </c>
      <c r="E265" s="37"/>
      <c r="F265" s="239" t="s">
        <v>1331</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1904</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16.5" customHeight="1">
      <c r="A267" s="35"/>
      <c r="B267" s="36"/>
      <c r="C267" s="224" t="s">
        <v>1343</v>
      </c>
      <c r="D267" s="224" t="s">
        <v>239</v>
      </c>
      <c r="E267" s="225" t="s">
        <v>1335</v>
      </c>
      <c r="F267" s="226" t="s">
        <v>1336</v>
      </c>
      <c r="G267" s="227" t="s">
        <v>242</v>
      </c>
      <c r="H267" s="228">
        <v>10</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1388</v>
      </c>
    </row>
    <row r="268" s="2" customFormat="1">
      <c r="A268" s="35"/>
      <c r="B268" s="36"/>
      <c r="C268" s="37"/>
      <c r="D268" s="238" t="s">
        <v>244</v>
      </c>
      <c r="E268" s="37"/>
      <c r="F268" s="239" t="s">
        <v>1336</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1741</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16.5" customHeight="1">
      <c r="A270" s="35"/>
      <c r="B270" s="36"/>
      <c r="C270" s="224" t="s">
        <v>1245</v>
      </c>
      <c r="D270" s="224" t="s">
        <v>239</v>
      </c>
      <c r="E270" s="225" t="s">
        <v>1339</v>
      </c>
      <c r="F270" s="226" t="s">
        <v>1340</v>
      </c>
      <c r="G270" s="227" t="s">
        <v>242</v>
      </c>
      <c r="H270" s="228">
        <v>20</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1392</v>
      </c>
    </row>
    <row r="271" s="2" customFormat="1">
      <c r="A271" s="35"/>
      <c r="B271" s="36"/>
      <c r="C271" s="37"/>
      <c r="D271" s="238" t="s">
        <v>244</v>
      </c>
      <c r="E271" s="37"/>
      <c r="F271" s="239" t="s">
        <v>1340</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1742</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66.75" customHeight="1">
      <c r="A273" s="35"/>
      <c r="B273" s="36"/>
      <c r="C273" s="224" t="s">
        <v>1351</v>
      </c>
      <c r="D273" s="224" t="s">
        <v>239</v>
      </c>
      <c r="E273" s="225" t="s">
        <v>1344</v>
      </c>
      <c r="F273" s="226" t="s">
        <v>1345</v>
      </c>
      <c r="G273" s="227" t="s">
        <v>242</v>
      </c>
      <c r="H273" s="228">
        <v>20</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1397</v>
      </c>
    </row>
    <row r="274" s="2" customFormat="1">
      <c r="A274" s="35"/>
      <c r="B274" s="36"/>
      <c r="C274" s="37"/>
      <c r="D274" s="238" t="s">
        <v>244</v>
      </c>
      <c r="E274" s="37"/>
      <c r="F274" s="239" t="s">
        <v>1345</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1742</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49.05" customHeight="1">
      <c r="A276" s="35"/>
      <c r="B276" s="36"/>
      <c r="C276" s="224" t="s">
        <v>1247</v>
      </c>
      <c r="D276" s="224" t="s">
        <v>239</v>
      </c>
      <c r="E276" s="225" t="s">
        <v>1347</v>
      </c>
      <c r="F276" s="226" t="s">
        <v>1348</v>
      </c>
      <c r="G276" s="227" t="s">
        <v>242</v>
      </c>
      <c r="H276" s="228">
        <v>5</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1590</v>
      </c>
    </row>
    <row r="277" s="2" customFormat="1">
      <c r="A277" s="35"/>
      <c r="B277" s="36"/>
      <c r="C277" s="37"/>
      <c r="D277" s="238" t="s">
        <v>244</v>
      </c>
      <c r="E277" s="37"/>
      <c r="F277" s="239" t="s">
        <v>1348</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1743</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62.7" customHeight="1">
      <c r="A279" s="35"/>
      <c r="B279" s="36"/>
      <c r="C279" s="224" t="s">
        <v>1357</v>
      </c>
      <c r="D279" s="224" t="s">
        <v>239</v>
      </c>
      <c r="E279" s="225" t="s">
        <v>1352</v>
      </c>
      <c r="F279" s="226" t="s">
        <v>1353</v>
      </c>
      <c r="G279" s="227" t="s">
        <v>242</v>
      </c>
      <c r="H279" s="228">
        <v>5</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1406</v>
      </c>
    </row>
    <row r="280" s="2" customFormat="1">
      <c r="A280" s="35"/>
      <c r="B280" s="36"/>
      <c r="C280" s="37"/>
      <c r="D280" s="238" t="s">
        <v>244</v>
      </c>
      <c r="E280" s="37"/>
      <c r="F280" s="239" t="s">
        <v>1353</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1743</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24.15" customHeight="1">
      <c r="A282" s="35"/>
      <c r="B282" s="36"/>
      <c r="C282" s="224" t="s">
        <v>1251</v>
      </c>
      <c r="D282" s="224" t="s">
        <v>239</v>
      </c>
      <c r="E282" s="225" t="s">
        <v>278</v>
      </c>
      <c r="F282" s="226" t="s">
        <v>279</v>
      </c>
      <c r="G282" s="227" t="s">
        <v>242</v>
      </c>
      <c r="H282" s="228">
        <v>20</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1410</v>
      </c>
    </row>
    <row r="283" s="2" customFormat="1">
      <c r="A283" s="35"/>
      <c r="B283" s="36"/>
      <c r="C283" s="37"/>
      <c r="D283" s="238" t="s">
        <v>244</v>
      </c>
      <c r="E283" s="37"/>
      <c r="F283" s="239" t="s">
        <v>279</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1742</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76.35" customHeight="1">
      <c r="A285" s="35"/>
      <c r="B285" s="36"/>
      <c r="C285" s="224" t="s">
        <v>1367</v>
      </c>
      <c r="D285" s="224" t="s">
        <v>239</v>
      </c>
      <c r="E285" s="225" t="s">
        <v>1358</v>
      </c>
      <c r="F285" s="226" t="s">
        <v>1359</v>
      </c>
      <c r="G285" s="227" t="s">
        <v>242</v>
      </c>
      <c r="H285" s="228">
        <v>20</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1414</v>
      </c>
    </row>
    <row r="286" s="2" customFormat="1">
      <c r="A286" s="35"/>
      <c r="B286" s="36"/>
      <c r="C286" s="37"/>
      <c r="D286" s="238" t="s">
        <v>244</v>
      </c>
      <c r="E286" s="37"/>
      <c r="F286" s="239" t="s">
        <v>1361</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1742</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66.75" customHeight="1">
      <c r="A288" s="35"/>
      <c r="B288" s="36"/>
      <c r="C288" s="224" t="s">
        <v>1256</v>
      </c>
      <c r="D288" s="224" t="s">
        <v>239</v>
      </c>
      <c r="E288" s="225" t="s">
        <v>1476</v>
      </c>
      <c r="F288" s="226" t="s">
        <v>1477</v>
      </c>
      <c r="G288" s="227" t="s">
        <v>242</v>
      </c>
      <c r="H288" s="228">
        <v>8</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1418</v>
      </c>
    </row>
    <row r="289" s="2" customFormat="1">
      <c r="A289" s="35"/>
      <c r="B289" s="36"/>
      <c r="C289" s="37"/>
      <c r="D289" s="238" t="s">
        <v>244</v>
      </c>
      <c r="E289" s="37"/>
      <c r="F289" s="239" t="s">
        <v>1479</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1782</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76.35" customHeight="1">
      <c r="A291" s="35"/>
      <c r="B291" s="36"/>
      <c r="C291" s="224" t="s">
        <v>1376</v>
      </c>
      <c r="D291" s="224" t="s">
        <v>239</v>
      </c>
      <c r="E291" s="225" t="s">
        <v>1481</v>
      </c>
      <c r="F291" s="226" t="s">
        <v>1482</v>
      </c>
      <c r="G291" s="227" t="s">
        <v>242</v>
      </c>
      <c r="H291" s="228">
        <v>11</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1600</v>
      </c>
    </row>
    <row r="292" s="2" customFormat="1">
      <c r="A292" s="35"/>
      <c r="B292" s="36"/>
      <c r="C292" s="37"/>
      <c r="D292" s="238" t="s">
        <v>244</v>
      </c>
      <c r="E292" s="37"/>
      <c r="F292" s="239" t="s">
        <v>1484</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1905</v>
      </c>
      <c r="G293" s="37"/>
      <c r="H293" s="37"/>
      <c r="I293" s="240"/>
      <c r="J293" s="37"/>
      <c r="K293" s="37"/>
      <c r="L293" s="41"/>
      <c r="M293" s="256"/>
      <c r="N293" s="257"/>
      <c r="O293" s="258"/>
      <c r="P293" s="258"/>
      <c r="Q293" s="258"/>
      <c r="R293" s="258"/>
      <c r="S293" s="258"/>
      <c r="T293" s="259"/>
      <c r="U293" s="35"/>
      <c r="V293" s="35"/>
      <c r="W293" s="35"/>
      <c r="X293" s="35"/>
      <c r="Y293" s="35"/>
      <c r="Z293" s="35"/>
      <c r="AA293" s="35"/>
      <c r="AB293" s="35"/>
      <c r="AC293" s="35"/>
      <c r="AD293" s="35"/>
      <c r="AE293" s="35"/>
      <c r="AT293" s="14" t="s">
        <v>993</v>
      </c>
      <c r="AU293" s="14" t="s">
        <v>73</v>
      </c>
    </row>
    <row r="294" s="2" customFormat="1" ht="6.96" customHeight="1">
      <c r="A294" s="35"/>
      <c r="B294" s="63"/>
      <c r="C294" s="64"/>
      <c r="D294" s="64"/>
      <c r="E294" s="64"/>
      <c r="F294" s="64"/>
      <c r="G294" s="64"/>
      <c r="H294" s="64"/>
      <c r="I294" s="64"/>
      <c r="J294" s="64"/>
      <c r="K294" s="64"/>
      <c r="L294" s="41"/>
      <c r="M294" s="35"/>
      <c r="O294" s="35"/>
      <c r="P294" s="35"/>
      <c r="Q294" s="35"/>
      <c r="R294" s="35"/>
      <c r="S294" s="35"/>
      <c r="T294" s="35"/>
      <c r="U294" s="35"/>
      <c r="V294" s="35"/>
      <c r="W294" s="35"/>
      <c r="X294" s="35"/>
      <c r="Y294" s="35"/>
      <c r="Z294" s="35"/>
      <c r="AA294" s="35"/>
      <c r="AB294" s="35"/>
      <c r="AC294" s="35"/>
      <c r="AD294" s="35"/>
      <c r="AE294" s="35"/>
    </row>
  </sheetData>
  <sheetProtection sheet="1" autoFilter="0" formatColumns="0" formatRows="0" objects="1" scenarios="1" spinCount="100000" saltValue="X37QzvBQgSLuZdyNyy7xxUfneDsp1wtQ/nagjE8NoZGRJAwpLXSKIqzSNDh8pzp4pPSG4DGAxgRmv2vOM2JW2A==" hashValue="eBPaOlRWe3e2uQ95Kmc/cB7upTO4ydWE/aKBURjBNQYwMXYTGXGPx0vF6m+khlimxWC7F222FBQOcM++lUrnFA==" algorithmName="SHA-512" password="CC35"/>
  <autoFilter ref="C115:K293"/>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187</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1906</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ROUND((SUM(BE116:BE359)),  2)</f>
        <v>0</v>
      </c>
      <c r="G33" s="35"/>
      <c r="H33" s="35"/>
      <c r="I33" s="162">
        <v>0.20999999999999999</v>
      </c>
      <c r="J33" s="161">
        <f>ROUND(((SUM(BE116:BE359))*I33),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ROUND((SUM(BF116:BF359)),  2)</f>
        <v>0</v>
      </c>
      <c r="G34" s="35"/>
      <c r="H34" s="35"/>
      <c r="I34" s="162">
        <v>0.12</v>
      </c>
      <c r="J34" s="161">
        <f>ROUND(((SUM(BF116:BF359))*I34),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ROUND((SUM(BG116:BG359)),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ROUND((SUM(BH116:BH359)),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ROUND((SUM(BI116:BI359)),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06 - Práce na žel. svršku v žst. Záboří nad Labem</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06 - Práce na žel. svršku v žst. Záboří nad Labem</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SUM(P117:P359)</f>
        <v>0</v>
      </c>
      <c r="Q116" s="101"/>
      <c r="R116" s="207">
        <f>SUM(R117:R359)</f>
        <v>0</v>
      </c>
      <c r="S116" s="101"/>
      <c r="T116" s="208">
        <f>SUM(T117:T359)</f>
        <v>0</v>
      </c>
      <c r="U116" s="35"/>
      <c r="V116" s="35"/>
      <c r="W116" s="35"/>
      <c r="X116" s="35"/>
      <c r="Y116" s="35"/>
      <c r="Z116" s="35"/>
      <c r="AA116" s="35"/>
      <c r="AB116" s="35"/>
      <c r="AC116" s="35"/>
      <c r="AD116" s="35"/>
      <c r="AE116" s="35"/>
      <c r="AT116" s="14" t="s">
        <v>72</v>
      </c>
      <c r="AU116" s="14" t="s">
        <v>219</v>
      </c>
      <c r="BK116" s="209">
        <f>SUM(BK117:BK359)</f>
        <v>0</v>
      </c>
    </row>
    <row r="117" s="2" customFormat="1" ht="62.7" customHeight="1">
      <c r="A117" s="35"/>
      <c r="B117" s="36"/>
      <c r="C117" s="224" t="s">
        <v>80</v>
      </c>
      <c r="D117" s="224" t="s">
        <v>239</v>
      </c>
      <c r="E117" s="225" t="s">
        <v>1487</v>
      </c>
      <c r="F117" s="226" t="s">
        <v>1488</v>
      </c>
      <c r="G117" s="227" t="s">
        <v>1139</v>
      </c>
      <c r="H117" s="228">
        <v>300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1488</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1489</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66.75" customHeight="1">
      <c r="A120" s="35"/>
      <c r="B120" s="36"/>
      <c r="C120" s="224" t="s">
        <v>85</v>
      </c>
      <c r="D120" s="224" t="s">
        <v>239</v>
      </c>
      <c r="E120" s="225" t="s">
        <v>1176</v>
      </c>
      <c r="F120" s="226" t="s">
        <v>1177</v>
      </c>
      <c r="G120" s="227" t="s">
        <v>1178</v>
      </c>
      <c r="H120" s="228">
        <v>450</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1179</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1490</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1491</v>
      </c>
      <c r="F123" s="226" t="s">
        <v>1492</v>
      </c>
      <c r="G123" s="227" t="s">
        <v>1150</v>
      </c>
      <c r="H123" s="228">
        <v>2400</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1492</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1786</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49.05" customHeight="1">
      <c r="A126" s="35"/>
      <c r="B126" s="36"/>
      <c r="C126" s="224" t="s">
        <v>258</v>
      </c>
      <c r="D126" s="224" t="s">
        <v>239</v>
      </c>
      <c r="E126" s="225" t="s">
        <v>1160</v>
      </c>
      <c r="F126" s="226" t="s">
        <v>1161</v>
      </c>
      <c r="G126" s="227" t="s">
        <v>242</v>
      </c>
      <c r="H126" s="228">
        <v>169</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1161</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1907</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1168</v>
      </c>
      <c r="F129" s="226" t="s">
        <v>1169</v>
      </c>
      <c r="G129" s="227" t="s">
        <v>1139</v>
      </c>
      <c r="H129" s="228">
        <v>279.88</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1170</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1908</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506.02300000000002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1909</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76.35" customHeight="1">
      <c r="A135" s="35"/>
      <c r="B135" s="36"/>
      <c r="C135" s="224" t="s">
        <v>273</v>
      </c>
      <c r="D135" s="224" t="s">
        <v>239</v>
      </c>
      <c r="E135" s="225" t="s">
        <v>1181</v>
      </c>
      <c r="F135" s="226" t="s">
        <v>1182</v>
      </c>
      <c r="G135" s="227" t="s">
        <v>1178</v>
      </c>
      <c r="H135" s="228">
        <v>253.012</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1183</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1910</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1176</v>
      </c>
      <c r="F138" s="226" t="s">
        <v>1177</v>
      </c>
      <c r="G138" s="227" t="s">
        <v>1178</v>
      </c>
      <c r="H138" s="228">
        <v>253.012</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1179</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1911</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1186</v>
      </c>
      <c r="F141" s="226" t="s">
        <v>1187</v>
      </c>
      <c r="G141" s="227" t="s">
        <v>1178</v>
      </c>
      <c r="H141" s="228">
        <v>559.75999999999999</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1188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1912</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1190</v>
      </c>
      <c r="F144" s="226" t="s">
        <v>1191</v>
      </c>
      <c r="G144" s="227" t="s">
        <v>1178</v>
      </c>
      <c r="H144" s="228">
        <v>253.012</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1192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1913</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76.35" customHeight="1">
      <c r="A147" s="35"/>
      <c r="B147" s="36"/>
      <c r="C147" s="224" t="s">
        <v>289</v>
      </c>
      <c r="D147" s="224" t="s">
        <v>239</v>
      </c>
      <c r="E147" s="225" t="s">
        <v>1197</v>
      </c>
      <c r="F147" s="226" t="s">
        <v>1198</v>
      </c>
      <c r="G147" s="227" t="s">
        <v>1165</v>
      </c>
      <c r="H147" s="228">
        <v>1.698</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1199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1914</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76.35" customHeight="1">
      <c r="A150" s="35"/>
      <c r="B150" s="36"/>
      <c r="C150" s="224" t="s">
        <v>8</v>
      </c>
      <c r="D150" s="224" t="s">
        <v>239</v>
      </c>
      <c r="E150" s="225" t="s">
        <v>1502</v>
      </c>
      <c r="F150" s="226" t="s">
        <v>1503</v>
      </c>
      <c r="G150" s="227" t="s">
        <v>249</v>
      </c>
      <c r="H150" s="228">
        <v>1141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1504</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1915</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76.35" customHeight="1">
      <c r="A153" s="35"/>
      <c r="B153" s="36"/>
      <c r="C153" s="224" t="s">
        <v>296</v>
      </c>
      <c r="D153" s="224" t="s">
        <v>239</v>
      </c>
      <c r="E153" s="225" t="s">
        <v>1506</v>
      </c>
      <c r="F153" s="226" t="s">
        <v>1507</v>
      </c>
      <c r="G153" s="227" t="s">
        <v>249</v>
      </c>
      <c r="H153" s="228">
        <v>138.5</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1508</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1916</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76.35" customHeight="1">
      <c r="A156" s="35"/>
      <c r="B156" s="36"/>
      <c r="C156" s="224" t="s">
        <v>300</v>
      </c>
      <c r="D156" s="224" t="s">
        <v>239</v>
      </c>
      <c r="E156" s="225" t="s">
        <v>1201</v>
      </c>
      <c r="F156" s="226" t="s">
        <v>1202</v>
      </c>
      <c r="G156" s="227" t="s">
        <v>1165</v>
      </c>
      <c r="H156" s="228">
        <v>0.050999999999999997</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1203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1917</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76.35" customHeight="1">
      <c r="A159" s="35"/>
      <c r="B159" s="36"/>
      <c r="C159" s="224" t="s">
        <v>304</v>
      </c>
      <c r="D159" s="224" t="s">
        <v>239</v>
      </c>
      <c r="E159" s="225" t="s">
        <v>1205</v>
      </c>
      <c r="F159" s="226" t="s">
        <v>1206</v>
      </c>
      <c r="G159" s="227" t="s">
        <v>1139</v>
      </c>
      <c r="H159" s="228">
        <v>144.33000000000001</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1207</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1918</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1512</v>
      </c>
      <c r="F162" s="226" t="s">
        <v>1513</v>
      </c>
      <c r="G162" s="227" t="s">
        <v>1139</v>
      </c>
      <c r="H162" s="228">
        <v>125.51000000000001</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1514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1919</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1.75" customHeight="1">
      <c r="A165" s="35"/>
      <c r="B165" s="36"/>
      <c r="C165" s="243" t="s">
        <v>312</v>
      </c>
      <c r="D165" s="243" t="s">
        <v>246</v>
      </c>
      <c r="E165" s="244" t="s">
        <v>1209</v>
      </c>
      <c r="F165" s="245" t="s">
        <v>1210</v>
      </c>
      <c r="G165" s="246" t="s">
        <v>1178</v>
      </c>
      <c r="H165" s="247">
        <v>1118.681</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1210</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1920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1176</v>
      </c>
      <c r="F168" s="226" t="s">
        <v>1177</v>
      </c>
      <c r="G168" s="227" t="s">
        <v>1178</v>
      </c>
      <c r="H168" s="228">
        <v>1118.681</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1179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1921</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1186</v>
      </c>
      <c r="F171" s="226" t="s">
        <v>1187</v>
      </c>
      <c r="G171" s="227" t="s">
        <v>1178</v>
      </c>
      <c r="H171" s="228">
        <v>6712.0860000000002</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1188</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1922</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55.5" customHeight="1">
      <c r="A174" s="35"/>
      <c r="B174" s="36"/>
      <c r="C174" s="224" t="s">
        <v>324</v>
      </c>
      <c r="D174" s="224" t="s">
        <v>239</v>
      </c>
      <c r="E174" s="225" t="s">
        <v>1214</v>
      </c>
      <c r="F174" s="226" t="s">
        <v>1215</v>
      </c>
      <c r="G174" s="227" t="s">
        <v>1165</v>
      </c>
      <c r="H174" s="228">
        <v>1.8</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1215</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1923</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55.5" customHeight="1">
      <c r="A177" s="35"/>
      <c r="B177" s="36"/>
      <c r="C177" s="224" t="s">
        <v>7</v>
      </c>
      <c r="D177" s="224" t="s">
        <v>239</v>
      </c>
      <c r="E177" s="225" t="s">
        <v>1520</v>
      </c>
      <c r="F177" s="226" t="s">
        <v>1521</v>
      </c>
      <c r="G177" s="227" t="s">
        <v>249</v>
      </c>
      <c r="H177" s="228">
        <v>1418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1521</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1924</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1221</v>
      </c>
      <c r="F180" s="226" t="s">
        <v>1222</v>
      </c>
      <c r="G180" s="227" t="s">
        <v>242</v>
      </c>
      <c r="H180" s="228">
        <v>54</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1223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1925</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8" customHeight="1">
      <c r="A183" s="35"/>
      <c r="B183" s="36"/>
      <c r="C183" s="224" t="s">
        <v>432</v>
      </c>
      <c r="D183" s="224" t="s">
        <v>239</v>
      </c>
      <c r="E183" s="225" t="s">
        <v>1926</v>
      </c>
      <c r="F183" s="226" t="s">
        <v>1927</v>
      </c>
      <c r="G183" s="227" t="s">
        <v>242</v>
      </c>
      <c r="H183" s="228">
        <v>11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1928</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1929</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76.35" customHeight="1">
      <c r="A186" s="35"/>
      <c r="B186" s="36"/>
      <c r="C186" s="224" t="s">
        <v>336</v>
      </c>
      <c r="D186" s="224" t="s">
        <v>239</v>
      </c>
      <c r="E186" s="225" t="s">
        <v>1524</v>
      </c>
      <c r="F186" s="226" t="s">
        <v>1525</v>
      </c>
      <c r="G186" s="227" t="s">
        <v>242</v>
      </c>
      <c r="H186" s="228">
        <v>30</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1526</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1930</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1528</v>
      </c>
      <c r="F189" s="226" t="s">
        <v>1529</v>
      </c>
      <c r="G189" s="227" t="s">
        <v>242</v>
      </c>
      <c r="H189" s="228">
        <v>4228</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1529</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1931</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1229</v>
      </c>
      <c r="F192" s="226" t="s">
        <v>1230</v>
      </c>
      <c r="G192" s="227" t="s">
        <v>1178</v>
      </c>
      <c r="H192" s="228">
        <v>37.468000000000004</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1231</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1932</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76.35" customHeight="1">
      <c r="A195" s="35"/>
      <c r="B195" s="36"/>
      <c r="C195" s="224" t="s">
        <v>445</v>
      </c>
      <c r="D195" s="224" t="s">
        <v>239</v>
      </c>
      <c r="E195" s="225" t="s">
        <v>1233</v>
      </c>
      <c r="F195" s="226" t="s">
        <v>1234</v>
      </c>
      <c r="G195" s="227" t="s">
        <v>1</v>
      </c>
      <c r="H195" s="228">
        <v>37.468000000000004</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1236</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1932</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49.05" customHeight="1">
      <c r="A198" s="35"/>
      <c r="B198" s="36"/>
      <c r="C198" s="224" t="s">
        <v>449</v>
      </c>
      <c r="D198" s="224" t="s">
        <v>239</v>
      </c>
      <c r="E198" s="225" t="s">
        <v>1532</v>
      </c>
      <c r="F198" s="226" t="s">
        <v>1533</v>
      </c>
      <c r="G198" s="227" t="s">
        <v>1178</v>
      </c>
      <c r="H198" s="228">
        <v>37.468000000000004</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1533</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1932</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66.75" customHeight="1">
      <c r="A201" s="35"/>
      <c r="B201" s="36"/>
      <c r="C201" s="224" t="s">
        <v>453</v>
      </c>
      <c r="D201" s="224" t="s">
        <v>239</v>
      </c>
      <c r="E201" s="225" t="s">
        <v>1249</v>
      </c>
      <c r="F201" s="226" t="s">
        <v>1250</v>
      </c>
      <c r="G201" s="227" t="s">
        <v>1178</v>
      </c>
      <c r="H201" s="228">
        <v>37.468000000000004</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1252</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1534</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66.75" customHeight="1">
      <c r="A204" s="35"/>
      <c r="B204" s="36"/>
      <c r="C204" s="224" t="s">
        <v>457</v>
      </c>
      <c r="D204" s="224" t="s">
        <v>239</v>
      </c>
      <c r="E204" s="225" t="s">
        <v>1254</v>
      </c>
      <c r="F204" s="226" t="s">
        <v>1255</v>
      </c>
      <c r="G204" s="227" t="s">
        <v>1178</v>
      </c>
      <c r="H204" s="228">
        <v>36.707000000000001</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1257</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1933</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1536</v>
      </c>
      <c r="F207" s="226" t="s">
        <v>1537</v>
      </c>
      <c r="G207" s="227" t="s">
        <v>1178</v>
      </c>
      <c r="H207" s="228">
        <v>0.76100000000000001</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1538</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1934</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1225</v>
      </c>
      <c r="F210" s="226" t="s">
        <v>1226</v>
      </c>
      <c r="G210" s="227" t="s">
        <v>249</v>
      </c>
      <c r="H210" s="228">
        <v>134</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1227</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1935</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1810</v>
      </c>
      <c r="F213" s="226" t="s">
        <v>1811</v>
      </c>
      <c r="G213" s="227" t="s">
        <v>249</v>
      </c>
      <c r="H213" s="228">
        <v>64</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1272</v>
      </c>
    </row>
    <row r="214" s="2" customFormat="1">
      <c r="A214" s="35"/>
      <c r="B214" s="36"/>
      <c r="C214" s="37"/>
      <c r="D214" s="238" t="s">
        <v>244</v>
      </c>
      <c r="E214" s="37"/>
      <c r="F214" s="239" t="s">
        <v>1812</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1936</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76.35" customHeight="1">
      <c r="A216" s="35"/>
      <c r="B216" s="36"/>
      <c r="C216" s="224" t="s">
        <v>475</v>
      </c>
      <c r="D216" s="224" t="s">
        <v>239</v>
      </c>
      <c r="E216" s="225" t="s">
        <v>1541</v>
      </c>
      <c r="F216" s="226" t="s">
        <v>1542</v>
      </c>
      <c r="G216" s="227" t="s">
        <v>249</v>
      </c>
      <c r="H216" s="228">
        <v>50</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1277</v>
      </c>
    </row>
    <row r="217" s="2" customFormat="1">
      <c r="A217" s="35"/>
      <c r="B217" s="36"/>
      <c r="C217" s="37"/>
      <c r="D217" s="238" t="s">
        <v>244</v>
      </c>
      <c r="E217" s="37"/>
      <c r="F217" s="239" t="s">
        <v>1543</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1937</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76.35" customHeight="1">
      <c r="A219" s="35"/>
      <c r="B219" s="36"/>
      <c r="C219" s="224" t="s">
        <v>479</v>
      </c>
      <c r="D219" s="224" t="s">
        <v>239</v>
      </c>
      <c r="E219" s="225" t="s">
        <v>1545</v>
      </c>
      <c r="F219" s="226" t="s">
        <v>1546</v>
      </c>
      <c r="G219" s="227" t="s">
        <v>249</v>
      </c>
      <c r="H219" s="228">
        <v>216.09999999999999</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1282</v>
      </c>
    </row>
    <row r="220" s="2" customFormat="1">
      <c r="A220" s="35"/>
      <c r="B220" s="36"/>
      <c r="C220" s="37"/>
      <c r="D220" s="238" t="s">
        <v>244</v>
      </c>
      <c r="E220" s="37"/>
      <c r="F220" s="239" t="s">
        <v>1547</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1938</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76.35" customHeight="1">
      <c r="A222" s="35"/>
      <c r="B222" s="36"/>
      <c r="C222" s="224" t="s">
        <v>639</v>
      </c>
      <c r="D222" s="224" t="s">
        <v>239</v>
      </c>
      <c r="E222" s="225" t="s">
        <v>1549</v>
      </c>
      <c r="F222" s="226" t="s">
        <v>1550</v>
      </c>
      <c r="G222" s="227" t="s">
        <v>249</v>
      </c>
      <c r="H222" s="228">
        <v>522.21000000000004</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1328</v>
      </c>
    </row>
    <row r="223" s="2" customFormat="1">
      <c r="A223" s="35"/>
      <c r="B223" s="36"/>
      <c r="C223" s="37"/>
      <c r="D223" s="238" t="s">
        <v>244</v>
      </c>
      <c r="E223" s="37"/>
      <c r="F223" s="239" t="s">
        <v>1551</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1939</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1553</v>
      </c>
      <c r="F225" s="226" t="s">
        <v>1554</v>
      </c>
      <c r="G225" s="227" t="s">
        <v>1178</v>
      </c>
      <c r="H225" s="228">
        <v>7.3890000000000002</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1332</v>
      </c>
    </row>
    <row r="226" s="2" customFormat="1">
      <c r="A226" s="35"/>
      <c r="B226" s="36"/>
      <c r="C226" s="37"/>
      <c r="D226" s="238" t="s">
        <v>244</v>
      </c>
      <c r="E226" s="37"/>
      <c r="F226" s="239" t="s">
        <v>1555</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1940</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78" customHeight="1">
      <c r="A228" s="35"/>
      <c r="B228" s="36"/>
      <c r="C228" s="224" t="s">
        <v>484</v>
      </c>
      <c r="D228" s="224" t="s">
        <v>239</v>
      </c>
      <c r="E228" s="225" t="s">
        <v>1817</v>
      </c>
      <c r="F228" s="226" t="s">
        <v>1818</v>
      </c>
      <c r="G228" s="227" t="s">
        <v>242</v>
      </c>
      <c r="H228" s="228">
        <v>1</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1337</v>
      </c>
    </row>
    <row r="229" s="2" customFormat="1">
      <c r="A229" s="35"/>
      <c r="B229" s="36"/>
      <c r="C229" s="37"/>
      <c r="D229" s="238" t="s">
        <v>244</v>
      </c>
      <c r="E229" s="37"/>
      <c r="F229" s="239" t="s">
        <v>1819</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1662</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44.25" customHeight="1">
      <c r="A231" s="35"/>
      <c r="B231" s="36"/>
      <c r="C231" s="224" t="s">
        <v>493</v>
      </c>
      <c r="D231" s="224" t="s">
        <v>239</v>
      </c>
      <c r="E231" s="225" t="s">
        <v>1557</v>
      </c>
      <c r="F231" s="226" t="s">
        <v>1558</v>
      </c>
      <c r="G231" s="227" t="s">
        <v>327</v>
      </c>
      <c r="H231" s="228">
        <v>15</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1341</v>
      </c>
    </row>
    <row r="232" s="2" customFormat="1">
      <c r="A232" s="35"/>
      <c r="B232" s="36"/>
      <c r="C232" s="37"/>
      <c r="D232" s="238" t="s">
        <v>244</v>
      </c>
      <c r="E232" s="37"/>
      <c r="F232" s="239" t="s">
        <v>1558</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1941</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49.05" customHeight="1">
      <c r="A234" s="35"/>
      <c r="B234" s="36"/>
      <c r="C234" s="224" t="s">
        <v>489</v>
      </c>
      <c r="D234" s="224" t="s">
        <v>239</v>
      </c>
      <c r="E234" s="225" t="s">
        <v>1560</v>
      </c>
      <c r="F234" s="226" t="s">
        <v>1561</v>
      </c>
      <c r="G234" s="227" t="s">
        <v>327</v>
      </c>
      <c r="H234" s="228">
        <v>15</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1346</v>
      </c>
    </row>
    <row r="235" s="2" customFormat="1">
      <c r="A235" s="35"/>
      <c r="B235" s="36"/>
      <c r="C235" s="37"/>
      <c r="D235" s="238" t="s">
        <v>244</v>
      </c>
      <c r="E235" s="37"/>
      <c r="F235" s="239" t="s">
        <v>1561</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1941</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76.35" customHeight="1">
      <c r="A237" s="35"/>
      <c r="B237" s="36"/>
      <c r="C237" s="224" t="s">
        <v>1105</v>
      </c>
      <c r="D237" s="224" t="s">
        <v>239</v>
      </c>
      <c r="E237" s="225" t="s">
        <v>1562</v>
      </c>
      <c r="F237" s="226" t="s">
        <v>1563</v>
      </c>
      <c r="G237" s="227" t="s">
        <v>242</v>
      </c>
      <c r="H237" s="228">
        <v>22</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1349</v>
      </c>
    </row>
    <row r="238" s="2" customFormat="1">
      <c r="A238" s="35"/>
      <c r="B238" s="36"/>
      <c r="C238" s="37"/>
      <c r="D238" s="238" t="s">
        <v>244</v>
      </c>
      <c r="E238" s="37"/>
      <c r="F238" s="239" t="s">
        <v>1563</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ht="24.15" customHeight="1">
      <c r="A239" s="35"/>
      <c r="B239" s="36"/>
      <c r="C239" s="243" t="s">
        <v>1110</v>
      </c>
      <c r="D239" s="243" t="s">
        <v>246</v>
      </c>
      <c r="E239" s="244" t="s">
        <v>1564</v>
      </c>
      <c r="F239" s="245" t="s">
        <v>1565</v>
      </c>
      <c r="G239" s="246" t="s">
        <v>242</v>
      </c>
      <c r="H239" s="247">
        <v>22</v>
      </c>
      <c r="I239" s="248"/>
      <c r="J239" s="249">
        <f>ROUND(I239*H239,2)</f>
        <v>0</v>
      </c>
      <c r="K239" s="250"/>
      <c r="L239" s="251"/>
      <c r="M239" s="252" t="s">
        <v>1</v>
      </c>
      <c r="N239" s="253" t="s">
        <v>38</v>
      </c>
      <c r="O239" s="88"/>
      <c r="P239" s="234">
        <f>O239*H239</f>
        <v>0</v>
      </c>
      <c r="Q239" s="234">
        <v>0</v>
      </c>
      <c r="R239" s="234">
        <f>Q239*H239</f>
        <v>0</v>
      </c>
      <c r="S239" s="234">
        <v>0</v>
      </c>
      <c r="T239" s="235">
        <f>S239*H239</f>
        <v>0</v>
      </c>
      <c r="U239" s="35"/>
      <c r="V239" s="35"/>
      <c r="W239" s="35"/>
      <c r="X239" s="35"/>
      <c r="Y239" s="35"/>
      <c r="Z239" s="35"/>
      <c r="AA239" s="35"/>
      <c r="AB239" s="35"/>
      <c r="AC239" s="35"/>
      <c r="AD239" s="35"/>
      <c r="AE239" s="35"/>
      <c r="AR239" s="236" t="s">
        <v>277</v>
      </c>
      <c r="AT239" s="236" t="s">
        <v>246</v>
      </c>
      <c r="AU239" s="236" t="s">
        <v>73</v>
      </c>
      <c r="AY239" s="14" t="s">
        <v>238</v>
      </c>
      <c r="BE239" s="237">
        <f>IF(N239="základní",J239,0)</f>
        <v>0</v>
      </c>
      <c r="BF239" s="237">
        <f>IF(N239="snížená",J239,0)</f>
        <v>0</v>
      </c>
      <c r="BG239" s="237">
        <f>IF(N239="zákl. přenesená",J239,0)</f>
        <v>0</v>
      </c>
      <c r="BH239" s="237">
        <f>IF(N239="sníž. přenesená",J239,0)</f>
        <v>0</v>
      </c>
      <c r="BI239" s="237">
        <f>IF(N239="nulová",J239,0)</f>
        <v>0</v>
      </c>
      <c r="BJ239" s="14" t="s">
        <v>80</v>
      </c>
      <c r="BK239" s="237">
        <f>ROUND(I239*H239,2)</f>
        <v>0</v>
      </c>
      <c r="BL239" s="14" t="s">
        <v>258</v>
      </c>
      <c r="BM239" s="236" t="s">
        <v>1354</v>
      </c>
    </row>
    <row r="240" s="2" customFormat="1">
      <c r="A240" s="35"/>
      <c r="B240" s="36"/>
      <c r="C240" s="37"/>
      <c r="D240" s="238" t="s">
        <v>244</v>
      </c>
      <c r="E240" s="37"/>
      <c r="F240" s="239" t="s">
        <v>1565</v>
      </c>
      <c r="G240" s="37"/>
      <c r="H240" s="37"/>
      <c r="I240" s="240"/>
      <c r="J240" s="37"/>
      <c r="K240" s="37"/>
      <c r="L240" s="41"/>
      <c r="M240" s="241"/>
      <c r="N240" s="242"/>
      <c r="O240" s="88"/>
      <c r="P240" s="88"/>
      <c r="Q240" s="88"/>
      <c r="R240" s="88"/>
      <c r="S240" s="88"/>
      <c r="T240" s="89"/>
      <c r="U240" s="35"/>
      <c r="V240" s="35"/>
      <c r="W240" s="35"/>
      <c r="X240" s="35"/>
      <c r="Y240" s="35"/>
      <c r="Z240" s="35"/>
      <c r="AA240" s="35"/>
      <c r="AB240" s="35"/>
      <c r="AC240" s="35"/>
      <c r="AD240" s="35"/>
      <c r="AE240" s="35"/>
      <c r="AT240" s="14" t="s">
        <v>244</v>
      </c>
      <c r="AU240" s="14" t="s">
        <v>73</v>
      </c>
    </row>
    <row r="241" s="2" customFormat="1" ht="76.35" customHeight="1">
      <c r="A241" s="35"/>
      <c r="B241" s="36"/>
      <c r="C241" s="224" t="s">
        <v>1116</v>
      </c>
      <c r="D241" s="224" t="s">
        <v>239</v>
      </c>
      <c r="E241" s="225" t="s">
        <v>1566</v>
      </c>
      <c r="F241" s="226" t="s">
        <v>1567</v>
      </c>
      <c r="G241" s="227" t="s">
        <v>242</v>
      </c>
      <c r="H241" s="228">
        <v>72</v>
      </c>
      <c r="I241" s="229"/>
      <c r="J241" s="230">
        <f>ROUND(I241*H241,2)</f>
        <v>0</v>
      </c>
      <c r="K241" s="231"/>
      <c r="L241" s="41"/>
      <c r="M241" s="232" t="s">
        <v>1</v>
      </c>
      <c r="N241" s="233" t="s">
        <v>38</v>
      </c>
      <c r="O241" s="88"/>
      <c r="P241" s="234">
        <f>O241*H241</f>
        <v>0</v>
      </c>
      <c r="Q241" s="234">
        <v>0</v>
      </c>
      <c r="R241" s="234">
        <f>Q241*H241</f>
        <v>0</v>
      </c>
      <c r="S241" s="234">
        <v>0</v>
      </c>
      <c r="T241" s="235">
        <f>S241*H241</f>
        <v>0</v>
      </c>
      <c r="U241" s="35"/>
      <c r="V241" s="35"/>
      <c r="W241" s="35"/>
      <c r="X241" s="35"/>
      <c r="Y241" s="35"/>
      <c r="Z241" s="35"/>
      <c r="AA241" s="35"/>
      <c r="AB241" s="35"/>
      <c r="AC241" s="35"/>
      <c r="AD241" s="35"/>
      <c r="AE241" s="35"/>
      <c r="AR241" s="236" t="s">
        <v>258</v>
      </c>
      <c r="AT241" s="236" t="s">
        <v>239</v>
      </c>
      <c r="AU241" s="236" t="s">
        <v>73</v>
      </c>
      <c r="AY241" s="14" t="s">
        <v>238</v>
      </c>
      <c r="BE241" s="237">
        <f>IF(N241="základní",J241,0)</f>
        <v>0</v>
      </c>
      <c r="BF241" s="237">
        <f>IF(N241="snížená",J241,0)</f>
        <v>0</v>
      </c>
      <c r="BG241" s="237">
        <f>IF(N241="zákl. přenesená",J241,0)</f>
        <v>0</v>
      </c>
      <c r="BH241" s="237">
        <f>IF(N241="sníž. přenesená",J241,0)</f>
        <v>0</v>
      </c>
      <c r="BI241" s="237">
        <f>IF(N241="nulová",J241,0)</f>
        <v>0</v>
      </c>
      <c r="BJ241" s="14" t="s">
        <v>80</v>
      </c>
      <c r="BK241" s="237">
        <f>ROUND(I241*H241,2)</f>
        <v>0</v>
      </c>
      <c r="BL241" s="14" t="s">
        <v>258</v>
      </c>
      <c r="BM241" s="236" t="s">
        <v>1355</v>
      </c>
    </row>
    <row r="242" s="2" customFormat="1">
      <c r="A242" s="35"/>
      <c r="B242" s="36"/>
      <c r="C242" s="37"/>
      <c r="D242" s="238" t="s">
        <v>244</v>
      </c>
      <c r="E242" s="37"/>
      <c r="F242" s="239" t="s">
        <v>1568</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244</v>
      </c>
      <c r="AU242" s="14" t="s">
        <v>73</v>
      </c>
    </row>
    <row r="243" s="2" customFormat="1">
      <c r="A243" s="35"/>
      <c r="B243" s="36"/>
      <c r="C243" s="37"/>
      <c r="D243" s="238" t="s">
        <v>993</v>
      </c>
      <c r="E243" s="37"/>
      <c r="F243" s="265" t="s">
        <v>1942</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993</v>
      </c>
      <c r="AU243" s="14" t="s">
        <v>73</v>
      </c>
    </row>
    <row r="244" s="2" customFormat="1" ht="24.15" customHeight="1">
      <c r="A244" s="35"/>
      <c r="B244" s="36"/>
      <c r="C244" s="243" t="s">
        <v>1121</v>
      </c>
      <c r="D244" s="243" t="s">
        <v>246</v>
      </c>
      <c r="E244" s="244" t="s">
        <v>1570</v>
      </c>
      <c r="F244" s="245" t="s">
        <v>1571</v>
      </c>
      <c r="G244" s="246" t="s">
        <v>242</v>
      </c>
      <c r="H244" s="247">
        <v>72</v>
      </c>
      <c r="I244" s="248"/>
      <c r="J244" s="249">
        <f>ROUND(I244*H244,2)</f>
        <v>0</v>
      </c>
      <c r="K244" s="250"/>
      <c r="L244" s="251"/>
      <c r="M244" s="252" t="s">
        <v>1</v>
      </c>
      <c r="N244" s="253" t="s">
        <v>38</v>
      </c>
      <c r="O244" s="88"/>
      <c r="P244" s="234">
        <f>O244*H244</f>
        <v>0</v>
      </c>
      <c r="Q244" s="234">
        <v>0</v>
      </c>
      <c r="R244" s="234">
        <f>Q244*H244</f>
        <v>0</v>
      </c>
      <c r="S244" s="234">
        <v>0</v>
      </c>
      <c r="T244" s="235">
        <f>S244*H244</f>
        <v>0</v>
      </c>
      <c r="U244" s="35"/>
      <c r="V244" s="35"/>
      <c r="W244" s="35"/>
      <c r="X244" s="35"/>
      <c r="Y244" s="35"/>
      <c r="Z244" s="35"/>
      <c r="AA244" s="35"/>
      <c r="AB244" s="35"/>
      <c r="AC244" s="35"/>
      <c r="AD244" s="35"/>
      <c r="AE244" s="35"/>
      <c r="AR244" s="236" t="s">
        <v>277</v>
      </c>
      <c r="AT244" s="236" t="s">
        <v>246</v>
      </c>
      <c r="AU244" s="236" t="s">
        <v>73</v>
      </c>
      <c r="AY244" s="14" t="s">
        <v>238</v>
      </c>
      <c r="BE244" s="237">
        <f>IF(N244="základní",J244,0)</f>
        <v>0</v>
      </c>
      <c r="BF244" s="237">
        <f>IF(N244="snížená",J244,0)</f>
        <v>0</v>
      </c>
      <c r="BG244" s="237">
        <f>IF(N244="zákl. přenesená",J244,0)</f>
        <v>0</v>
      </c>
      <c r="BH244" s="237">
        <f>IF(N244="sníž. přenesená",J244,0)</f>
        <v>0</v>
      </c>
      <c r="BI244" s="237">
        <f>IF(N244="nulová",J244,0)</f>
        <v>0</v>
      </c>
      <c r="BJ244" s="14" t="s">
        <v>80</v>
      </c>
      <c r="BK244" s="237">
        <f>ROUND(I244*H244,2)</f>
        <v>0</v>
      </c>
      <c r="BL244" s="14" t="s">
        <v>258</v>
      </c>
      <c r="BM244" s="236" t="s">
        <v>1360</v>
      </c>
    </row>
    <row r="245" s="2" customFormat="1">
      <c r="A245" s="35"/>
      <c r="B245" s="36"/>
      <c r="C245" s="37"/>
      <c r="D245" s="238" t="s">
        <v>244</v>
      </c>
      <c r="E245" s="37"/>
      <c r="F245" s="239" t="s">
        <v>1571</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244</v>
      </c>
      <c r="AU245" s="14" t="s">
        <v>73</v>
      </c>
    </row>
    <row r="246" s="2" customFormat="1" ht="66.75" customHeight="1">
      <c r="A246" s="35"/>
      <c r="B246" s="36"/>
      <c r="C246" s="224" t="s">
        <v>1318</v>
      </c>
      <c r="D246" s="224" t="s">
        <v>239</v>
      </c>
      <c r="E246" s="225" t="s">
        <v>1176</v>
      </c>
      <c r="F246" s="226" t="s">
        <v>1177</v>
      </c>
      <c r="G246" s="227" t="s">
        <v>1178</v>
      </c>
      <c r="H246" s="228">
        <v>1.796</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1370</v>
      </c>
    </row>
    <row r="247" s="2" customFormat="1">
      <c r="A247" s="35"/>
      <c r="B247" s="36"/>
      <c r="C247" s="37"/>
      <c r="D247" s="238" t="s">
        <v>244</v>
      </c>
      <c r="E247" s="37"/>
      <c r="F247" s="239" t="s">
        <v>1179</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1943</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66.75" customHeight="1">
      <c r="A249" s="35"/>
      <c r="B249" s="36"/>
      <c r="C249" s="224" t="s">
        <v>1235</v>
      </c>
      <c r="D249" s="224" t="s">
        <v>239</v>
      </c>
      <c r="E249" s="225" t="s">
        <v>1186</v>
      </c>
      <c r="F249" s="226" t="s">
        <v>1187</v>
      </c>
      <c r="G249" s="227" t="s">
        <v>1178</v>
      </c>
      <c r="H249" s="228">
        <v>8.9800000000000004</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1374</v>
      </c>
    </row>
    <row r="250" s="2" customFormat="1">
      <c r="A250" s="35"/>
      <c r="B250" s="36"/>
      <c r="C250" s="37"/>
      <c r="D250" s="238" t="s">
        <v>244</v>
      </c>
      <c r="E250" s="37"/>
      <c r="F250" s="239" t="s">
        <v>1188</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ht="62.7" customHeight="1">
      <c r="A251" s="35"/>
      <c r="B251" s="36"/>
      <c r="C251" s="224" t="s">
        <v>1325</v>
      </c>
      <c r="D251" s="224" t="s">
        <v>239</v>
      </c>
      <c r="E251" s="225" t="s">
        <v>1578</v>
      </c>
      <c r="F251" s="226" t="s">
        <v>1579</v>
      </c>
      <c r="G251" s="227" t="s">
        <v>242</v>
      </c>
      <c r="H251" s="228">
        <v>146</v>
      </c>
      <c r="I251" s="229"/>
      <c r="J251" s="230">
        <f>ROUND(I251*H251,2)</f>
        <v>0</v>
      </c>
      <c r="K251" s="231"/>
      <c r="L251" s="41"/>
      <c r="M251" s="232" t="s">
        <v>1</v>
      </c>
      <c r="N251" s="233" t="s">
        <v>38</v>
      </c>
      <c r="O251" s="88"/>
      <c r="P251" s="234">
        <f>O251*H251</f>
        <v>0</v>
      </c>
      <c r="Q251" s="234">
        <v>0</v>
      </c>
      <c r="R251" s="234">
        <f>Q251*H251</f>
        <v>0</v>
      </c>
      <c r="S251" s="234">
        <v>0</v>
      </c>
      <c r="T251" s="235">
        <f>S251*H251</f>
        <v>0</v>
      </c>
      <c r="U251" s="35"/>
      <c r="V251" s="35"/>
      <c r="W251" s="35"/>
      <c r="X251" s="35"/>
      <c r="Y251" s="35"/>
      <c r="Z251" s="35"/>
      <c r="AA251" s="35"/>
      <c r="AB251" s="35"/>
      <c r="AC251" s="35"/>
      <c r="AD251" s="35"/>
      <c r="AE251" s="35"/>
      <c r="AR251" s="236" t="s">
        <v>258</v>
      </c>
      <c r="AT251" s="236" t="s">
        <v>239</v>
      </c>
      <c r="AU251" s="236" t="s">
        <v>73</v>
      </c>
      <c r="AY251" s="14" t="s">
        <v>238</v>
      </c>
      <c r="BE251" s="237">
        <f>IF(N251="základní",J251,0)</f>
        <v>0</v>
      </c>
      <c r="BF251" s="237">
        <f>IF(N251="snížená",J251,0)</f>
        <v>0</v>
      </c>
      <c r="BG251" s="237">
        <f>IF(N251="zákl. přenesená",J251,0)</f>
        <v>0</v>
      </c>
      <c r="BH251" s="237">
        <f>IF(N251="sníž. přenesená",J251,0)</f>
        <v>0</v>
      </c>
      <c r="BI251" s="237">
        <f>IF(N251="nulová",J251,0)</f>
        <v>0</v>
      </c>
      <c r="BJ251" s="14" t="s">
        <v>80</v>
      </c>
      <c r="BK251" s="237">
        <f>ROUND(I251*H251,2)</f>
        <v>0</v>
      </c>
      <c r="BL251" s="14" t="s">
        <v>258</v>
      </c>
      <c r="BM251" s="236" t="s">
        <v>1379</v>
      </c>
    </row>
    <row r="252" s="2" customFormat="1">
      <c r="A252" s="35"/>
      <c r="B252" s="36"/>
      <c r="C252" s="37"/>
      <c r="D252" s="238" t="s">
        <v>244</v>
      </c>
      <c r="E252" s="37"/>
      <c r="F252" s="239" t="s">
        <v>1579</v>
      </c>
      <c r="G252" s="37"/>
      <c r="H252" s="37"/>
      <c r="I252" s="240"/>
      <c r="J252" s="37"/>
      <c r="K252" s="37"/>
      <c r="L252" s="41"/>
      <c r="M252" s="241"/>
      <c r="N252" s="242"/>
      <c r="O252" s="88"/>
      <c r="P252" s="88"/>
      <c r="Q252" s="88"/>
      <c r="R252" s="88"/>
      <c r="S252" s="88"/>
      <c r="T252" s="89"/>
      <c r="U252" s="35"/>
      <c r="V252" s="35"/>
      <c r="W252" s="35"/>
      <c r="X252" s="35"/>
      <c r="Y252" s="35"/>
      <c r="Z252" s="35"/>
      <c r="AA252" s="35"/>
      <c r="AB252" s="35"/>
      <c r="AC252" s="35"/>
      <c r="AD252" s="35"/>
      <c r="AE252" s="35"/>
      <c r="AT252" s="14" t="s">
        <v>244</v>
      </c>
      <c r="AU252" s="14" t="s">
        <v>73</v>
      </c>
    </row>
    <row r="253" s="2" customFormat="1">
      <c r="A253" s="35"/>
      <c r="B253" s="36"/>
      <c r="C253" s="37"/>
      <c r="D253" s="238" t="s">
        <v>993</v>
      </c>
      <c r="E253" s="37"/>
      <c r="F253" s="265" t="s">
        <v>1944</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993</v>
      </c>
      <c r="AU253" s="14" t="s">
        <v>73</v>
      </c>
    </row>
    <row r="254" s="2" customFormat="1" ht="24.15" customHeight="1">
      <c r="A254" s="35"/>
      <c r="B254" s="36"/>
      <c r="C254" s="224" t="s">
        <v>1238</v>
      </c>
      <c r="D254" s="224" t="s">
        <v>239</v>
      </c>
      <c r="E254" s="225" t="s">
        <v>1581</v>
      </c>
      <c r="F254" s="226" t="s">
        <v>1582</v>
      </c>
      <c r="G254" s="227" t="s">
        <v>242</v>
      </c>
      <c r="H254" s="228">
        <v>24</v>
      </c>
      <c r="I254" s="229"/>
      <c r="J254" s="230">
        <f>ROUND(I254*H254,2)</f>
        <v>0</v>
      </c>
      <c r="K254" s="231"/>
      <c r="L254" s="41"/>
      <c r="M254" s="232" t="s">
        <v>1</v>
      </c>
      <c r="N254" s="233" t="s">
        <v>38</v>
      </c>
      <c r="O254" s="88"/>
      <c r="P254" s="234">
        <f>O254*H254</f>
        <v>0</v>
      </c>
      <c r="Q254" s="234">
        <v>0</v>
      </c>
      <c r="R254" s="234">
        <f>Q254*H254</f>
        <v>0</v>
      </c>
      <c r="S254" s="234">
        <v>0</v>
      </c>
      <c r="T254" s="235">
        <f>S254*H254</f>
        <v>0</v>
      </c>
      <c r="U254" s="35"/>
      <c r="V254" s="35"/>
      <c r="W254" s="35"/>
      <c r="X254" s="35"/>
      <c r="Y254" s="35"/>
      <c r="Z254" s="35"/>
      <c r="AA254" s="35"/>
      <c r="AB254" s="35"/>
      <c r="AC254" s="35"/>
      <c r="AD254" s="35"/>
      <c r="AE254" s="35"/>
      <c r="AR254" s="236" t="s">
        <v>258</v>
      </c>
      <c r="AT254" s="236" t="s">
        <v>239</v>
      </c>
      <c r="AU254" s="236" t="s">
        <v>73</v>
      </c>
      <c r="AY254" s="14" t="s">
        <v>238</v>
      </c>
      <c r="BE254" s="237">
        <f>IF(N254="základní",J254,0)</f>
        <v>0</v>
      </c>
      <c r="BF254" s="237">
        <f>IF(N254="snížená",J254,0)</f>
        <v>0</v>
      </c>
      <c r="BG254" s="237">
        <f>IF(N254="zákl. přenesená",J254,0)</f>
        <v>0</v>
      </c>
      <c r="BH254" s="237">
        <f>IF(N254="sníž. přenesená",J254,0)</f>
        <v>0</v>
      </c>
      <c r="BI254" s="237">
        <f>IF(N254="nulová",J254,0)</f>
        <v>0</v>
      </c>
      <c r="BJ254" s="14" t="s">
        <v>80</v>
      </c>
      <c r="BK254" s="237">
        <f>ROUND(I254*H254,2)</f>
        <v>0</v>
      </c>
      <c r="BL254" s="14" t="s">
        <v>258</v>
      </c>
      <c r="BM254" s="236" t="s">
        <v>1383</v>
      </c>
    </row>
    <row r="255" s="2" customFormat="1">
      <c r="A255" s="35"/>
      <c r="B255" s="36"/>
      <c r="C255" s="37"/>
      <c r="D255" s="238" t="s">
        <v>244</v>
      </c>
      <c r="E255" s="37"/>
      <c r="F255" s="239" t="s">
        <v>1582</v>
      </c>
      <c r="G255" s="37"/>
      <c r="H255" s="37"/>
      <c r="I255" s="240"/>
      <c r="J255" s="37"/>
      <c r="K255" s="37"/>
      <c r="L255" s="41"/>
      <c r="M255" s="241"/>
      <c r="N255" s="242"/>
      <c r="O255" s="88"/>
      <c r="P255" s="88"/>
      <c r="Q255" s="88"/>
      <c r="R255" s="88"/>
      <c r="S255" s="88"/>
      <c r="T255" s="89"/>
      <c r="U255" s="35"/>
      <c r="V255" s="35"/>
      <c r="W255" s="35"/>
      <c r="X255" s="35"/>
      <c r="Y255" s="35"/>
      <c r="Z255" s="35"/>
      <c r="AA255" s="35"/>
      <c r="AB255" s="35"/>
      <c r="AC255" s="35"/>
      <c r="AD255" s="35"/>
      <c r="AE255" s="35"/>
      <c r="AT255" s="14" t="s">
        <v>244</v>
      </c>
      <c r="AU255" s="14" t="s">
        <v>73</v>
      </c>
    </row>
    <row r="256" s="2" customFormat="1">
      <c r="A256" s="35"/>
      <c r="B256" s="36"/>
      <c r="C256" s="37"/>
      <c r="D256" s="238" t="s">
        <v>993</v>
      </c>
      <c r="E256" s="37"/>
      <c r="F256" s="265" t="s">
        <v>1824</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993</v>
      </c>
      <c r="AU256" s="14" t="s">
        <v>73</v>
      </c>
    </row>
    <row r="257" s="2" customFormat="1" ht="76.35" customHeight="1">
      <c r="A257" s="35"/>
      <c r="B257" s="36"/>
      <c r="C257" s="224" t="s">
        <v>1334</v>
      </c>
      <c r="D257" s="224" t="s">
        <v>239</v>
      </c>
      <c r="E257" s="225" t="s">
        <v>1100</v>
      </c>
      <c r="F257" s="226" t="s">
        <v>1101</v>
      </c>
      <c r="G257" s="227" t="s">
        <v>242</v>
      </c>
      <c r="H257" s="228">
        <v>24</v>
      </c>
      <c r="I257" s="229"/>
      <c r="J257" s="230">
        <f>ROUND(I257*H257,2)</f>
        <v>0</v>
      </c>
      <c r="K257" s="231"/>
      <c r="L257" s="41"/>
      <c r="M257" s="232" t="s">
        <v>1</v>
      </c>
      <c r="N257" s="233" t="s">
        <v>38</v>
      </c>
      <c r="O257" s="88"/>
      <c r="P257" s="234">
        <f>O257*H257</f>
        <v>0</v>
      </c>
      <c r="Q257" s="234">
        <v>0</v>
      </c>
      <c r="R257" s="234">
        <f>Q257*H257</f>
        <v>0</v>
      </c>
      <c r="S257" s="234">
        <v>0</v>
      </c>
      <c r="T257" s="235">
        <f>S257*H257</f>
        <v>0</v>
      </c>
      <c r="U257" s="35"/>
      <c r="V257" s="35"/>
      <c r="W257" s="35"/>
      <c r="X257" s="35"/>
      <c r="Y257" s="35"/>
      <c r="Z257" s="35"/>
      <c r="AA257" s="35"/>
      <c r="AB257" s="35"/>
      <c r="AC257" s="35"/>
      <c r="AD257" s="35"/>
      <c r="AE257" s="35"/>
      <c r="AR257" s="236" t="s">
        <v>258</v>
      </c>
      <c r="AT257" s="236" t="s">
        <v>239</v>
      </c>
      <c r="AU257" s="236" t="s">
        <v>73</v>
      </c>
      <c r="AY257" s="14" t="s">
        <v>238</v>
      </c>
      <c r="BE257" s="237">
        <f>IF(N257="základní",J257,0)</f>
        <v>0</v>
      </c>
      <c r="BF257" s="237">
        <f>IF(N257="snížená",J257,0)</f>
        <v>0</v>
      </c>
      <c r="BG257" s="237">
        <f>IF(N257="zákl. přenesená",J257,0)</f>
        <v>0</v>
      </c>
      <c r="BH257" s="237">
        <f>IF(N257="sníž. přenesená",J257,0)</f>
        <v>0</v>
      </c>
      <c r="BI257" s="237">
        <f>IF(N257="nulová",J257,0)</f>
        <v>0</v>
      </c>
      <c r="BJ257" s="14" t="s">
        <v>80</v>
      </c>
      <c r="BK257" s="237">
        <f>ROUND(I257*H257,2)</f>
        <v>0</v>
      </c>
      <c r="BL257" s="14" t="s">
        <v>258</v>
      </c>
      <c r="BM257" s="236" t="s">
        <v>1388</v>
      </c>
    </row>
    <row r="258" s="2" customFormat="1">
      <c r="A258" s="35"/>
      <c r="B258" s="36"/>
      <c r="C258" s="37"/>
      <c r="D258" s="238" t="s">
        <v>244</v>
      </c>
      <c r="E258" s="37"/>
      <c r="F258" s="239" t="s">
        <v>1103</v>
      </c>
      <c r="G258" s="37"/>
      <c r="H258" s="37"/>
      <c r="I258" s="240"/>
      <c r="J258" s="37"/>
      <c r="K258" s="37"/>
      <c r="L258" s="41"/>
      <c r="M258" s="241"/>
      <c r="N258" s="242"/>
      <c r="O258" s="88"/>
      <c r="P258" s="88"/>
      <c r="Q258" s="88"/>
      <c r="R258" s="88"/>
      <c r="S258" s="88"/>
      <c r="T258" s="89"/>
      <c r="U258" s="35"/>
      <c r="V258" s="35"/>
      <c r="W258" s="35"/>
      <c r="X258" s="35"/>
      <c r="Y258" s="35"/>
      <c r="Z258" s="35"/>
      <c r="AA258" s="35"/>
      <c r="AB258" s="35"/>
      <c r="AC258" s="35"/>
      <c r="AD258" s="35"/>
      <c r="AE258" s="35"/>
      <c r="AT258" s="14" t="s">
        <v>244</v>
      </c>
      <c r="AU258" s="14" t="s">
        <v>73</v>
      </c>
    </row>
    <row r="259" s="2" customFormat="1">
      <c r="A259" s="35"/>
      <c r="B259" s="36"/>
      <c r="C259" s="37"/>
      <c r="D259" s="238" t="s">
        <v>993</v>
      </c>
      <c r="E259" s="37"/>
      <c r="F259" s="265" t="s">
        <v>1825</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993</v>
      </c>
      <c r="AU259" s="14" t="s">
        <v>73</v>
      </c>
    </row>
    <row r="260" s="2" customFormat="1" ht="33" customHeight="1">
      <c r="A260" s="35"/>
      <c r="B260" s="36"/>
      <c r="C260" s="224" t="s">
        <v>1242</v>
      </c>
      <c r="D260" s="224" t="s">
        <v>239</v>
      </c>
      <c r="E260" s="225" t="s">
        <v>342</v>
      </c>
      <c r="F260" s="226" t="s">
        <v>343</v>
      </c>
      <c r="G260" s="227" t="s">
        <v>242</v>
      </c>
      <c r="H260" s="228">
        <v>48</v>
      </c>
      <c r="I260" s="229"/>
      <c r="J260" s="230">
        <f>ROUND(I260*H260,2)</f>
        <v>0</v>
      </c>
      <c r="K260" s="231"/>
      <c r="L260" s="41"/>
      <c r="M260" s="232" t="s">
        <v>1</v>
      </c>
      <c r="N260" s="233" t="s">
        <v>38</v>
      </c>
      <c r="O260" s="88"/>
      <c r="P260" s="234">
        <f>O260*H260</f>
        <v>0</v>
      </c>
      <c r="Q260" s="234">
        <v>0</v>
      </c>
      <c r="R260" s="234">
        <f>Q260*H260</f>
        <v>0</v>
      </c>
      <c r="S260" s="234">
        <v>0</v>
      </c>
      <c r="T260" s="235">
        <f>S260*H260</f>
        <v>0</v>
      </c>
      <c r="U260" s="35"/>
      <c r="V260" s="35"/>
      <c r="W260" s="35"/>
      <c r="X260" s="35"/>
      <c r="Y260" s="35"/>
      <c r="Z260" s="35"/>
      <c r="AA260" s="35"/>
      <c r="AB260" s="35"/>
      <c r="AC260" s="35"/>
      <c r="AD260" s="35"/>
      <c r="AE260" s="35"/>
      <c r="AR260" s="236" t="s">
        <v>258</v>
      </c>
      <c r="AT260" s="236" t="s">
        <v>239</v>
      </c>
      <c r="AU260" s="236" t="s">
        <v>73</v>
      </c>
      <c r="AY260" s="14" t="s">
        <v>238</v>
      </c>
      <c r="BE260" s="237">
        <f>IF(N260="základní",J260,0)</f>
        <v>0</v>
      </c>
      <c r="BF260" s="237">
        <f>IF(N260="snížená",J260,0)</f>
        <v>0</v>
      </c>
      <c r="BG260" s="237">
        <f>IF(N260="zákl. přenesená",J260,0)</f>
        <v>0</v>
      </c>
      <c r="BH260" s="237">
        <f>IF(N260="sníž. přenesená",J260,0)</f>
        <v>0</v>
      </c>
      <c r="BI260" s="237">
        <f>IF(N260="nulová",J260,0)</f>
        <v>0</v>
      </c>
      <c r="BJ260" s="14" t="s">
        <v>80</v>
      </c>
      <c r="BK260" s="237">
        <f>ROUND(I260*H260,2)</f>
        <v>0</v>
      </c>
      <c r="BL260" s="14" t="s">
        <v>258</v>
      </c>
      <c r="BM260" s="236" t="s">
        <v>1392</v>
      </c>
    </row>
    <row r="261" s="2" customFormat="1">
      <c r="A261" s="35"/>
      <c r="B261" s="36"/>
      <c r="C261" s="37"/>
      <c r="D261" s="238" t="s">
        <v>244</v>
      </c>
      <c r="E261" s="37"/>
      <c r="F261" s="239" t="s">
        <v>343</v>
      </c>
      <c r="G261" s="37"/>
      <c r="H261" s="37"/>
      <c r="I261" s="240"/>
      <c r="J261" s="37"/>
      <c r="K261" s="37"/>
      <c r="L261" s="41"/>
      <c r="M261" s="241"/>
      <c r="N261" s="242"/>
      <c r="O261" s="88"/>
      <c r="P261" s="88"/>
      <c r="Q261" s="88"/>
      <c r="R261" s="88"/>
      <c r="S261" s="88"/>
      <c r="T261" s="89"/>
      <c r="U261" s="35"/>
      <c r="V261" s="35"/>
      <c r="W261" s="35"/>
      <c r="X261" s="35"/>
      <c r="Y261" s="35"/>
      <c r="Z261" s="35"/>
      <c r="AA261" s="35"/>
      <c r="AB261" s="35"/>
      <c r="AC261" s="35"/>
      <c r="AD261" s="35"/>
      <c r="AE261" s="35"/>
      <c r="AT261" s="14" t="s">
        <v>244</v>
      </c>
      <c r="AU261" s="14" t="s">
        <v>73</v>
      </c>
    </row>
    <row r="262" s="2" customFormat="1">
      <c r="A262" s="35"/>
      <c r="B262" s="36"/>
      <c r="C262" s="37"/>
      <c r="D262" s="238" t="s">
        <v>993</v>
      </c>
      <c r="E262" s="37"/>
      <c r="F262" s="265" t="s">
        <v>1826</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993</v>
      </c>
      <c r="AU262" s="14" t="s">
        <v>73</v>
      </c>
    </row>
    <row r="263" s="2" customFormat="1" ht="66.75" customHeight="1">
      <c r="A263" s="35"/>
      <c r="B263" s="36"/>
      <c r="C263" s="224" t="s">
        <v>1343</v>
      </c>
      <c r="D263" s="224" t="s">
        <v>239</v>
      </c>
      <c r="E263" s="225" t="s">
        <v>1229</v>
      </c>
      <c r="F263" s="226" t="s">
        <v>1230</v>
      </c>
      <c r="G263" s="227" t="s">
        <v>1178</v>
      </c>
      <c r="H263" s="228">
        <v>79.093999999999994</v>
      </c>
      <c r="I263" s="229"/>
      <c r="J263" s="230">
        <f>ROUND(I263*H263,2)</f>
        <v>0</v>
      </c>
      <c r="K263" s="231"/>
      <c r="L263" s="41"/>
      <c r="M263" s="232" t="s">
        <v>1</v>
      </c>
      <c r="N263" s="233" t="s">
        <v>38</v>
      </c>
      <c r="O263" s="88"/>
      <c r="P263" s="234">
        <f>O263*H263</f>
        <v>0</v>
      </c>
      <c r="Q263" s="234">
        <v>0</v>
      </c>
      <c r="R263" s="234">
        <f>Q263*H263</f>
        <v>0</v>
      </c>
      <c r="S263" s="234">
        <v>0</v>
      </c>
      <c r="T263" s="235">
        <f>S263*H263</f>
        <v>0</v>
      </c>
      <c r="U263" s="35"/>
      <c r="V263" s="35"/>
      <c r="W263" s="35"/>
      <c r="X263" s="35"/>
      <c r="Y263" s="35"/>
      <c r="Z263" s="35"/>
      <c r="AA263" s="35"/>
      <c r="AB263" s="35"/>
      <c r="AC263" s="35"/>
      <c r="AD263" s="35"/>
      <c r="AE263" s="35"/>
      <c r="AR263" s="236" t="s">
        <v>258</v>
      </c>
      <c r="AT263" s="236" t="s">
        <v>239</v>
      </c>
      <c r="AU263" s="236" t="s">
        <v>73</v>
      </c>
      <c r="AY263" s="14" t="s">
        <v>238</v>
      </c>
      <c r="BE263" s="237">
        <f>IF(N263="základní",J263,0)</f>
        <v>0</v>
      </c>
      <c r="BF263" s="237">
        <f>IF(N263="snížená",J263,0)</f>
        <v>0</v>
      </c>
      <c r="BG263" s="237">
        <f>IF(N263="zákl. přenesená",J263,0)</f>
        <v>0</v>
      </c>
      <c r="BH263" s="237">
        <f>IF(N263="sníž. přenesená",J263,0)</f>
        <v>0</v>
      </c>
      <c r="BI263" s="237">
        <f>IF(N263="nulová",J263,0)</f>
        <v>0</v>
      </c>
      <c r="BJ263" s="14" t="s">
        <v>80</v>
      </c>
      <c r="BK263" s="237">
        <f>ROUND(I263*H263,2)</f>
        <v>0</v>
      </c>
      <c r="BL263" s="14" t="s">
        <v>258</v>
      </c>
      <c r="BM263" s="236" t="s">
        <v>1397</v>
      </c>
    </row>
    <row r="264" s="2" customFormat="1">
      <c r="A264" s="35"/>
      <c r="B264" s="36"/>
      <c r="C264" s="37"/>
      <c r="D264" s="238" t="s">
        <v>244</v>
      </c>
      <c r="E264" s="37"/>
      <c r="F264" s="239" t="s">
        <v>1231</v>
      </c>
      <c r="G264" s="37"/>
      <c r="H264" s="37"/>
      <c r="I264" s="240"/>
      <c r="J264" s="37"/>
      <c r="K264" s="37"/>
      <c r="L264" s="41"/>
      <c r="M264" s="241"/>
      <c r="N264" s="242"/>
      <c r="O264" s="88"/>
      <c r="P264" s="88"/>
      <c r="Q264" s="88"/>
      <c r="R264" s="88"/>
      <c r="S264" s="88"/>
      <c r="T264" s="89"/>
      <c r="U264" s="35"/>
      <c r="V264" s="35"/>
      <c r="W264" s="35"/>
      <c r="X264" s="35"/>
      <c r="Y264" s="35"/>
      <c r="Z264" s="35"/>
      <c r="AA264" s="35"/>
      <c r="AB264" s="35"/>
      <c r="AC264" s="35"/>
      <c r="AD264" s="35"/>
      <c r="AE264" s="35"/>
      <c r="AT264" s="14" t="s">
        <v>244</v>
      </c>
      <c r="AU264" s="14" t="s">
        <v>73</v>
      </c>
    </row>
    <row r="265" s="2" customFormat="1">
      <c r="A265" s="35"/>
      <c r="B265" s="36"/>
      <c r="C265" s="37"/>
      <c r="D265" s="238" t="s">
        <v>993</v>
      </c>
      <c r="E265" s="37"/>
      <c r="F265" s="265" t="s">
        <v>1945</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993</v>
      </c>
      <c r="AU265" s="14" t="s">
        <v>73</v>
      </c>
    </row>
    <row r="266" s="2" customFormat="1" ht="66.75" customHeight="1">
      <c r="A266" s="35"/>
      <c r="B266" s="36"/>
      <c r="C266" s="224" t="s">
        <v>1245</v>
      </c>
      <c r="D266" s="224" t="s">
        <v>239</v>
      </c>
      <c r="E266" s="225" t="s">
        <v>1265</v>
      </c>
      <c r="F266" s="226" t="s">
        <v>1266</v>
      </c>
      <c r="G266" s="227" t="s">
        <v>1267</v>
      </c>
      <c r="H266" s="228">
        <v>159</v>
      </c>
      <c r="I266" s="229"/>
      <c r="J266" s="230">
        <f>ROUND(I266*H266,2)</f>
        <v>0</v>
      </c>
      <c r="K266" s="231"/>
      <c r="L266" s="41"/>
      <c r="M266" s="232" t="s">
        <v>1</v>
      </c>
      <c r="N266" s="233" t="s">
        <v>38</v>
      </c>
      <c r="O266" s="88"/>
      <c r="P266" s="234">
        <f>O266*H266</f>
        <v>0</v>
      </c>
      <c r="Q266" s="234">
        <v>0</v>
      </c>
      <c r="R266" s="234">
        <f>Q266*H266</f>
        <v>0</v>
      </c>
      <c r="S266" s="234">
        <v>0</v>
      </c>
      <c r="T266" s="235">
        <f>S266*H266</f>
        <v>0</v>
      </c>
      <c r="U266" s="35"/>
      <c r="V266" s="35"/>
      <c r="W266" s="35"/>
      <c r="X266" s="35"/>
      <c r="Y266" s="35"/>
      <c r="Z266" s="35"/>
      <c r="AA266" s="35"/>
      <c r="AB266" s="35"/>
      <c r="AC266" s="35"/>
      <c r="AD266" s="35"/>
      <c r="AE266" s="35"/>
      <c r="AR266" s="236" t="s">
        <v>258</v>
      </c>
      <c r="AT266" s="236" t="s">
        <v>239</v>
      </c>
      <c r="AU266" s="236" t="s">
        <v>73</v>
      </c>
      <c r="AY266" s="14" t="s">
        <v>238</v>
      </c>
      <c r="BE266" s="237">
        <f>IF(N266="základní",J266,0)</f>
        <v>0</v>
      </c>
      <c r="BF266" s="237">
        <f>IF(N266="snížená",J266,0)</f>
        <v>0</v>
      </c>
      <c r="BG266" s="237">
        <f>IF(N266="zákl. přenesená",J266,0)</f>
        <v>0</v>
      </c>
      <c r="BH266" s="237">
        <f>IF(N266="sníž. přenesená",J266,0)</f>
        <v>0</v>
      </c>
      <c r="BI266" s="237">
        <f>IF(N266="nulová",J266,0)</f>
        <v>0</v>
      </c>
      <c r="BJ266" s="14" t="s">
        <v>80</v>
      </c>
      <c r="BK266" s="237">
        <f>ROUND(I266*H266,2)</f>
        <v>0</v>
      </c>
      <c r="BL266" s="14" t="s">
        <v>258</v>
      </c>
      <c r="BM266" s="236" t="s">
        <v>1590</v>
      </c>
    </row>
    <row r="267" s="2" customFormat="1">
      <c r="A267" s="35"/>
      <c r="B267" s="36"/>
      <c r="C267" s="37"/>
      <c r="D267" s="238" t="s">
        <v>244</v>
      </c>
      <c r="E267" s="37"/>
      <c r="F267" s="239" t="s">
        <v>1268</v>
      </c>
      <c r="G267" s="37"/>
      <c r="H267" s="37"/>
      <c r="I267" s="240"/>
      <c r="J267" s="37"/>
      <c r="K267" s="37"/>
      <c r="L267" s="41"/>
      <c r="M267" s="241"/>
      <c r="N267" s="242"/>
      <c r="O267" s="88"/>
      <c r="P267" s="88"/>
      <c r="Q267" s="88"/>
      <c r="R267" s="88"/>
      <c r="S267" s="88"/>
      <c r="T267" s="89"/>
      <c r="U267" s="35"/>
      <c r="V267" s="35"/>
      <c r="W267" s="35"/>
      <c r="X267" s="35"/>
      <c r="Y267" s="35"/>
      <c r="Z267" s="35"/>
      <c r="AA267" s="35"/>
      <c r="AB267" s="35"/>
      <c r="AC267" s="35"/>
      <c r="AD267" s="35"/>
      <c r="AE267" s="35"/>
      <c r="AT267" s="14" t="s">
        <v>244</v>
      </c>
      <c r="AU267" s="14" t="s">
        <v>73</v>
      </c>
    </row>
    <row r="268" s="2" customFormat="1">
      <c r="A268" s="35"/>
      <c r="B268" s="36"/>
      <c r="C268" s="37"/>
      <c r="D268" s="238" t="s">
        <v>993</v>
      </c>
      <c r="E268" s="37"/>
      <c r="F268" s="265" t="s">
        <v>1946</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993</v>
      </c>
      <c r="AU268" s="14" t="s">
        <v>73</v>
      </c>
    </row>
    <row r="269" s="2" customFormat="1" ht="66.75" customHeight="1">
      <c r="A269" s="35"/>
      <c r="B269" s="36"/>
      <c r="C269" s="224" t="s">
        <v>1351</v>
      </c>
      <c r="D269" s="224" t="s">
        <v>239</v>
      </c>
      <c r="E269" s="225" t="s">
        <v>1270</v>
      </c>
      <c r="F269" s="226" t="s">
        <v>1271</v>
      </c>
      <c r="G269" s="227" t="s">
        <v>1267</v>
      </c>
      <c r="H269" s="228">
        <v>24</v>
      </c>
      <c r="I269" s="229"/>
      <c r="J269" s="230">
        <f>ROUND(I269*H269,2)</f>
        <v>0</v>
      </c>
      <c r="K269" s="231"/>
      <c r="L269" s="41"/>
      <c r="M269" s="232" t="s">
        <v>1</v>
      </c>
      <c r="N269" s="233" t="s">
        <v>38</v>
      </c>
      <c r="O269" s="88"/>
      <c r="P269" s="234">
        <f>O269*H269</f>
        <v>0</v>
      </c>
      <c r="Q269" s="234">
        <v>0</v>
      </c>
      <c r="R269" s="234">
        <f>Q269*H269</f>
        <v>0</v>
      </c>
      <c r="S269" s="234">
        <v>0</v>
      </c>
      <c r="T269" s="235">
        <f>S269*H269</f>
        <v>0</v>
      </c>
      <c r="U269" s="35"/>
      <c r="V269" s="35"/>
      <c r="W269" s="35"/>
      <c r="X269" s="35"/>
      <c r="Y269" s="35"/>
      <c r="Z269" s="35"/>
      <c r="AA269" s="35"/>
      <c r="AB269" s="35"/>
      <c r="AC269" s="35"/>
      <c r="AD269" s="35"/>
      <c r="AE269" s="35"/>
      <c r="AR269" s="236" t="s">
        <v>258</v>
      </c>
      <c r="AT269" s="236" t="s">
        <v>239</v>
      </c>
      <c r="AU269" s="236" t="s">
        <v>73</v>
      </c>
      <c r="AY269" s="14" t="s">
        <v>238</v>
      </c>
      <c r="BE269" s="237">
        <f>IF(N269="základní",J269,0)</f>
        <v>0</v>
      </c>
      <c r="BF269" s="237">
        <f>IF(N269="snížená",J269,0)</f>
        <v>0</v>
      </c>
      <c r="BG269" s="237">
        <f>IF(N269="zákl. přenesená",J269,0)</f>
        <v>0</v>
      </c>
      <c r="BH269" s="237">
        <f>IF(N269="sníž. přenesená",J269,0)</f>
        <v>0</v>
      </c>
      <c r="BI269" s="237">
        <f>IF(N269="nulová",J269,0)</f>
        <v>0</v>
      </c>
      <c r="BJ269" s="14" t="s">
        <v>80</v>
      </c>
      <c r="BK269" s="237">
        <f>ROUND(I269*H269,2)</f>
        <v>0</v>
      </c>
      <c r="BL269" s="14" t="s">
        <v>258</v>
      </c>
      <c r="BM269" s="236" t="s">
        <v>1406</v>
      </c>
    </row>
    <row r="270" s="2" customFormat="1">
      <c r="A270" s="35"/>
      <c r="B270" s="36"/>
      <c r="C270" s="37"/>
      <c r="D270" s="238" t="s">
        <v>244</v>
      </c>
      <c r="E270" s="37"/>
      <c r="F270" s="239" t="s">
        <v>1273</v>
      </c>
      <c r="G270" s="37"/>
      <c r="H270" s="37"/>
      <c r="I270" s="240"/>
      <c r="J270" s="37"/>
      <c r="K270" s="37"/>
      <c r="L270" s="41"/>
      <c r="M270" s="241"/>
      <c r="N270" s="242"/>
      <c r="O270" s="88"/>
      <c r="P270" s="88"/>
      <c r="Q270" s="88"/>
      <c r="R270" s="88"/>
      <c r="S270" s="88"/>
      <c r="T270" s="89"/>
      <c r="U270" s="35"/>
      <c r="V270" s="35"/>
      <c r="W270" s="35"/>
      <c r="X270" s="35"/>
      <c r="Y270" s="35"/>
      <c r="Z270" s="35"/>
      <c r="AA270" s="35"/>
      <c r="AB270" s="35"/>
      <c r="AC270" s="35"/>
      <c r="AD270" s="35"/>
      <c r="AE270" s="35"/>
      <c r="AT270" s="14" t="s">
        <v>244</v>
      </c>
      <c r="AU270" s="14" t="s">
        <v>73</v>
      </c>
    </row>
    <row r="271" s="2" customFormat="1">
      <c r="A271" s="35"/>
      <c r="B271" s="36"/>
      <c r="C271" s="37"/>
      <c r="D271" s="238" t="s">
        <v>993</v>
      </c>
      <c r="E271" s="37"/>
      <c r="F271" s="265" t="s">
        <v>1829</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993</v>
      </c>
      <c r="AU271" s="14" t="s">
        <v>73</v>
      </c>
    </row>
    <row r="272" s="2" customFormat="1" ht="76.35" customHeight="1">
      <c r="A272" s="35"/>
      <c r="B272" s="36"/>
      <c r="C272" s="224" t="s">
        <v>1247</v>
      </c>
      <c r="D272" s="224" t="s">
        <v>239</v>
      </c>
      <c r="E272" s="225" t="s">
        <v>1275</v>
      </c>
      <c r="F272" s="226" t="s">
        <v>1276</v>
      </c>
      <c r="G272" s="227" t="s">
        <v>249</v>
      </c>
      <c r="H272" s="228">
        <v>150</v>
      </c>
      <c r="I272" s="229"/>
      <c r="J272" s="230">
        <f>ROUND(I272*H272,2)</f>
        <v>0</v>
      </c>
      <c r="K272" s="231"/>
      <c r="L272" s="41"/>
      <c r="M272" s="232" t="s">
        <v>1</v>
      </c>
      <c r="N272" s="233" t="s">
        <v>38</v>
      </c>
      <c r="O272" s="88"/>
      <c r="P272" s="234">
        <f>O272*H272</f>
        <v>0</v>
      </c>
      <c r="Q272" s="234">
        <v>0</v>
      </c>
      <c r="R272" s="234">
        <f>Q272*H272</f>
        <v>0</v>
      </c>
      <c r="S272" s="234">
        <v>0</v>
      </c>
      <c r="T272" s="235">
        <f>S272*H272</f>
        <v>0</v>
      </c>
      <c r="U272" s="35"/>
      <c r="V272" s="35"/>
      <c r="W272" s="35"/>
      <c r="X272" s="35"/>
      <c r="Y272" s="35"/>
      <c r="Z272" s="35"/>
      <c r="AA272" s="35"/>
      <c r="AB272" s="35"/>
      <c r="AC272" s="35"/>
      <c r="AD272" s="35"/>
      <c r="AE272" s="35"/>
      <c r="AR272" s="236" t="s">
        <v>258</v>
      </c>
      <c r="AT272" s="236" t="s">
        <v>239</v>
      </c>
      <c r="AU272" s="236" t="s">
        <v>73</v>
      </c>
      <c r="AY272" s="14" t="s">
        <v>238</v>
      </c>
      <c r="BE272" s="237">
        <f>IF(N272="základní",J272,0)</f>
        <v>0</v>
      </c>
      <c r="BF272" s="237">
        <f>IF(N272="snížená",J272,0)</f>
        <v>0</v>
      </c>
      <c r="BG272" s="237">
        <f>IF(N272="zákl. přenesená",J272,0)</f>
        <v>0</v>
      </c>
      <c r="BH272" s="237">
        <f>IF(N272="sníž. přenesená",J272,0)</f>
        <v>0</v>
      </c>
      <c r="BI272" s="237">
        <f>IF(N272="nulová",J272,0)</f>
        <v>0</v>
      </c>
      <c r="BJ272" s="14" t="s">
        <v>80</v>
      </c>
      <c r="BK272" s="237">
        <f>ROUND(I272*H272,2)</f>
        <v>0</v>
      </c>
      <c r="BL272" s="14" t="s">
        <v>258</v>
      </c>
      <c r="BM272" s="236" t="s">
        <v>1410</v>
      </c>
    </row>
    <row r="273" s="2" customFormat="1">
      <c r="A273" s="35"/>
      <c r="B273" s="36"/>
      <c r="C273" s="37"/>
      <c r="D273" s="238" t="s">
        <v>244</v>
      </c>
      <c r="E273" s="37"/>
      <c r="F273" s="239" t="s">
        <v>1278</v>
      </c>
      <c r="G273" s="37"/>
      <c r="H273" s="37"/>
      <c r="I273" s="240"/>
      <c r="J273" s="37"/>
      <c r="K273" s="37"/>
      <c r="L273" s="41"/>
      <c r="M273" s="241"/>
      <c r="N273" s="242"/>
      <c r="O273" s="88"/>
      <c r="P273" s="88"/>
      <c r="Q273" s="88"/>
      <c r="R273" s="88"/>
      <c r="S273" s="88"/>
      <c r="T273" s="89"/>
      <c r="U273" s="35"/>
      <c r="V273" s="35"/>
      <c r="W273" s="35"/>
      <c r="X273" s="35"/>
      <c r="Y273" s="35"/>
      <c r="Z273" s="35"/>
      <c r="AA273" s="35"/>
      <c r="AB273" s="35"/>
      <c r="AC273" s="35"/>
      <c r="AD273" s="35"/>
      <c r="AE273" s="35"/>
      <c r="AT273" s="14" t="s">
        <v>244</v>
      </c>
      <c r="AU273" s="14" t="s">
        <v>73</v>
      </c>
    </row>
    <row r="274" s="2" customFormat="1">
      <c r="A274" s="35"/>
      <c r="B274" s="36"/>
      <c r="C274" s="37"/>
      <c r="D274" s="238" t="s">
        <v>993</v>
      </c>
      <c r="E274" s="37"/>
      <c r="F274" s="265" t="s">
        <v>1830</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993</v>
      </c>
      <c r="AU274" s="14" t="s">
        <v>73</v>
      </c>
    </row>
    <row r="275" s="2" customFormat="1" ht="76.35" customHeight="1">
      <c r="A275" s="35"/>
      <c r="B275" s="36"/>
      <c r="C275" s="224" t="s">
        <v>1357</v>
      </c>
      <c r="D275" s="224" t="s">
        <v>239</v>
      </c>
      <c r="E275" s="225" t="s">
        <v>1280</v>
      </c>
      <c r="F275" s="226" t="s">
        <v>1281</v>
      </c>
      <c r="G275" s="227" t="s">
        <v>249</v>
      </c>
      <c r="H275" s="228">
        <v>150</v>
      </c>
      <c r="I275" s="229"/>
      <c r="J275" s="230">
        <f>ROUND(I275*H275,2)</f>
        <v>0</v>
      </c>
      <c r="K275" s="231"/>
      <c r="L275" s="41"/>
      <c r="M275" s="232" t="s">
        <v>1</v>
      </c>
      <c r="N275" s="233" t="s">
        <v>38</v>
      </c>
      <c r="O275" s="88"/>
      <c r="P275" s="234">
        <f>O275*H275</f>
        <v>0</v>
      </c>
      <c r="Q275" s="234">
        <v>0</v>
      </c>
      <c r="R275" s="234">
        <f>Q275*H275</f>
        <v>0</v>
      </c>
      <c r="S275" s="234">
        <v>0</v>
      </c>
      <c r="T275" s="235">
        <f>S275*H275</f>
        <v>0</v>
      </c>
      <c r="U275" s="35"/>
      <c r="V275" s="35"/>
      <c r="W275" s="35"/>
      <c r="X275" s="35"/>
      <c r="Y275" s="35"/>
      <c r="Z275" s="35"/>
      <c r="AA275" s="35"/>
      <c r="AB275" s="35"/>
      <c r="AC275" s="35"/>
      <c r="AD275" s="35"/>
      <c r="AE275" s="35"/>
      <c r="AR275" s="236" t="s">
        <v>258</v>
      </c>
      <c r="AT275" s="236" t="s">
        <v>239</v>
      </c>
      <c r="AU275" s="236" t="s">
        <v>73</v>
      </c>
      <c r="AY275" s="14" t="s">
        <v>238</v>
      </c>
      <c r="BE275" s="237">
        <f>IF(N275="základní",J275,0)</f>
        <v>0</v>
      </c>
      <c r="BF275" s="237">
        <f>IF(N275="snížená",J275,0)</f>
        <v>0</v>
      </c>
      <c r="BG275" s="237">
        <f>IF(N275="zákl. přenesená",J275,0)</f>
        <v>0</v>
      </c>
      <c r="BH275" s="237">
        <f>IF(N275="sníž. přenesená",J275,0)</f>
        <v>0</v>
      </c>
      <c r="BI275" s="237">
        <f>IF(N275="nulová",J275,0)</f>
        <v>0</v>
      </c>
      <c r="BJ275" s="14" t="s">
        <v>80</v>
      </c>
      <c r="BK275" s="237">
        <f>ROUND(I275*H275,2)</f>
        <v>0</v>
      </c>
      <c r="BL275" s="14" t="s">
        <v>258</v>
      </c>
      <c r="BM275" s="236" t="s">
        <v>1414</v>
      </c>
    </row>
    <row r="276" s="2" customFormat="1">
      <c r="A276" s="35"/>
      <c r="B276" s="36"/>
      <c r="C276" s="37"/>
      <c r="D276" s="238" t="s">
        <v>244</v>
      </c>
      <c r="E276" s="37"/>
      <c r="F276" s="239" t="s">
        <v>1283</v>
      </c>
      <c r="G276" s="37"/>
      <c r="H276" s="37"/>
      <c r="I276" s="240"/>
      <c r="J276" s="37"/>
      <c r="K276" s="37"/>
      <c r="L276" s="41"/>
      <c r="M276" s="241"/>
      <c r="N276" s="242"/>
      <c r="O276" s="88"/>
      <c r="P276" s="88"/>
      <c r="Q276" s="88"/>
      <c r="R276" s="88"/>
      <c r="S276" s="88"/>
      <c r="T276" s="89"/>
      <c r="U276" s="35"/>
      <c r="V276" s="35"/>
      <c r="W276" s="35"/>
      <c r="X276" s="35"/>
      <c r="Y276" s="35"/>
      <c r="Z276" s="35"/>
      <c r="AA276" s="35"/>
      <c r="AB276" s="35"/>
      <c r="AC276" s="35"/>
      <c r="AD276" s="35"/>
      <c r="AE276" s="35"/>
      <c r="AT276" s="14" t="s">
        <v>244</v>
      </c>
      <c r="AU276" s="14" t="s">
        <v>73</v>
      </c>
    </row>
    <row r="277" s="2" customFormat="1">
      <c r="A277" s="35"/>
      <c r="B277" s="36"/>
      <c r="C277" s="37"/>
      <c r="D277" s="238" t="s">
        <v>993</v>
      </c>
      <c r="E277" s="37"/>
      <c r="F277" s="265" t="s">
        <v>1830</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993</v>
      </c>
      <c r="AU277" s="14" t="s">
        <v>73</v>
      </c>
    </row>
    <row r="278" s="2" customFormat="1" ht="76.35" customHeight="1">
      <c r="A278" s="35"/>
      <c r="B278" s="36"/>
      <c r="C278" s="224" t="s">
        <v>1251</v>
      </c>
      <c r="D278" s="224" t="s">
        <v>239</v>
      </c>
      <c r="E278" s="225" t="s">
        <v>1591</v>
      </c>
      <c r="F278" s="226" t="s">
        <v>1592</v>
      </c>
      <c r="G278" s="227" t="s">
        <v>249</v>
      </c>
      <c r="H278" s="228">
        <v>1930</v>
      </c>
      <c r="I278" s="229"/>
      <c r="J278" s="230">
        <f>ROUND(I278*H278,2)</f>
        <v>0</v>
      </c>
      <c r="K278" s="231"/>
      <c r="L278" s="41"/>
      <c r="M278" s="232" t="s">
        <v>1</v>
      </c>
      <c r="N278" s="233" t="s">
        <v>38</v>
      </c>
      <c r="O278" s="88"/>
      <c r="P278" s="234">
        <f>O278*H278</f>
        <v>0</v>
      </c>
      <c r="Q278" s="234">
        <v>0</v>
      </c>
      <c r="R278" s="234">
        <f>Q278*H278</f>
        <v>0</v>
      </c>
      <c r="S278" s="234">
        <v>0</v>
      </c>
      <c r="T278" s="235">
        <f>S278*H278</f>
        <v>0</v>
      </c>
      <c r="U278" s="35"/>
      <c r="V278" s="35"/>
      <c r="W278" s="35"/>
      <c r="X278" s="35"/>
      <c r="Y278" s="35"/>
      <c r="Z278" s="35"/>
      <c r="AA278" s="35"/>
      <c r="AB278" s="35"/>
      <c r="AC278" s="35"/>
      <c r="AD278" s="35"/>
      <c r="AE278" s="35"/>
      <c r="AR278" s="236" t="s">
        <v>258</v>
      </c>
      <c r="AT278" s="236" t="s">
        <v>239</v>
      </c>
      <c r="AU278" s="236" t="s">
        <v>73</v>
      </c>
      <c r="AY278" s="14" t="s">
        <v>238</v>
      </c>
      <c r="BE278" s="237">
        <f>IF(N278="základní",J278,0)</f>
        <v>0</v>
      </c>
      <c r="BF278" s="237">
        <f>IF(N278="snížená",J278,0)</f>
        <v>0</v>
      </c>
      <c r="BG278" s="237">
        <f>IF(N278="zákl. přenesená",J278,0)</f>
        <v>0</v>
      </c>
      <c r="BH278" s="237">
        <f>IF(N278="sníž. přenesená",J278,0)</f>
        <v>0</v>
      </c>
      <c r="BI278" s="237">
        <f>IF(N278="nulová",J278,0)</f>
        <v>0</v>
      </c>
      <c r="BJ278" s="14" t="s">
        <v>80</v>
      </c>
      <c r="BK278" s="237">
        <f>ROUND(I278*H278,2)</f>
        <v>0</v>
      </c>
      <c r="BL278" s="14" t="s">
        <v>258</v>
      </c>
      <c r="BM278" s="236" t="s">
        <v>1418</v>
      </c>
    </row>
    <row r="279" s="2" customFormat="1">
      <c r="A279" s="35"/>
      <c r="B279" s="36"/>
      <c r="C279" s="37"/>
      <c r="D279" s="238" t="s">
        <v>244</v>
      </c>
      <c r="E279" s="37"/>
      <c r="F279" s="239" t="s">
        <v>1592</v>
      </c>
      <c r="G279" s="37"/>
      <c r="H279" s="37"/>
      <c r="I279" s="240"/>
      <c r="J279" s="37"/>
      <c r="K279" s="37"/>
      <c r="L279" s="41"/>
      <c r="M279" s="241"/>
      <c r="N279" s="242"/>
      <c r="O279" s="88"/>
      <c r="P279" s="88"/>
      <c r="Q279" s="88"/>
      <c r="R279" s="88"/>
      <c r="S279" s="88"/>
      <c r="T279" s="89"/>
      <c r="U279" s="35"/>
      <c r="V279" s="35"/>
      <c r="W279" s="35"/>
      <c r="X279" s="35"/>
      <c r="Y279" s="35"/>
      <c r="Z279" s="35"/>
      <c r="AA279" s="35"/>
      <c r="AB279" s="35"/>
      <c r="AC279" s="35"/>
      <c r="AD279" s="35"/>
      <c r="AE279" s="35"/>
      <c r="AT279" s="14" t="s">
        <v>244</v>
      </c>
      <c r="AU279" s="14" t="s">
        <v>73</v>
      </c>
    </row>
    <row r="280" s="2" customFormat="1">
      <c r="A280" s="35"/>
      <c r="B280" s="36"/>
      <c r="C280" s="37"/>
      <c r="D280" s="238" t="s">
        <v>993</v>
      </c>
      <c r="E280" s="37"/>
      <c r="F280" s="265" t="s">
        <v>1947</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993</v>
      </c>
      <c r="AU280" s="14" t="s">
        <v>73</v>
      </c>
    </row>
    <row r="281" s="2" customFormat="1" ht="76.35" customHeight="1">
      <c r="A281" s="35"/>
      <c r="B281" s="36"/>
      <c r="C281" s="224" t="s">
        <v>1367</v>
      </c>
      <c r="D281" s="224" t="s">
        <v>239</v>
      </c>
      <c r="E281" s="225" t="s">
        <v>1594</v>
      </c>
      <c r="F281" s="226" t="s">
        <v>1595</v>
      </c>
      <c r="G281" s="227" t="s">
        <v>249</v>
      </c>
      <c r="H281" s="228">
        <v>1930</v>
      </c>
      <c r="I281" s="229"/>
      <c r="J281" s="230">
        <f>ROUND(I281*H281,2)</f>
        <v>0</v>
      </c>
      <c r="K281" s="231"/>
      <c r="L281" s="41"/>
      <c r="M281" s="232" t="s">
        <v>1</v>
      </c>
      <c r="N281" s="233" t="s">
        <v>38</v>
      </c>
      <c r="O281" s="88"/>
      <c r="P281" s="234">
        <f>O281*H281</f>
        <v>0</v>
      </c>
      <c r="Q281" s="234">
        <v>0</v>
      </c>
      <c r="R281" s="234">
        <f>Q281*H281</f>
        <v>0</v>
      </c>
      <c r="S281" s="234">
        <v>0</v>
      </c>
      <c r="T281" s="235">
        <f>S281*H281</f>
        <v>0</v>
      </c>
      <c r="U281" s="35"/>
      <c r="V281" s="35"/>
      <c r="W281" s="35"/>
      <c r="X281" s="35"/>
      <c r="Y281" s="35"/>
      <c r="Z281" s="35"/>
      <c r="AA281" s="35"/>
      <c r="AB281" s="35"/>
      <c r="AC281" s="35"/>
      <c r="AD281" s="35"/>
      <c r="AE281" s="35"/>
      <c r="AR281" s="236" t="s">
        <v>258</v>
      </c>
      <c r="AT281" s="236" t="s">
        <v>239</v>
      </c>
      <c r="AU281" s="236" t="s">
        <v>73</v>
      </c>
      <c r="AY281" s="14" t="s">
        <v>238</v>
      </c>
      <c r="BE281" s="237">
        <f>IF(N281="základní",J281,0)</f>
        <v>0</v>
      </c>
      <c r="BF281" s="237">
        <f>IF(N281="snížená",J281,0)</f>
        <v>0</v>
      </c>
      <c r="BG281" s="237">
        <f>IF(N281="zákl. přenesená",J281,0)</f>
        <v>0</v>
      </c>
      <c r="BH281" s="237">
        <f>IF(N281="sníž. přenesená",J281,0)</f>
        <v>0</v>
      </c>
      <c r="BI281" s="237">
        <f>IF(N281="nulová",J281,0)</f>
        <v>0</v>
      </c>
      <c r="BJ281" s="14" t="s">
        <v>80</v>
      </c>
      <c r="BK281" s="237">
        <f>ROUND(I281*H281,2)</f>
        <v>0</v>
      </c>
      <c r="BL281" s="14" t="s">
        <v>258</v>
      </c>
      <c r="BM281" s="236" t="s">
        <v>1600</v>
      </c>
    </row>
    <row r="282" s="2" customFormat="1">
      <c r="A282" s="35"/>
      <c r="B282" s="36"/>
      <c r="C282" s="37"/>
      <c r="D282" s="238" t="s">
        <v>244</v>
      </c>
      <c r="E282" s="37"/>
      <c r="F282" s="239" t="s">
        <v>1595</v>
      </c>
      <c r="G282" s="37"/>
      <c r="H282" s="37"/>
      <c r="I282" s="240"/>
      <c r="J282" s="37"/>
      <c r="K282" s="37"/>
      <c r="L282" s="41"/>
      <c r="M282" s="241"/>
      <c r="N282" s="242"/>
      <c r="O282" s="88"/>
      <c r="P282" s="88"/>
      <c r="Q282" s="88"/>
      <c r="R282" s="88"/>
      <c r="S282" s="88"/>
      <c r="T282" s="89"/>
      <c r="U282" s="35"/>
      <c r="V282" s="35"/>
      <c r="W282" s="35"/>
      <c r="X282" s="35"/>
      <c r="Y282" s="35"/>
      <c r="Z282" s="35"/>
      <c r="AA282" s="35"/>
      <c r="AB282" s="35"/>
      <c r="AC282" s="35"/>
      <c r="AD282" s="35"/>
      <c r="AE282" s="35"/>
      <c r="AT282" s="14" t="s">
        <v>244</v>
      </c>
      <c r="AU282" s="14" t="s">
        <v>73</v>
      </c>
    </row>
    <row r="283" s="2" customFormat="1">
      <c r="A283" s="35"/>
      <c r="B283" s="36"/>
      <c r="C283" s="37"/>
      <c r="D283" s="238" t="s">
        <v>993</v>
      </c>
      <c r="E283" s="37"/>
      <c r="F283" s="265" t="s">
        <v>1947</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993</v>
      </c>
      <c r="AU283" s="14" t="s">
        <v>73</v>
      </c>
    </row>
    <row r="284" s="2" customFormat="1" ht="66.75" customHeight="1">
      <c r="A284" s="35"/>
      <c r="B284" s="36"/>
      <c r="C284" s="224" t="s">
        <v>1256</v>
      </c>
      <c r="D284" s="224" t="s">
        <v>239</v>
      </c>
      <c r="E284" s="225" t="s">
        <v>1596</v>
      </c>
      <c r="F284" s="226" t="s">
        <v>1597</v>
      </c>
      <c r="G284" s="227" t="s">
        <v>249</v>
      </c>
      <c r="H284" s="228">
        <v>1532.6179999999999</v>
      </c>
      <c r="I284" s="229"/>
      <c r="J284" s="230">
        <f>ROUND(I284*H284,2)</f>
        <v>0</v>
      </c>
      <c r="K284" s="231"/>
      <c r="L284" s="41"/>
      <c r="M284" s="232" t="s">
        <v>1</v>
      </c>
      <c r="N284" s="233" t="s">
        <v>38</v>
      </c>
      <c r="O284" s="88"/>
      <c r="P284" s="234">
        <f>O284*H284</f>
        <v>0</v>
      </c>
      <c r="Q284" s="234">
        <v>0</v>
      </c>
      <c r="R284" s="234">
        <f>Q284*H284</f>
        <v>0</v>
      </c>
      <c r="S284" s="234">
        <v>0</v>
      </c>
      <c r="T284" s="235">
        <f>S284*H284</f>
        <v>0</v>
      </c>
      <c r="U284" s="35"/>
      <c r="V284" s="35"/>
      <c r="W284" s="35"/>
      <c r="X284" s="35"/>
      <c r="Y284" s="35"/>
      <c r="Z284" s="35"/>
      <c r="AA284" s="35"/>
      <c r="AB284" s="35"/>
      <c r="AC284" s="35"/>
      <c r="AD284" s="35"/>
      <c r="AE284" s="35"/>
      <c r="AR284" s="236" t="s">
        <v>258</v>
      </c>
      <c r="AT284" s="236" t="s">
        <v>239</v>
      </c>
      <c r="AU284" s="236" t="s">
        <v>73</v>
      </c>
      <c r="AY284" s="14" t="s">
        <v>238</v>
      </c>
      <c r="BE284" s="237">
        <f>IF(N284="základní",J284,0)</f>
        <v>0</v>
      </c>
      <c r="BF284" s="237">
        <f>IF(N284="snížená",J284,0)</f>
        <v>0</v>
      </c>
      <c r="BG284" s="237">
        <f>IF(N284="zákl. přenesená",J284,0)</f>
        <v>0</v>
      </c>
      <c r="BH284" s="237">
        <f>IF(N284="sníž. přenesená",J284,0)</f>
        <v>0</v>
      </c>
      <c r="BI284" s="237">
        <f>IF(N284="nulová",J284,0)</f>
        <v>0</v>
      </c>
      <c r="BJ284" s="14" t="s">
        <v>80</v>
      </c>
      <c r="BK284" s="237">
        <f>ROUND(I284*H284,2)</f>
        <v>0</v>
      </c>
      <c r="BL284" s="14" t="s">
        <v>258</v>
      </c>
      <c r="BM284" s="236" t="s">
        <v>1602</v>
      </c>
    </row>
    <row r="285" s="2" customFormat="1">
      <c r="A285" s="35"/>
      <c r="B285" s="36"/>
      <c r="C285" s="37"/>
      <c r="D285" s="238" t="s">
        <v>244</v>
      </c>
      <c r="E285" s="37"/>
      <c r="F285" s="239" t="s">
        <v>1598</v>
      </c>
      <c r="G285" s="37"/>
      <c r="H285" s="37"/>
      <c r="I285" s="240"/>
      <c r="J285" s="37"/>
      <c r="K285" s="37"/>
      <c r="L285" s="41"/>
      <c r="M285" s="241"/>
      <c r="N285" s="242"/>
      <c r="O285" s="88"/>
      <c r="P285" s="88"/>
      <c r="Q285" s="88"/>
      <c r="R285" s="88"/>
      <c r="S285" s="88"/>
      <c r="T285" s="89"/>
      <c r="U285" s="35"/>
      <c r="V285" s="35"/>
      <c r="W285" s="35"/>
      <c r="X285" s="35"/>
      <c r="Y285" s="35"/>
      <c r="Z285" s="35"/>
      <c r="AA285" s="35"/>
      <c r="AB285" s="35"/>
      <c r="AC285" s="35"/>
      <c r="AD285" s="35"/>
      <c r="AE285" s="35"/>
      <c r="AT285" s="14" t="s">
        <v>244</v>
      </c>
      <c r="AU285" s="14" t="s">
        <v>73</v>
      </c>
    </row>
    <row r="286" s="2" customFormat="1">
      <c r="A286" s="35"/>
      <c r="B286" s="36"/>
      <c r="C286" s="37"/>
      <c r="D286" s="238" t="s">
        <v>993</v>
      </c>
      <c r="E286" s="37"/>
      <c r="F286" s="265" t="s">
        <v>1948</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993</v>
      </c>
      <c r="AU286" s="14" t="s">
        <v>73</v>
      </c>
    </row>
    <row r="287" s="2" customFormat="1" ht="55.5" customHeight="1">
      <c r="A287" s="35"/>
      <c r="B287" s="36"/>
      <c r="C287" s="224" t="s">
        <v>1376</v>
      </c>
      <c r="D287" s="224" t="s">
        <v>239</v>
      </c>
      <c r="E287" s="225" t="s">
        <v>1326</v>
      </c>
      <c r="F287" s="226" t="s">
        <v>1327</v>
      </c>
      <c r="G287" s="227" t="s">
        <v>242</v>
      </c>
      <c r="H287" s="228">
        <v>30</v>
      </c>
      <c r="I287" s="229"/>
      <c r="J287" s="230">
        <f>ROUND(I287*H287,2)</f>
        <v>0</v>
      </c>
      <c r="K287" s="231"/>
      <c r="L287" s="41"/>
      <c r="M287" s="232" t="s">
        <v>1</v>
      </c>
      <c r="N287" s="233" t="s">
        <v>38</v>
      </c>
      <c r="O287" s="88"/>
      <c r="P287" s="234">
        <f>O287*H287</f>
        <v>0</v>
      </c>
      <c r="Q287" s="234">
        <v>0</v>
      </c>
      <c r="R287" s="234">
        <f>Q287*H287</f>
        <v>0</v>
      </c>
      <c r="S287" s="234">
        <v>0</v>
      </c>
      <c r="T287" s="235">
        <f>S287*H287</f>
        <v>0</v>
      </c>
      <c r="U287" s="35"/>
      <c r="V287" s="35"/>
      <c r="W287" s="35"/>
      <c r="X287" s="35"/>
      <c r="Y287" s="35"/>
      <c r="Z287" s="35"/>
      <c r="AA287" s="35"/>
      <c r="AB287" s="35"/>
      <c r="AC287" s="35"/>
      <c r="AD287" s="35"/>
      <c r="AE287" s="35"/>
      <c r="AR287" s="236" t="s">
        <v>258</v>
      </c>
      <c r="AT287" s="236" t="s">
        <v>239</v>
      </c>
      <c r="AU287" s="236" t="s">
        <v>73</v>
      </c>
      <c r="AY287" s="14" t="s">
        <v>238</v>
      </c>
      <c r="BE287" s="237">
        <f>IF(N287="základní",J287,0)</f>
        <v>0</v>
      </c>
      <c r="BF287" s="237">
        <f>IF(N287="snížená",J287,0)</f>
        <v>0</v>
      </c>
      <c r="BG287" s="237">
        <f>IF(N287="zákl. přenesená",J287,0)</f>
        <v>0</v>
      </c>
      <c r="BH287" s="237">
        <f>IF(N287="sníž. přenesená",J287,0)</f>
        <v>0</v>
      </c>
      <c r="BI287" s="237">
        <f>IF(N287="nulová",J287,0)</f>
        <v>0</v>
      </c>
      <c r="BJ287" s="14" t="s">
        <v>80</v>
      </c>
      <c r="BK287" s="237">
        <f>ROUND(I287*H287,2)</f>
        <v>0</v>
      </c>
      <c r="BL287" s="14" t="s">
        <v>258</v>
      </c>
      <c r="BM287" s="236" t="s">
        <v>1436</v>
      </c>
    </row>
    <row r="288" s="2" customFormat="1">
      <c r="A288" s="35"/>
      <c r="B288" s="36"/>
      <c r="C288" s="37"/>
      <c r="D288" s="238" t="s">
        <v>244</v>
      </c>
      <c r="E288" s="37"/>
      <c r="F288" s="239" t="s">
        <v>1327</v>
      </c>
      <c r="G288" s="37"/>
      <c r="H288" s="37"/>
      <c r="I288" s="240"/>
      <c r="J288" s="37"/>
      <c r="K288" s="37"/>
      <c r="L288" s="41"/>
      <c r="M288" s="241"/>
      <c r="N288" s="242"/>
      <c r="O288" s="88"/>
      <c r="P288" s="88"/>
      <c r="Q288" s="88"/>
      <c r="R288" s="88"/>
      <c r="S288" s="88"/>
      <c r="T288" s="89"/>
      <c r="U288" s="35"/>
      <c r="V288" s="35"/>
      <c r="W288" s="35"/>
      <c r="X288" s="35"/>
      <c r="Y288" s="35"/>
      <c r="Z288" s="35"/>
      <c r="AA288" s="35"/>
      <c r="AB288" s="35"/>
      <c r="AC288" s="35"/>
      <c r="AD288" s="35"/>
      <c r="AE288" s="35"/>
      <c r="AT288" s="14" t="s">
        <v>244</v>
      </c>
      <c r="AU288" s="14" t="s">
        <v>73</v>
      </c>
    </row>
    <row r="289" s="2" customFormat="1">
      <c r="A289" s="35"/>
      <c r="B289" s="36"/>
      <c r="C289" s="37"/>
      <c r="D289" s="238" t="s">
        <v>993</v>
      </c>
      <c r="E289" s="37"/>
      <c r="F289" s="265" t="s">
        <v>1601</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993</v>
      </c>
      <c r="AU289" s="14" t="s">
        <v>73</v>
      </c>
    </row>
    <row r="290" s="2" customFormat="1" ht="24.15" customHeight="1">
      <c r="A290" s="35"/>
      <c r="B290" s="36"/>
      <c r="C290" s="224" t="s">
        <v>1259</v>
      </c>
      <c r="D290" s="224" t="s">
        <v>239</v>
      </c>
      <c r="E290" s="225" t="s">
        <v>1330</v>
      </c>
      <c r="F290" s="226" t="s">
        <v>1331</v>
      </c>
      <c r="G290" s="227" t="s">
        <v>242</v>
      </c>
      <c r="H290" s="228">
        <v>30</v>
      </c>
      <c r="I290" s="229"/>
      <c r="J290" s="230">
        <f>ROUND(I290*H290,2)</f>
        <v>0</v>
      </c>
      <c r="K290" s="231"/>
      <c r="L290" s="41"/>
      <c r="M290" s="232" t="s">
        <v>1</v>
      </c>
      <c r="N290" s="233" t="s">
        <v>38</v>
      </c>
      <c r="O290" s="88"/>
      <c r="P290" s="234">
        <f>O290*H290</f>
        <v>0</v>
      </c>
      <c r="Q290" s="234">
        <v>0</v>
      </c>
      <c r="R290" s="234">
        <f>Q290*H290</f>
        <v>0</v>
      </c>
      <c r="S290" s="234">
        <v>0</v>
      </c>
      <c r="T290" s="235">
        <f>S290*H290</f>
        <v>0</v>
      </c>
      <c r="U290" s="35"/>
      <c r="V290" s="35"/>
      <c r="W290" s="35"/>
      <c r="X290" s="35"/>
      <c r="Y290" s="35"/>
      <c r="Z290" s="35"/>
      <c r="AA290" s="35"/>
      <c r="AB290" s="35"/>
      <c r="AC290" s="35"/>
      <c r="AD290" s="35"/>
      <c r="AE290" s="35"/>
      <c r="AR290" s="236" t="s">
        <v>258</v>
      </c>
      <c r="AT290" s="236" t="s">
        <v>239</v>
      </c>
      <c r="AU290" s="236" t="s">
        <v>73</v>
      </c>
      <c r="AY290" s="14" t="s">
        <v>238</v>
      </c>
      <c r="BE290" s="237">
        <f>IF(N290="základní",J290,0)</f>
        <v>0</v>
      </c>
      <c r="BF290" s="237">
        <f>IF(N290="snížená",J290,0)</f>
        <v>0</v>
      </c>
      <c r="BG290" s="237">
        <f>IF(N290="zákl. přenesená",J290,0)</f>
        <v>0</v>
      </c>
      <c r="BH290" s="237">
        <f>IF(N290="sníž. přenesená",J290,0)</f>
        <v>0</v>
      </c>
      <c r="BI290" s="237">
        <f>IF(N290="nulová",J290,0)</f>
        <v>0</v>
      </c>
      <c r="BJ290" s="14" t="s">
        <v>80</v>
      </c>
      <c r="BK290" s="237">
        <f>ROUND(I290*H290,2)</f>
        <v>0</v>
      </c>
      <c r="BL290" s="14" t="s">
        <v>258</v>
      </c>
      <c r="BM290" s="236" t="s">
        <v>1441</v>
      </c>
    </row>
    <row r="291" s="2" customFormat="1">
      <c r="A291" s="35"/>
      <c r="B291" s="36"/>
      <c r="C291" s="37"/>
      <c r="D291" s="238" t="s">
        <v>244</v>
      </c>
      <c r="E291" s="37"/>
      <c r="F291" s="239" t="s">
        <v>1331</v>
      </c>
      <c r="G291" s="37"/>
      <c r="H291" s="37"/>
      <c r="I291" s="240"/>
      <c r="J291" s="37"/>
      <c r="K291" s="37"/>
      <c r="L291" s="41"/>
      <c r="M291" s="241"/>
      <c r="N291" s="242"/>
      <c r="O291" s="88"/>
      <c r="P291" s="88"/>
      <c r="Q291" s="88"/>
      <c r="R291" s="88"/>
      <c r="S291" s="88"/>
      <c r="T291" s="89"/>
      <c r="U291" s="35"/>
      <c r="V291" s="35"/>
      <c r="W291" s="35"/>
      <c r="X291" s="35"/>
      <c r="Y291" s="35"/>
      <c r="Z291" s="35"/>
      <c r="AA291" s="35"/>
      <c r="AB291" s="35"/>
      <c r="AC291" s="35"/>
      <c r="AD291" s="35"/>
      <c r="AE291" s="35"/>
      <c r="AT291" s="14" t="s">
        <v>244</v>
      </c>
      <c r="AU291" s="14" t="s">
        <v>73</v>
      </c>
    </row>
    <row r="292" s="2" customFormat="1">
      <c r="A292" s="35"/>
      <c r="B292" s="36"/>
      <c r="C292" s="37"/>
      <c r="D292" s="238" t="s">
        <v>993</v>
      </c>
      <c r="E292" s="37"/>
      <c r="F292" s="265" t="s">
        <v>1601</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993</v>
      </c>
      <c r="AU292" s="14" t="s">
        <v>73</v>
      </c>
    </row>
    <row r="293" s="2" customFormat="1" ht="55.5" customHeight="1">
      <c r="A293" s="35"/>
      <c r="B293" s="36"/>
      <c r="C293" s="224" t="s">
        <v>1385</v>
      </c>
      <c r="D293" s="224" t="s">
        <v>239</v>
      </c>
      <c r="E293" s="225" t="s">
        <v>1833</v>
      </c>
      <c r="F293" s="226" t="s">
        <v>1834</v>
      </c>
      <c r="G293" s="227" t="s">
        <v>249</v>
      </c>
      <c r="H293" s="228">
        <v>4.7999999999999998</v>
      </c>
      <c r="I293" s="229"/>
      <c r="J293" s="230">
        <f>ROUND(I293*H293,2)</f>
        <v>0</v>
      </c>
      <c r="K293" s="231"/>
      <c r="L293" s="41"/>
      <c r="M293" s="232" t="s">
        <v>1</v>
      </c>
      <c r="N293" s="233" t="s">
        <v>38</v>
      </c>
      <c r="O293" s="88"/>
      <c r="P293" s="234">
        <f>O293*H293</f>
        <v>0</v>
      </c>
      <c r="Q293" s="234">
        <v>0</v>
      </c>
      <c r="R293" s="234">
        <f>Q293*H293</f>
        <v>0</v>
      </c>
      <c r="S293" s="234">
        <v>0</v>
      </c>
      <c r="T293" s="235">
        <f>S293*H293</f>
        <v>0</v>
      </c>
      <c r="U293" s="35"/>
      <c r="V293" s="35"/>
      <c r="W293" s="35"/>
      <c r="X293" s="35"/>
      <c r="Y293" s="35"/>
      <c r="Z293" s="35"/>
      <c r="AA293" s="35"/>
      <c r="AB293" s="35"/>
      <c r="AC293" s="35"/>
      <c r="AD293" s="35"/>
      <c r="AE293" s="35"/>
      <c r="AR293" s="236" t="s">
        <v>258</v>
      </c>
      <c r="AT293" s="236" t="s">
        <v>239</v>
      </c>
      <c r="AU293" s="236" t="s">
        <v>73</v>
      </c>
      <c r="AY293" s="14" t="s">
        <v>238</v>
      </c>
      <c r="BE293" s="237">
        <f>IF(N293="základní",J293,0)</f>
        <v>0</v>
      </c>
      <c r="BF293" s="237">
        <f>IF(N293="snížená",J293,0)</f>
        <v>0</v>
      </c>
      <c r="BG293" s="237">
        <f>IF(N293="zákl. přenesená",J293,0)</f>
        <v>0</v>
      </c>
      <c r="BH293" s="237">
        <f>IF(N293="sníž. přenesená",J293,0)</f>
        <v>0</v>
      </c>
      <c r="BI293" s="237">
        <f>IF(N293="nulová",J293,0)</f>
        <v>0</v>
      </c>
      <c r="BJ293" s="14" t="s">
        <v>80</v>
      </c>
      <c r="BK293" s="237">
        <f>ROUND(I293*H293,2)</f>
        <v>0</v>
      </c>
      <c r="BL293" s="14" t="s">
        <v>258</v>
      </c>
      <c r="BM293" s="236" t="s">
        <v>1445</v>
      </c>
    </row>
    <row r="294" s="2" customFormat="1">
      <c r="A294" s="35"/>
      <c r="B294" s="36"/>
      <c r="C294" s="37"/>
      <c r="D294" s="238" t="s">
        <v>244</v>
      </c>
      <c r="E294" s="37"/>
      <c r="F294" s="239" t="s">
        <v>1834</v>
      </c>
      <c r="G294" s="37"/>
      <c r="H294" s="37"/>
      <c r="I294" s="240"/>
      <c r="J294" s="37"/>
      <c r="K294" s="37"/>
      <c r="L294" s="41"/>
      <c r="M294" s="241"/>
      <c r="N294" s="242"/>
      <c r="O294" s="88"/>
      <c r="P294" s="88"/>
      <c r="Q294" s="88"/>
      <c r="R294" s="88"/>
      <c r="S294" s="88"/>
      <c r="T294" s="89"/>
      <c r="U294" s="35"/>
      <c r="V294" s="35"/>
      <c r="W294" s="35"/>
      <c r="X294" s="35"/>
      <c r="Y294" s="35"/>
      <c r="Z294" s="35"/>
      <c r="AA294" s="35"/>
      <c r="AB294" s="35"/>
      <c r="AC294" s="35"/>
      <c r="AD294" s="35"/>
      <c r="AE294" s="35"/>
      <c r="AT294" s="14" t="s">
        <v>244</v>
      </c>
      <c r="AU294" s="14" t="s">
        <v>73</v>
      </c>
    </row>
    <row r="295" s="2" customFormat="1">
      <c r="A295" s="35"/>
      <c r="B295" s="36"/>
      <c r="C295" s="37"/>
      <c r="D295" s="238" t="s">
        <v>993</v>
      </c>
      <c r="E295" s="37"/>
      <c r="F295" s="265" t="s">
        <v>1949</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993</v>
      </c>
      <c r="AU295" s="14" t="s">
        <v>73</v>
      </c>
    </row>
    <row r="296" s="2" customFormat="1" ht="55.5" customHeight="1">
      <c r="A296" s="35"/>
      <c r="B296" s="36"/>
      <c r="C296" s="224" t="s">
        <v>1263</v>
      </c>
      <c r="D296" s="224" t="s">
        <v>239</v>
      </c>
      <c r="E296" s="225" t="s">
        <v>1836</v>
      </c>
      <c r="F296" s="226" t="s">
        <v>1837</v>
      </c>
      <c r="G296" s="227" t="s">
        <v>249</v>
      </c>
      <c r="H296" s="228">
        <v>4.7999999999999998</v>
      </c>
      <c r="I296" s="229"/>
      <c r="J296" s="230">
        <f>ROUND(I296*H296,2)</f>
        <v>0</v>
      </c>
      <c r="K296" s="231"/>
      <c r="L296" s="41"/>
      <c r="M296" s="232" t="s">
        <v>1</v>
      </c>
      <c r="N296" s="233" t="s">
        <v>38</v>
      </c>
      <c r="O296" s="88"/>
      <c r="P296" s="234">
        <f>O296*H296</f>
        <v>0</v>
      </c>
      <c r="Q296" s="234">
        <v>0</v>
      </c>
      <c r="R296" s="234">
        <f>Q296*H296</f>
        <v>0</v>
      </c>
      <c r="S296" s="234">
        <v>0</v>
      </c>
      <c r="T296" s="235">
        <f>S296*H296</f>
        <v>0</v>
      </c>
      <c r="U296" s="35"/>
      <c r="V296" s="35"/>
      <c r="W296" s="35"/>
      <c r="X296" s="35"/>
      <c r="Y296" s="35"/>
      <c r="Z296" s="35"/>
      <c r="AA296" s="35"/>
      <c r="AB296" s="35"/>
      <c r="AC296" s="35"/>
      <c r="AD296" s="35"/>
      <c r="AE296" s="35"/>
      <c r="AR296" s="236" t="s">
        <v>258</v>
      </c>
      <c r="AT296" s="236" t="s">
        <v>239</v>
      </c>
      <c r="AU296" s="236" t="s">
        <v>73</v>
      </c>
      <c r="AY296" s="14" t="s">
        <v>238</v>
      </c>
      <c r="BE296" s="237">
        <f>IF(N296="základní",J296,0)</f>
        <v>0</v>
      </c>
      <c r="BF296" s="237">
        <f>IF(N296="snížená",J296,0)</f>
        <v>0</v>
      </c>
      <c r="BG296" s="237">
        <f>IF(N296="zákl. přenesená",J296,0)</f>
        <v>0</v>
      </c>
      <c r="BH296" s="237">
        <f>IF(N296="sníž. přenesená",J296,0)</f>
        <v>0</v>
      </c>
      <c r="BI296" s="237">
        <f>IF(N296="nulová",J296,0)</f>
        <v>0</v>
      </c>
      <c r="BJ296" s="14" t="s">
        <v>80</v>
      </c>
      <c r="BK296" s="237">
        <f>ROUND(I296*H296,2)</f>
        <v>0</v>
      </c>
      <c r="BL296" s="14" t="s">
        <v>258</v>
      </c>
      <c r="BM296" s="236" t="s">
        <v>261</v>
      </c>
    </row>
    <row r="297" s="2" customFormat="1">
      <c r="A297" s="35"/>
      <c r="B297" s="36"/>
      <c r="C297" s="37"/>
      <c r="D297" s="238" t="s">
        <v>244</v>
      </c>
      <c r="E297" s="37"/>
      <c r="F297" s="239" t="s">
        <v>1837</v>
      </c>
      <c r="G297" s="37"/>
      <c r="H297" s="37"/>
      <c r="I297" s="240"/>
      <c r="J297" s="37"/>
      <c r="K297" s="37"/>
      <c r="L297" s="41"/>
      <c r="M297" s="241"/>
      <c r="N297" s="242"/>
      <c r="O297" s="88"/>
      <c r="P297" s="88"/>
      <c r="Q297" s="88"/>
      <c r="R297" s="88"/>
      <c r="S297" s="88"/>
      <c r="T297" s="89"/>
      <c r="U297" s="35"/>
      <c r="V297" s="35"/>
      <c r="W297" s="35"/>
      <c r="X297" s="35"/>
      <c r="Y297" s="35"/>
      <c r="Z297" s="35"/>
      <c r="AA297" s="35"/>
      <c r="AB297" s="35"/>
      <c r="AC297" s="35"/>
      <c r="AD297" s="35"/>
      <c r="AE297" s="35"/>
      <c r="AT297" s="14" t="s">
        <v>244</v>
      </c>
      <c r="AU297" s="14" t="s">
        <v>73</v>
      </c>
    </row>
    <row r="298" s="2" customFormat="1">
      <c r="A298" s="35"/>
      <c r="B298" s="36"/>
      <c r="C298" s="37"/>
      <c r="D298" s="238" t="s">
        <v>993</v>
      </c>
      <c r="E298" s="37"/>
      <c r="F298" s="265" t="s">
        <v>1949</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993</v>
      </c>
      <c r="AU298" s="14" t="s">
        <v>73</v>
      </c>
    </row>
    <row r="299" s="2" customFormat="1" ht="66.75" customHeight="1">
      <c r="A299" s="35"/>
      <c r="B299" s="36"/>
      <c r="C299" s="224" t="s">
        <v>1394</v>
      </c>
      <c r="D299" s="224" t="s">
        <v>239</v>
      </c>
      <c r="E299" s="225" t="s">
        <v>1838</v>
      </c>
      <c r="F299" s="226" t="s">
        <v>1839</v>
      </c>
      <c r="G299" s="227" t="s">
        <v>1622</v>
      </c>
      <c r="H299" s="228">
        <v>12</v>
      </c>
      <c r="I299" s="229"/>
      <c r="J299" s="230">
        <f>ROUND(I299*H299,2)</f>
        <v>0</v>
      </c>
      <c r="K299" s="231"/>
      <c r="L299" s="41"/>
      <c r="M299" s="232" t="s">
        <v>1</v>
      </c>
      <c r="N299" s="233" t="s">
        <v>38</v>
      </c>
      <c r="O299" s="88"/>
      <c r="P299" s="234">
        <f>O299*H299</f>
        <v>0</v>
      </c>
      <c r="Q299" s="234">
        <v>0</v>
      </c>
      <c r="R299" s="234">
        <f>Q299*H299</f>
        <v>0</v>
      </c>
      <c r="S299" s="234">
        <v>0</v>
      </c>
      <c r="T299" s="235">
        <f>S299*H299</f>
        <v>0</v>
      </c>
      <c r="U299" s="35"/>
      <c r="V299" s="35"/>
      <c r="W299" s="35"/>
      <c r="X299" s="35"/>
      <c r="Y299" s="35"/>
      <c r="Z299" s="35"/>
      <c r="AA299" s="35"/>
      <c r="AB299" s="35"/>
      <c r="AC299" s="35"/>
      <c r="AD299" s="35"/>
      <c r="AE299" s="35"/>
      <c r="AR299" s="236" t="s">
        <v>258</v>
      </c>
      <c r="AT299" s="236" t="s">
        <v>239</v>
      </c>
      <c r="AU299" s="236" t="s">
        <v>73</v>
      </c>
      <c r="AY299" s="14" t="s">
        <v>238</v>
      </c>
      <c r="BE299" s="237">
        <f>IF(N299="základní",J299,0)</f>
        <v>0</v>
      </c>
      <c r="BF299" s="237">
        <f>IF(N299="snížená",J299,0)</f>
        <v>0</v>
      </c>
      <c r="BG299" s="237">
        <f>IF(N299="zákl. přenesená",J299,0)</f>
        <v>0</v>
      </c>
      <c r="BH299" s="237">
        <f>IF(N299="sníž. přenesená",J299,0)</f>
        <v>0</v>
      </c>
      <c r="BI299" s="237">
        <f>IF(N299="nulová",J299,0)</f>
        <v>0</v>
      </c>
      <c r="BJ299" s="14" t="s">
        <v>80</v>
      </c>
      <c r="BK299" s="237">
        <f>ROUND(I299*H299,2)</f>
        <v>0</v>
      </c>
      <c r="BL299" s="14" t="s">
        <v>258</v>
      </c>
      <c r="BM299" s="236" t="s">
        <v>1453</v>
      </c>
    </row>
    <row r="300" s="2" customFormat="1">
      <c r="A300" s="35"/>
      <c r="B300" s="36"/>
      <c r="C300" s="37"/>
      <c r="D300" s="238" t="s">
        <v>244</v>
      </c>
      <c r="E300" s="37"/>
      <c r="F300" s="239" t="s">
        <v>1839</v>
      </c>
      <c r="G300" s="37"/>
      <c r="H300" s="37"/>
      <c r="I300" s="240"/>
      <c r="J300" s="37"/>
      <c r="K300" s="37"/>
      <c r="L300" s="41"/>
      <c r="M300" s="241"/>
      <c r="N300" s="242"/>
      <c r="O300" s="88"/>
      <c r="P300" s="88"/>
      <c r="Q300" s="88"/>
      <c r="R300" s="88"/>
      <c r="S300" s="88"/>
      <c r="T300" s="89"/>
      <c r="U300" s="35"/>
      <c r="V300" s="35"/>
      <c r="W300" s="35"/>
      <c r="X300" s="35"/>
      <c r="Y300" s="35"/>
      <c r="Z300" s="35"/>
      <c r="AA300" s="35"/>
      <c r="AB300" s="35"/>
      <c r="AC300" s="35"/>
      <c r="AD300" s="35"/>
      <c r="AE300" s="35"/>
      <c r="AT300" s="14" t="s">
        <v>244</v>
      </c>
      <c r="AU300" s="14" t="s">
        <v>73</v>
      </c>
    </row>
    <row r="301" s="2" customFormat="1">
      <c r="A301" s="35"/>
      <c r="B301" s="36"/>
      <c r="C301" s="37"/>
      <c r="D301" s="238" t="s">
        <v>993</v>
      </c>
      <c r="E301" s="37"/>
      <c r="F301" s="265" t="s">
        <v>1950</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993</v>
      </c>
      <c r="AU301" s="14" t="s">
        <v>73</v>
      </c>
    </row>
    <row r="302" s="2" customFormat="1" ht="24.15" customHeight="1">
      <c r="A302" s="35"/>
      <c r="B302" s="36"/>
      <c r="C302" s="224" t="s">
        <v>357</v>
      </c>
      <c r="D302" s="224" t="s">
        <v>239</v>
      </c>
      <c r="E302" s="225" t="s">
        <v>1625</v>
      </c>
      <c r="F302" s="226" t="s">
        <v>1626</v>
      </c>
      <c r="G302" s="227" t="s">
        <v>1622</v>
      </c>
      <c r="H302" s="228">
        <v>12</v>
      </c>
      <c r="I302" s="229"/>
      <c r="J302" s="230">
        <f>ROUND(I302*H302,2)</f>
        <v>0</v>
      </c>
      <c r="K302" s="231"/>
      <c r="L302" s="41"/>
      <c r="M302" s="232" t="s">
        <v>1</v>
      </c>
      <c r="N302" s="233" t="s">
        <v>38</v>
      </c>
      <c r="O302" s="88"/>
      <c r="P302" s="234">
        <f>O302*H302</f>
        <v>0</v>
      </c>
      <c r="Q302" s="234">
        <v>0</v>
      </c>
      <c r="R302" s="234">
        <f>Q302*H302</f>
        <v>0</v>
      </c>
      <c r="S302" s="234">
        <v>0</v>
      </c>
      <c r="T302" s="235">
        <f>S302*H302</f>
        <v>0</v>
      </c>
      <c r="U302" s="35"/>
      <c r="V302" s="35"/>
      <c r="W302" s="35"/>
      <c r="X302" s="35"/>
      <c r="Y302" s="35"/>
      <c r="Z302" s="35"/>
      <c r="AA302" s="35"/>
      <c r="AB302" s="35"/>
      <c r="AC302" s="35"/>
      <c r="AD302" s="35"/>
      <c r="AE302" s="35"/>
      <c r="AR302" s="236" t="s">
        <v>258</v>
      </c>
      <c r="AT302" s="236" t="s">
        <v>239</v>
      </c>
      <c r="AU302" s="236" t="s">
        <v>73</v>
      </c>
      <c r="AY302" s="14" t="s">
        <v>238</v>
      </c>
      <c r="BE302" s="237">
        <f>IF(N302="základní",J302,0)</f>
        <v>0</v>
      </c>
      <c r="BF302" s="237">
        <f>IF(N302="snížená",J302,0)</f>
        <v>0</v>
      </c>
      <c r="BG302" s="237">
        <f>IF(N302="zákl. přenesená",J302,0)</f>
        <v>0</v>
      </c>
      <c r="BH302" s="237">
        <f>IF(N302="sníž. přenesená",J302,0)</f>
        <v>0</v>
      </c>
      <c r="BI302" s="237">
        <f>IF(N302="nulová",J302,0)</f>
        <v>0</v>
      </c>
      <c r="BJ302" s="14" t="s">
        <v>80</v>
      </c>
      <c r="BK302" s="237">
        <f>ROUND(I302*H302,2)</f>
        <v>0</v>
      </c>
      <c r="BL302" s="14" t="s">
        <v>258</v>
      </c>
      <c r="BM302" s="236" t="s">
        <v>1457</v>
      </c>
    </row>
    <row r="303" s="2" customFormat="1">
      <c r="A303" s="35"/>
      <c r="B303" s="36"/>
      <c r="C303" s="37"/>
      <c r="D303" s="238" t="s">
        <v>244</v>
      </c>
      <c r="E303" s="37"/>
      <c r="F303" s="239" t="s">
        <v>1626</v>
      </c>
      <c r="G303" s="37"/>
      <c r="H303" s="37"/>
      <c r="I303" s="240"/>
      <c r="J303" s="37"/>
      <c r="K303" s="37"/>
      <c r="L303" s="41"/>
      <c r="M303" s="241"/>
      <c r="N303" s="242"/>
      <c r="O303" s="88"/>
      <c r="P303" s="88"/>
      <c r="Q303" s="88"/>
      <c r="R303" s="88"/>
      <c r="S303" s="88"/>
      <c r="T303" s="89"/>
      <c r="U303" s="35"/>
      <c r="V303" s="35"/>
      <c r="W303" s="35"/>
      <c r="X303" s="35"/>
      <c r="Y303" s="35"/>
      <c r="Z303" s="35"/>
      <c r="AA303" s="35"/>
      <c r="AB303" s="35"/>
      <c r="AC303" s="35"/>
      <c r="AD303" s="35"/>
      <c r="AE303" s="35"/>
      <c r="AT303" s="14" t="s">
        <v>244</v>
      </c>
      <c r="AU303" s="14" t="s">
        <v>73</v>
      </c>
    </row>
    <row r="304" s="2" customFormat="1">
      <c r="A304" s="35"/>
      <c r="B304" s="36"/>
      <c r="C304" s="37"/>
      <c r="D304" s="238" t="s">
        <v>993</v>
      </c>
      <c r="E304" s="37"/>
      <c r="F304" s="265" t="s">
        <v>1950</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993</v>
      </c>
      <c r="AU304" s="14" t="s">
        <v>73</v>
      </c>
    </row>
    <row r="305" s="2" customFormat="1" ht="16.5" customHeight="1">
      <c r="A305" s="35"/>
      <c r="B305" s="36"/>
      <c r="C305" s="224" t="s">
        <v>1403</v>
      </c>
      <c r="D305" s="224" t="s">
        <v>239</v>
      </c>
      <c r="E305" s="225" t="s">
        <v>1628</v>
      </c>
      <c r="F305" s="226" t="s">
        <v>1629</v>
      </c>
      <c r="G305" s="227" t="s">
        <v>1622</v>
      </c>
      <c r="H305" s="228">
        <v>12</v>
      </c>
      <c r="I305" s="229"/>
      <c r="J305" s="230">
        <f>ROUND(I305*H305,2)</f>
        <v>0</v>
      </c>
      <c r="K305" s="231"/>
      <c r="L305" s="41"/>
      <c r="M305" s="232" t="s">
        <v>1</v>
      </c>
      <c r="N305" s="233" t="s">
        <v>38</v>
      </c>
      <c r="O305" s="88"/>
      <c r="P305" s="234">
        <f>O305*H305</f>
        <v>0</v>
      </c>
      <c r="Q305" s="234">
        <v>0</v>
      </c>
      <c r="R305" s="234">
        <f>Q305*H305</f>
        <v>0</v>
      </c>
      <c r="S305" s="234">
        <v>0</v>
      </c>
      <c r="T305" s="235">
        <f>S305*H305</f>
        <v>0</v>
      </c>
      <c r="U305" s="35"/>
      <c r="V305" s="35"/>
      <c r="W305" s="35"/>
      <c r="X305" s="35"/>
      <c r="Y305" s="35"/>
      <c r="Z305" s="35"/>
      <c r="AA305" s="35"/>
      <c r="AB305" s="35"/>
      <c r="AC305" s="35"/>
      <c r="AD305" s="35"/>
      <c r="AE305" s="35"/>
      <c r="AR305" s="236" t="s">
        <v>258</v>
      </c>
      <c r="AT305" s="236" t="s">
        <v>239</v>
      </c>
      <c r="AU305" s="236" t="s">
        <v>73</v>
      </c>
      <c r="AY305" s="14" t="s">
        <v>238</v>
      </c>
      <c r="BE305" s="237">
        <f>IF(N305="základní",J305,0)</f>
        <v>0</v>
      </c>
      <c r="BF305" s="237">
        <f>IF(N305="snížená",J305,0)</f>
        <v>0</v>
      </c>
      <c r="BG305" s="237">
        <f>IF(N305="zákl. přenesená",J305,0)</f>
        <v>0</v>
      </c>
      <c r="BH305" s="237">
        <f>IF(N305="sníž. přenesená",J305,0)</f>
        <v>0</v>
      </c>
      <c r="BI305" s="237">
        <f>IF(N305="nulová",J305,0)</f>
        <v>0</v>
      </c>
      <c r="BJ305" s="14" t="s">
        <v>80</v>
      </c>
      <c r="BK305" s="237">
        <f>ROUND(I305*H305,2)</f>
        <v>0</v>
      </c>
      <c r="BL305" s="14" t="s">
        <v>258</v>
      </c>
      <c r="BM305" s="236" t="s">
        <v>1460</v>
      </c>
    </row>
    <row r="306" s="2" customFormat="1">
      <c r="A306" s="35"/>
      <c r="B306" s="36"/>
      <c r="C306" s="37"/>
      <c r="D306" s="238" t="s">
        <v>244</v>
      </c>
      <c r="E306" s="37"/>
      <c r="F306" s="239" t="s">
        <v>1629</v>
      </c>
      <c r="G306" s="37"/>
      <c r="H306" s="37"/>
      <c r="I306" s="240"/>
      <c r="J306" s="37"/>
      <c r="K306" s="37"/>
      <c r="L306" s="41"/>
      <c r="M306" s="241"/>
      <c r="N306" s="242"/>
      <c r="O306" s="88"/>
      <c r="P306" s="88"/>
      <c r="Q306" s="88"/>
      <c r="R306" s="88"/>
      <c r="S306" s="88"/>
      <c r="T306" s="89"/>
      <c r="U306" s="35"/>
      <c r="V306" s="35"/>
      <c r="W306" s="35"/>
      <c r="X306" s="35"/>
      <c r="Y306" s="35"/>
      <c r="Z306" s="35"/>
      <c r="AA306" s="35"/>
      <c r="AB306" s="35"/>
      <c r="AC306" s="35"/>
      <c r="AD306" s="35"/>
      <c r="AE306" s="35"/>
      <c r="AT306" s="14" t="s">
        <v>244</v>
      </c>
      <c r="AU306" s="14" t="s">
        <v>73</v>
      </c>
    </row>
    <row r="307" s="2" customFormat="1" ht="16.5" customHeight="1">
      <c r="A307" s="35"/>
      <c r="B307" s="36"/>
      <c r="C307" s="224" t="s">
        <v>1272</v>
      </c>
      <c r="D307" s="224" t="s">
        <v>239</v>
      </c>
      <c r="E307" s="225" t="s">
        <v>1630</v>
      </c>
      <c r="F307" s="226" t="s">
        <v>1631</v>
      </c>
      <c r="G307" s="227" t="s">
        <v>1622</v>
      </c>
      <c r="H307" s="228">
        <v>12</v>
      </c>
      <c r="I307" s="229"/>
      <c r="J307" s="230">
        <f>ROUND(I307*H307,2)</f>
        <v>0</v>
      </c>
      <c r="K307" s="231"/>
      <c r="L307" s="41"/>
      <c r="M307" s="232" t="s">
        <v>1</v>
      </c>
      <c r="N307" s="233" t="s">
        <v>38</v>
      </c>
      <c r="O307" s="88"/>
      <c r="P307" s="234">
        <f>O307*H307</f>
        <v>0</v>
      </c>
      <c r="Q307" s="234">
        <v>0</v>
      </c>
      <c r="R307" s="234">
        <f>Q307*H307</f>
        <v>0</v>
      </c>
      <c r="S307" s="234">
        <v>0</v>
      </c>
      <c r="T307" s="235">
        <f>S307*H307</f>
        <v>0</v>
      </c>
      <c r="U307" s="35"/>
      <c r="V307" s="35"/>
      <c r="W307" s="35"/>
      <c r="X307" s="35"/>
      <c r="Y307" s="35"/>
      <c r="Z307" s="35"/>
      <c r="AA307" s="35"/>
      <c r="AB307" s="35"/>
      <c r="AC307" s="35"/>
      <c r="AD307" s="35"/>
      <c r="AE307" s="35"/>
      <c r="AR307" s="236" t="s">
        <v>258</v>
      </c>
      <c r="AT307" s="236" t="s">
        <v>239</v>
      </c>
      <c r="AU307" s="236" t="s">
        <v>73</v>
      </c>
      <c r="AY307" s="14" t="s">
        <v>238</v>
      </c>
      <c r="BE307" s="237">
        <f>IF(N307="základní",J307,0)</f>
        <v>0</v>
      </c>
      <c r="BF307" s="237">
        <f>IF(N307="snížená",J307,0)</f>
        <v>0</v>
      </c>
      <c r="BG307" s="237">
        <f>IF(N307="zákl. přenesená",J307,0)</f>
        <v>0</v>
      </c>
      <c r="BH307" s="237">
        <f>IF(N307="sníž. přenesená",J307,0)</f>
        <v>0</v>
      </c>
      <c r="BI307" s="237">
        <f>IF(N307="nulová",J307,0)</f>
        <v>0</v>
      </c>
      <c r="BJ307" s="14" t="s">
        <v>80</v>
      </c>
      <c r="BK307" s="237">
        <f>ROUND(I307*H307,2)</f>
        <v>0</v>
      </c>
      <c r="BL307" s="14" t="s">
        <v>258</v>
      </c>
      <c r="BM307" s="236" t="s">
        <v>1464</v>
      </c>
    </row>
    <row r="308" s="2" customFormat="1">
      <c r="A308" s="35"/>
      <c r="B308" s="36"/>
      <c r="C308" s="37"/>
      <c r="D308" s="238" t="s">
        <v>244</v>
      </c>
      <c r="E308" s="37"/>
      <c r="F308" s="239" t="s">
        <v>1631</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244</v>
      </c>
      <c r="AU308" s="14" t="s">
        <v>73</v>
      </c>
    </row>
    <row r="309" s="2" customFormat="1" ht="16.5" customHeight="1">
      <c r="A309" s="35"/>
      <c r="B309" s="36"/>
      <c r="C309" s="224" t="s">
        <v>1411</v>
      </c>
      <c r="D309" s="224" t="s">
        <v>239</v>
      </c>
      <c r="E309" s="225" t="s">
        <v>1632</v>
      </c>
      <c r="F309" s="226" t="s">
        <v>1633</v>
      </c>
      <c r="G309" s="227" t="s">
        <v>1622</v>
      </c>
      <c r="H309" s="228">
        <v>12</v>
      </c>
      <c r="I309" s="229"/>
      <c r="J309" s="230">
        <f>ROUND(I309*H309,2)</f>
        <v>0</v>
      </c>
      <c r="K309" s="231"/>
      <c r="L309" s="41"/>
      <c r="M309" s="232" t="s">
        <v>1</v>
      </c>
      <c r="N309" s="23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258</v>
      </c>
      <c r="AT309" s="236" t="s">
        <v>239</v>
      </c>
      <c r="AU309" s="236" t="s">
        <v>73</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1467</v>
      </c>
    </row>
    <row r="310" s="2" customFormat="1">
      <c r="A310" s="35"/>
      <c r="B310" s="36"/>
      <c r="C310" s="37"/>
      <c r="D310" s="238" t="s">
        <v>244</v>
      </c>
      <c r="E310" s="37"/>
      <c r="F310" s="239" t="s">
        <v>1633</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73</v>
      </c>
    </row>
    <row r="311" s="2" customFormat="1" ht="16.5" customHeight="1">
      <c r="A311" s="35"/>
      <c r="B311" s="36"/>
      <c r="C311" s="224" t="s">
        <v>1277</v>
      </c>
      <c r="D311" s="224" t="s">
        <v>239</v>
      </c>
      <c r="E311" s="225" t="s">
        <v>1634</v>
      </c>
      <c r="F311" s="226" t="s">
        <v>1635</v>
      </c>
      <c r="G311" s="227" t="s">
        <v>1622</v>
      </c>
      <c r="H311" s="228">
        <v>12</v>
      </c>
      <c r="I311" s="229"/>
      <c r="J311" s="230">
        <f>ROUND(I311*H311,2)</f>
        <v>0</v>
      </c>
      <c r="K311" s="231"/>
      <c r="L311" s="41"/>
      <c r="M311" s="232" t="s">
        <v>1</v>
      </c>
      <c r="N311" s="233" t="s">
        <v>38</v>
      </c>
      <c r="O311" s="88"/>
      <c r="P311" s="234">
        <f>O311*H311</f>
        <v>0</v>
      </c>
      <c r="Q311" s="234">
        <v>0</v>
      </c>
      <c r="R311" s="234">
        <f>Q311*H311</f>
        <v>0</v>
      </c>
      <c r="S311" s="234">
        <v>0</v>
      </c>
      <c r="T311" s="235">
        <f>S311*H311</f>
        <v>0</v>
      </c>
      <c r="U311" s="35"/>
      <c r="V311" s="35"/>
      <c r="W311" s="35"/>
      <c r="X311" s="35"/>
      <c r="Y311" s="35"/>
      <c r="Z311" s="35"/>
      <c r="AA311" s="35"/>
      <c r="AB311" s="35"/>
      <c r="AC311" s="35"/>
      <c r="AD311" s="35"/>
      <c r="AE311" s="35"/>
      <c r="AR311" s="236" t="s">
        <v>258</v>
      </c>
      <c r="AT311" s="236" t="s">
        <v>239</v>
      </c>
      <c r="AU311" s="236" t="s">
        <v>73</v>
      </c>
      <c r="AY311" s="14" t="s">
        <v>238</v>
      </c>
      <c r="BE311" s="237">
        <f>IF(N311="základní",J311,0)</f>
        <v>0</v>
      </c>
      <c r="BF311" s="237">
        <f>IF(N311="snížená",J311,0)</f>
        <v>0</v>
      </c>
      <c r="BG311" s="237">
        <f>IF(N311="zákl. přenesená",J311,0)</f>
        <v>0</v>
      </c>
      <c r="BH311" s="237">
        <f>IF(N311="sníž. přenesená",J311,0)</f>
        <v>0</v>
      </c>
      <c r="BI311" s="237">
        <f>IF(N311="nulová",J311,0)</f>
        <v>0</v>
      </c>
      <c r="BJ311" s="14" t="s">
        <v>80</v>
      </c>
      <c r="BK311" s="237">
        <f>ROUND(I311*H311,2)</f>
        <v>0</v>
      </c>
      <c r="BL311" s="14" t="s">
        <v>258</v>
      </c>
      <c r="BM311" s="236" t="s">
        <v>1471</v>
      </c>
    </row>
    <row r="312" s="2" customFormat="1">
      <c r="A312" s="35"/>
      <c r="B312" s="36"/>
      <c r="C312" s="37"/>
      <c r="D312" s="238" t="s">
        <v>244</v>
      </c>
      <c r="E312" s="37"/>
      <c r="F312" s="239" t="s">
        <v>1635</v>
      </c>
      <c r="G312" s="37"/>
      <c r="H312" s="37"/>
      <c r="I312" s="240"/>
      <c r="J312" s="37"/>
      <c r="K312" s="37"/>
      <c r="L312" s="41"/>
      <c r="M312" s="241"/>
      <c r="N312" s="242"/>
      <c r="O312" s="88"/>
      <c r="P312" s="88"/>
      <c r="Q312" s="88"/>
      <c r="R312" s="88"/>
      <c r="S312" s="88"/>
      <c r="T312" s="89"/>
      <c r="U312" s="35"/>
      <c r="V312" s="35"/>
      <c r="W312" s="35"/>
      <c r="X312" s="35"/>
      <c r="Y312" s="35"/>
      <c r="Z312" s="35"/>
      <c r="AA312" s="35"/>
      <c r="AB312" s="35"/>
      <c r="AC312" s="35"/>
      <c r="AD312" s="35"/>
      <c r="AE312" s="35"/>
      <c r="AT312" s="14" t="s">
        <v>244</v>
      </c>
      <c r="AU312" s="14" t="s">
        <v>73</v>
      </c>
    </row>
    <row r="313" s="2" customFormat="1" ht="16.5" customHeight="1">
      <c r="A313" s="35"/>
      <c r="B313" s="36"/>
      <c r="C313" s="224" t="s">
        <v>1420</v>
      </c>
      <c r="D313" s="224" t="s">
        <v>239</v>
      </c>
      <c r="E313" s="225" t="s">
        <v>1640</v>
      </c>
      <c r="F313" s="226" t="s">
        <v>1641</v>
      </c>
      <c r="G313" s="227" t="s">
        <v>242</v>
      </c>
      <c r="H313" s="228">
        <v>12</v>
      </c>
      <c r="I313" s="229"/>
      <c r="J313" s="230">
        <f>ROUND(I313*H313,2)</f>
        <v>0</v>
      </c>
      <c r="K313" s="231"/>
      <c r="L313" s="41"/>
      <c r="M313" s="232" t="s">
        <v>1</v>
      </c>
      <c r="N313" s="233" t="s">
        <v>38</v>
      </c>
      <c r="O313" s="88"/>
      <c r="P313" s="234">
        <f>O313*H313</f>
        <v>0</v>
      </c>
      <c r="Q313" s="234">
        <v>0</v>
      </c>
      <c r="R313" s="234">
        <f>Q313*H313</f>
        <v>0</v>
      </c>
      <c r="S313" s="234">
        <v>0</v>
      </c>
      <c r="T313" s="235">
        <f>S313*H313</f>
        <v>0</v>
      </c>
      <c r="U313" s="35"/>
      <c r="V313" s="35"/>
      <c r="W313" s="35"/>
      <c r="X313" s="35"/>
      <c r="Y313" s="35"/>
      <c r="Z313" s="35"/>
      <c r="AA313" s="35"/>
      <c r="AB313" s="35"/>
      <c r="AC313" s="35"/>
      <c r="AD313" s="35"/>
      <c r="AE313" s="35"/>
      <c r="AR313" s="236" t="s">
        <v>258</v>
      </c>
      <c r="AT313" s="236" t="s">
        <v>239</v>
      </c>
      <c r="AU313" s="236" t="s">
        <v>73</v>
      </c>
      <c r="AY313" s="14" t="s">
        <v>238</v>
      </c>
      <c r="BE313" s="237">
        <f>IF(N313="základní",J313,0)</f>
        <v>0</v>
      </c>
      <c r="BF313" s="237">
        <f>IF(N313="snížená",J313,0)</f>
        <v>0</v>
      </c>
      <c r="BG313" s="237">
        <f>IF(N313="zákl. přenesená",J313,0)</f>
        <v>0</v>
      </c>
      <c r="BH313" s="237">
        <f>IF(N313="sníž. přenesená",J313,0)</f>
        <v>0</v>
      </c>
      <c r="BI313" s="237">
        <f>IF(N313="nulová",J313,0)</f>
        <v>0</v>
      </c>
      <c r="BJ313" s="14" t="s">
        <v>80</v>
      </c>
      <c r="BK313" s="237">
        <f>ROUND(I313*H313,2)</f>
        <v>0</v>
      </c>
      <c r="BL313" s="14" t="s">
        <v>258</v>
      </c>
      <c r="BM313" s="236" t="s">
        <v>1474</v>
      </c>
    </row>
    <row r="314" s="2" customFormat="1">
      <c r="A314" s="35"/>
      <c r="B314" s="36"/>
      <c r="C314" s="37"/>
      <c r="D314" s="238" t="s">
        <v>244</v>
      </c>
      <c r="E314" s="37"/>
      <c r="F314" s="239" t="s">
        <v>1641</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244</v>
      </c>
      <c r="AU314" s="14" t="s">
        <v>73</v>
      </c>
    </row>
    <row r="315" s="2" customFormat="1" ht="16.5" customHeight="1">
      <c r="A315" s="35"/>
      <c r="B315" s="36"/>
      <c r="C315" s="224" t="s">
        <v>1282</v>
      </c>
      <c r="D315" s="224" t="s">
        <v>239</v>
      </c>
      <c r="E315" s="225" t="s">
        <v>1643</v>
      </c>
      <c r="F315" s="226" t="s">
        <v>1644</v>
      </c>
      <c r="G315" s="227" t="s">
        <v>242</v>
      </c>
      <c r="H315" s="228">
        <v>12</v>
      </c>
      <c r="I315" s="229"/>
      <c r="J315" s="230">
        <f>ROUND(I315*H315,2)</f>
        <v>0</v>
      </c>
      <c r="K315" s="231"/>
      <c r="L315" s="41"/>
      <c r="M315" s="232" t="s">
        <v>1</v>
      </c>
      <c r="N315" s="23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258</v>
      </c>
      <c r="AT315" s="236" t="s">
        <v>239</v>
      </c>
      <c r="AU315" s="236" t="s">
        <v>73</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1478</v>
      </c>
    </row>
    <row r="316" s="2" customFormat="1">
      <c r="A316" s="35"/>
      <c r="B316" s="36"/>
      <c r="C316" s="37"/>
      <c r="D316" s="238" t="s">
        <v>244</v>
      </c>
      <c r="E316" s="37"/>
      <c r="F316" s="239" t="s">
        <v>1644</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73</v>
      </c>
    </row>
    <row r="317" s="2" customFormat="1" ht="24.15" customHeight="1">
      <c r="A317" s="35"/>
      <c r="B317" s="36"/>
      <c r="C317" s="243" t="s">
        <v>1429</v>
      </c>
      <c r="D317" s="243" t="s">
        <v>246</v>
      </c>
      <c r="E317" s="244" t="s">
        <v>1841</v>
      </c>
      <c r="F317" s="245" t="s">
        <v>1842</v>
      </c>
      <c r="G317" s="246" t="s">
        <v>242</v>
      </c>
      <c r="H317" s="247">
        <v>12</v>
      </c>
      <c r="I317" s="248"/>
      <c r="J317" s="249">
        <f>ROUND(I317*H317,2)</f>
        <v>0</v>
      </c>
      <c r="K317" s="250"/>
      <c r="L317" s="251"/>
      <c r="M317" s="252" t="s">
        <v>1</v>
      </c>
      <c r="N317" s="253" t="s">
        <v>38</v>
      </c>
      <c r="O317" s="88"/>
      <c r="P317" s="234">
        <f>O317*H317</f>
        <v>0</v>
      </c>
      <c r="Q317" s="234">
        <v>0</v>
      </c>
      <c r="R317" s="234">
        <f>Q317*H317</f>
        <v>0</v>
      </c>
      <c r="S317" s="234">
        <v>0</v>
      </c>
      <c r="T317" s="235">
        <f>S317*H317</f>
        <v>0</v>
      </c>
      <c r="U317" s="35"/>
      <c r="V317" s="35"/>
      <c r="W317" s="35"/>
      <c r="X317" s="35"/>
      <c r="Y317" s="35"/>
      <c r="Z317" s="35"/>
      <c r="AA317" s="35"/>
      <c r="AB317" s="35"/>
      <c r="AC317" s="35"/>
      <c r="AD317" s="35"/>
      <c r="AE317" s="35"/>
      <c r="AR317" s="236" t="s">
        <v>277</v>
      </c>
      <c r="AT317" s="236" t="s">
        <v>246</v>
      </c>
      <c r="AU317" s="236" t="s">
        <v>73</v>
      </c>
      <c r="AY317" s="14" t="s">
        <v>238</v>
      </c>
      <c r="BE317" s="237">
        <f>IF(N317="základní",J317,0)</f>
        <v>0</v>
      </c>
      <c r="BF317" s="237">
        <f>IF(N317="snížená",J317,0)</f>
        <v>0</v>
      </c>
      <c r="BG317" s="237">
        <f>IF(N317="zákl. přenesená",J317,0)</f>
        <v>0</v>
      </c>
      <c r="BH317" s="237">
        <f>IF(N317="sníž. přenesená",J317,0)</f>
        <v>0</v>
      </c>
      <c r="BI317" s="237">
        <f>IF(N317="nulová",J317,0)</f>
        <v>0</v>
      </c>
      <c r="BJ317" s="14" t="s">
        <v>80</v>
      </c>
      <c r="BK317" s="237">
        <f>ROUND(I317*H317,2)</f>
        <v>0</v>
      </c>
      <c r="BL317" s="14" t="s">
        <v>258</v>
      </c>
      <c r="BM317" s="236" t="s">
        <v>1951</v>
      </c>
    </row>
    <row r="318" s="2" customFormat="1">
      <c r="A318" s="35"/>
      <c r="B318" s="36"/>
      <c r="C318" s="37"/>
      <c r="D318" s="238" t="s">
        <v>244</v>
      </c>
      <c r="E318" s="37"/>
      <c r="F318" s="239" t="s">
        <v>1842</v>
      </c>
      <c r="G318" s="37"/>
      <c r="H318" s="37"/>
      <c r="I318" s="240"/>
      <c r="J318" s="37"/>
      <c r="K318" s="37"/>
      <c r="L318" s="41"/>
      <c r="M318" s="241"/>
      <c r="N318" s="242"/>
      <c r="O318" s="88"/>
      <c r="P318" s="88"/>
      <c r="Q318" s="88"/>
      <c r="R318" s="88"/>
      <c r="S318" s="88"/>
      <c r="T318" s="89"/>
      <c r="U318" s="35"/>
      <c r="V318" s="35"/>
      <c r="W318" s="35"/>
      <c r="X318" s="35"/>
      <c r="Y318" s="35"/>
      <c r="Z318" s="35"/>
      <c r="AA318" s="35"/>
      <c r="AB318" s="35"/>
      <c r="AC318" s="35"/>
      <c r="AD318" s="35"/>
      <c r="AE318" s="35"/>
      <c r="AT318" s="14" t="s">
        <v>244</v>
      </c>
      <c r="AU318" s="14" t="s">
        <v>73</v>
      </c>
    </row>
    <row r="319" s="2" customFormat="1" ht="24.15" customHeight="1">
      <c r="A319" s="35"/>
      <c r="B319" s="36"/>
      <c r="C319" s="243" t="s">
        <v>1328</v>
      </c>
      <c r="D319" s="243" t="s">
        <v>246</v>
      </c>
      <c r="E319" s="244" t="s">
        <v>1844</v>
      </c>
      <c r="F319" s="245" t="s">
        <v>1845</v>
      </c>
      <c r="G319" s="246" t="s">
        <v>242</v>
      </c>
      <c r="H319" s="247">
        <v>12</v>
      </c>
      <c r="I319" s="248"/>
      <c r="J319" s="249">
        <f>ROUND(I319*H319,2)</f>
        <v>0</v>
      </c>
      <c r="K319" s="250"/>
      <c r="L319" s="251"/>
      <c r="M319" s="252" t="s">
        <v>1</v>
      </c>
      <c r="N319" s="253" t="s">
        <v>38</v>
      </c>
      <c r="O319" s="88"/>
      <c r="P319" s="234">
        <f>O319*H319</f>
        <v>0</v>
      </c>
      <c r="Q319" s="234">
        <v>0</v>
      </c>
      <c r="R319" s="234">
        <f>Q319*H319</f>
        <v>0</v>
      </c>
      <c r="S319" s="234">
        <v>0</v>
      </c>
      <c r="T319" s="235">
        <f>S319*H319</f>
        <v>0</v>
      </c>
      <c r="U319" s="35"/>
      <c r="V319" s="35"/>
      <c r="W319" s="35"/>
      <c r="X319" s="35"/>
      <c r="Y319" s="35"/>
      <c r="Z319" s="35"/>
      <c r="AA319" s="35"/>
      <c r="AB319" s="35"/>
      <c r="AC319" s="35"/>
      <c r="AD319" s="35"/>
      <c r="AE319" s="35"/>
      <c r="AR319" s="236" t="s">
        <v>277</v>
      </c>
      <c r="AT319" s="236" t="s">
        <v>246</v>
      </c>
      <c r="AU319" s="236" t="s">
        <v>73</v>
      </c>
      <c r="AY319" s="14" t="s">
        <v>238</v>
      </c>
      <c r="BE319" s="237">
        <f>IF(N319="základní",J319,0)</f>
        <v>0</v>
      </c>
      <c r="BF319" s="237">
        <f>IF(N319="snížená",J319,0)</f>
        <v>0</v>
      </c>
      <c r="BG319" s="237">
        <f>IF(N319="zákl. přenesená",J319,0)</f>
        <v>0</v>
      </c>
      <c r="BH319" s="237">
        <f>IF(N319="sníž. přenesená",J319,0)</f>
        <v>0</v>
      </c>
      <c r="BI319" s="237">
        <f>IF(N319="nulová",J319,0)</f>
        <v>0</v>
      </c>
      <c r="BJ319" s="14" t="s">
        <v>80</v>
      </c>
      <c r="BK319" s="237">
        <f>ROUND(I319*H319,2)</f>
        <v>0</v>
      </c>
      <c r="BL319" s="14" t="s">
        <v>258</v>
      </c>
      <c r="BM319" s="236" t="s">
        <v>1952</v>
      </c>
    </row>
    <row r="320" s="2" customFormat="1">
      <c r="A320" s="35"/>
      <c r="B320" s="36"/>
      <c r="C320" s="37"/>
      <c r="D320" s="238" t="s">
        <v>244</v>
      </c>
      <c r="E320" s="37"/>
      <c r="F320" s="239" t="s">
        <v>1845</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244</v>
      </c>
      <c r="AU320" s="14" t="s">
        <v>73</v>
      </c>
    </row>
    <row r="321" s="2" customFormat="1" ht="76.35" customHeight="1">
      <c r="A321" s="35"/>
      <c r="B321" s="36"/>
      <c r="C321" s="224" t="s">
        <v>1438</v>
      </c>
      <c r="D321" s="224" t="s">
        <v>239</v>
      </c>
      <c r="E321" s="225" t="s">
        <v>1847</v>
      </c>
      <c r="F321" s="226" t="s">
        <v>1848</v>
      </c>
      <c r="G321" s="227" t="s">
        <v>242</v>
      </c>
      <c r="H321" s="228">
        <v>24</v>
      </c>
      <c r="I321" s="229"/>
      <c r="J321" s="230">
        <f>ROUND(I321*H321,2)</f>
        <v>0</v>
      </c>
      <c r="K321" s="231"/>
      <c r="L321" s="41"/>
      <c r="M321" s="232" t="s">
        <v>1</v>
      </c>
      <c r="N321" s="23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258</v>
      </c>
      <c r="AT321" s="236" t="s">
        <v>239</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1645</v>
      </c>
    </row>
    <row r="322" s="2" customFormat="1">
      <c r="A322" s="35"/>
      <c r="B322" s="36"/>
      <c r="C322" s="37"/>
      <c r="D322" s="238" t="s">
        <v>244</v>
      </c>
      <c r="E322" s="37"/>
      <c r="F322" s="239" t="s">
        <v>1849</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c r="A323" s="35"/>
      <c r="B323" s="36"/>
      <c r="C323" s="37"/>
      <c r="D323" s="238" t="s">
        <v>993</v>
      </c>
      <c r="E323" s="37"/>
      <c r="F323" s="265" t="s">
        <v>1953</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73</v>
      </c>
    </row>
    <row r="324" s="2" customFormat="1" ht="24.15" customHeight="1">
      <c r="A324" s="35"/>
      <c r="B324" s="36"/>
      <c r="C324" s="243" t="s">
        <v>1332</v>
      </c>
      <c r="D324" s="243" t="s">
        <v>246</v>
      </c>
      <c r="E324" s="244" t="s">
        <v>1954</v>
      </c>
      <c r="F324" s="245" t="s">
        <v>1955</v>
      </c>
      <c r="G324" s="246" t="s">
        <v>242</v>
      </c>
      <c r="H324" s="247">
        <v>1</v>
      </c>
      <c r="I324" s="248"/>
      <c r="J324" s="249">
        <f>ROUND(I324*H324,2)</f>
        <v>0</v>
      </c>
      <c r="K324" s="250"/>
      <c r="L324" s="251"/>
      <c r="M324" s="252" t="s">
        <v>1</v>
      </c>
      <c r="N324" s="25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277</v>
      </c>
      <c r="AT324" s="236" t="s">
        <v>246</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1783</v>
      </c>
    </row>
    <row r="325" s="2" customFormat="1">
      <c r="A325" s="35"/>
      <c r="B325" s="36"/>
      <c r="C325" s="37"/>
      <c r="D325" s="238" t="s">
        <v>244</v>
      </c>
      <c r="E325" s="37"/>
      <c r="F325" s="239" t="s">
        <v>1955</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ht="24.15" customHeight="1">
      <c r="A326" s="35"/>
      <c r="B326" s="36"/>
      <c r="C326" s="243" t="s">
        <v>1447</v>
      </c>
      <c r="D326" s="243" t="s">
        <v>246</v>
      </c>
      <c r="E326" s="244" t="s">
        <v>1853</v>
      </c>
      <c r="F326" s="245" t="s">
        <v>1854</v>
      </c>
      <c r="G326" s="246" t="s">
        <v>242</v>
      </c>
      <c r="H326" s="247">
        <v>11</v>
      </c>
      <c r="I326" s="248"/>
      <c r="J326" s="249">
        <f>ROUND(I326*H326,2)</f>
        <v>0</v>
      </c>
      <c r="K326" s="250"/>
      <c r="L326" s="251"/>
      <c r="M326" s="252" t="s">
        <v>1</v>
      </c>
      <c r="N326" s="25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277</v>
      </c>
      <c r="AT326" s="236" t="s">
        <v>246</v>
      </c>
      <c r="AU326" s="236" t="s">
        <v>73</v>
      </c>
      <c r="AY326" s="14" t="s">
        <v>238</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258</v>
      </c>
      <c r="BM326" s="236" t="s">
        <v>1858</v>
      </c>
    </row>
    <row r="327" s="2" customFormat="1">
      <c r="A327" s="35"/>
      <c r="B327" s="36"/>
      <c r="C327" s="37"/>
      <c r="D327" s="238" t="s">
        <v>244</v>
      </c>
      <c r="E327" s="37"/>
      <c r="F327" s="239" t="s">
        <v>1854</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244</v>
      </c>
      <c r="AU327" s="14" t="s">
        <v>73</v>
      </c>
    </row>
    <row r="328" s="2" customFormat="1" ht="78" customHeight="1">
      <c r="A328" s="35"/>
      <c r="B328" s="36"/>
      <c r="C328" s="224" t="s">
        <v>1337</v>
      </c>
      <c r="D328" s="224" t="s">
        <v>239</v>
      </c>
      <c r="E328" s="225" t="s">
        <v>1956</v>
      </c>
      <c r="F328" s="226" t="s">
        <v>1957</v>
      </c>
      <c r="G328" s="227" t="s">
        <v>242</v>
      </c>
      <c r="H328" s="228">
        <v>1</v>
      </c>
      <c r="I328" s="229"/>
      <c r="J328" s="230">
        <f>ROUND(I328*H328,2)</f>
        <v>0</v>
      </c>
      <c r="K328" s="231"/>
      <c r="L328" s="41"/>
      <c r="M328" s="232" t="s">
        <v>1</v>
      </c>
      <c r="N328" s="233" t="s">
        <v>38</v>
      </c>
      <c r="O328" s="88"/>
      <c r="P328" s="234">
        <f>O328*H328</f>
        <v>0</v>
      </c>
      <c r="Q328" s="234">
        <v>0</v>
      </c>
      <c r="R328" s="234">
        <f>Q328*H328</f>
        <v>0</v>
      </c>
      <c r="S328" s="234">
        <v>0</v>
      </c>
      <c r="T328" s="235">
        <f>S328*H328</f>
        <v>0</v>
      </c>
      <c r="U328" s="35"/>
      <c r="V328" s="35"/>
      <c r="W328" s="35"/>
      <c r="X328" s="35"/>
      <c r="Y328" s="35"/>
      <c r="Z328" s="35"/>
      <c r="AA328" s="35"/>
      <c r="AB328" s="35"/>
      <c r="AC328" s="35"/>
      <c r="AD328" s="35"/>
      <c r="AE328" s="35"/>
      <c r="AR328" s="236" t="s">
        <v>258</v>
      </c>
      <c r="AT328" s="236" t="s">
        <v>239</v>
      </c>
      <c r="AU328" s="236" t="s">
        <v>73</v>
      </c>
      <c r="AY328" s="14" t="s">
        <v>238</v>
      </c>
      <c r="BE328" s="237">
        <f>IF(N328="základní",J328,0)</f>
        <v>0</v>
      </c>
      <c r="BF328" s="237">
        <f>IF(N328="snížená",J328,0)</f>
        <v>0</v>
      </c>
      <c r="BG328" s="237">
        <f>IF(N328="zákl. přenesená",J328,0)</f>
        <v>0</v>
      </c>
      <c r="BH328" s="237">
        <f>IF(N328="sníž. přenesená",J328,0)</f>
        <v>0</v>
      </c>
      <c r="BI328" s="237">
        <f>IF(N328="nulová",J328,0)</f>
        <v>0</v>
      </c>
      <c r="BJ328" s="14" t="s">
        <v>80</v>
      </c>
      <c r="BK328" s="237">
        <f>ROUND(I328*H328,2)</f>
        <v>0</v>
      </c>
      <c r="BL328" s="14" t="s">
        <v>258</v>
      </c>
      <c r="BM328" s="236" t="s">
        <v>1862</v>
      </c>
    </row>
    <row r="329" s="2" customFormat="1">
      <c r="A329" s="35"/>
      <c r="B329" s="36"/>
      <c r="C329" s="37"/>
      <c r="D329" s="238" t="s">
        <v>244</v>
      </c>
      <c r="E329" s="37"/>
      <c r="F329" s="239" t="s">
        <v>1958</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244</v>
      </c>
      <c r="AU329" s="14" t="s">
        <v>73</v>
      </c>
    </row>
    <row r="330" s="2" customFormat="1">
      <c r="A330" s="35"/>
      <c r="B330" s="36"/>
      <c r="C330" s="37"/>
      <c r="D330" s="238" t="s">
        <v>993</v>
      </c>
      <c r="E330" s="37"/>
      <c r="F330" s="265" t="s">
        <v>1662</v>
      </c>
      <c r="G330" s="37"/>
      <c r="H330" s="37"/>
      <c r="I330" s="240"/>
      <c r="J330" s="37"/>
      <c r="K330" s="37"/>
      <c r="L330" s="41"/>
      <c r="M330" s="241"/>
      <c r="N330" s="242"/>
      <c r="O330" s="88"/>
      <c r="P330" s="88"/>
      <c r="Q330" s="88"/>
      <c r="R330" s="88"/>
      <c r="S330" s="88"/>
      <c r="T330" s="89"/>
      <c r="U330" s="35"/>
      <c r="V330" s="35"/>
      <c r="W330" s="35"/>
      <c r="X330" s="35"/>
      <c r="Y330" s="35"/>
      <c r="Z330" s="35"/>
      <c r="AA330" s="35"/>
      <c r="AB330" s="35"/>
      <c r="AC330" s="35"/>
      <c r="AD330" s="35"/>
      <c r="AE330" s="35"/>
      <c r="AT330" s="14" t="s">
        <v>993</v>
      </c>
      <c r="AU330" s="14" t="s">
        <v>73</v>
      </c>
    </row>
    <row r="331" s="2" customFormat="1" ht="78" customHeight="1">
      <c r="A331" s="35"/>
      <c r="B331" s="36"/>
      <c r="C331" s="224" t="s">
        <v>1454</v>
      </c>
      <c r="D331" s="224" t="s">
        <v>239</v>
      </c>
      <c r="E331" s="225" t="s">
        <v>1663</v>
      </c>
      <c r="F331" s="226" t="s">
        <v>1664</v>
      </c>
      <c r="G331" s="227" t="s">
        <v>242</v>
      </c>
      <c r="H331" s="228">
        <v>9</v>
      </c>
      <c r="I331" s="229"/>
      <c r="J331" s="230">
        <f>ROUND(I331*H331,2)</f>
        <v>0</v>
      </c>
      <c r="K331" s="231"/>
      <c r="L331" s="41"/>
      <c r="M331" s="232" t="s">
        <v>1</v>
      </c>
      <c r="N331" s="233" t="s">
        <v>38</v>
      </c>
      <c r="O331" s="88"/>
      <c r="P331" s="234">
        <f>O331*H331</f>
        <v>0</v>
      </c>
      <c r="Q331" s="234">
        <v>0</v>
      </c>
      <c r="R331" s="234">
        <f>Q331*H331</f>
        <v>0</v>
      </c>
      <c r="S331" s="234">
        <v>0</v>
      </c>
      <c r="T331" s="235">
        <f>S331*H331</f>
        <v>0</v>
      </c>
      <c r="U331" s="35"/>
      <c r="V331" s="35"/>
      <c r="W331" s="35"/>
      <c r="X331" s="35"/>
      <c r="Y331" s="35"/>
      <c r="Z331" s="35"/>
      <c r="AA331" s="35"/>
      <c r="AB331" s="35"/>
      <c r="AC331" s="35"/>
      <c r="AD331" s="35"/>
      <c r="AE331" s="35"/>
      <c r="AR331" s="236" t="s">
        <v>258</v>
      </c>
      <c r="AT331" s="236" t="s">
        <v>239</v>
      </c>
      <c r="AU331" s="236" t="s">
        <v>73</v>
      </c>
      <c r="AY331" s="14" t="s">
        <v>238</v>
      </c>
      <c r="BE331" s="237">
        <f>IF(N331="základní",J331,0)</f>
        <v>0</v>
      </c>
      <c r="BF331" s="237">
        <f>IF(N331="snížená",J331,0)</f>
        <v>0</v>
      </c>
      <c r="BG331" s="237">
        <f>IF(N331="zákl. přenesená",J331,0)</f>
        <v>0</v>
      </c>
      <c r="BH331" s="237">
        <f>IF(N331="sníž. přenesená",J331,0)</f>
        <v>0</v>
      </c>
      <c r="BI331" s="237">
        <f>IF(N331="nulová",J331,0)</f>
        <v>0</v>
      </c>
      <c r="BJ331" s="14" t="s">
        <v>80</v>
      </c>
      <c r="BK331" s="237">
        <f>ROUND(I331*H331,2)</f>
        <v>0</v>
      </c>
      <c r="BL331" s="14" t="s">
        <v>258</v>
      </c>
      <c r="BM331" s="236" t="s">
        <v>1660</v>
      </c>
    </row>
    <row r="332" s="2" customFormat="1">
      <c r="A332" s="35"/>
      <c r="B332" s="36"/>
      <c r="C332" s="37"/>
      <c r="D332" s="238" t="s">
        <v>244</v>
      </c>
      <c r="E332" s="37"/>
      <c r="F332" s="239" t="s">
        <v>1666</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244</v>
      </c>
      <c r="AU332" s="14" t="s">
        <v>73</v>
      </c>
    </row>
    <row r="333" s="2" customFormat="1">
      <c r="A333" s="35"/>
      <c r="B333" s="36"/>
      <c r="C333" s="37"/>
      <c r="D333" s="238" t="s">
        <v>993</v>
      </c>
      <c r="E333" s="37"/>
      <c r="F333" s="265" t="s">
        <v>1959</v>
      </c>
      <c r="G333" s="37"/>
      <c r="H333" s="37"/>
      <c r="I333" s="240"/>
      <c r="J333" s="37"/>
      <c r="K333" s="37"/>
      <c r="L333" s="41"/>
      <c r="M333" s="241"/>
      <c r="N333" s="242"/>
      <c r="O333" s="88"/>
      <c r="P333" s="88"/>
      <c r="Q333" s="88"/>
      <c r="R333" s="88"/>
      <c r="S333" s="88"/>
      <c r="T333" s="89"/>
      <c r="U333" s="35"/>
      <c r="V333" s="35"/>
      <c r="W333" s="35"/>
      <c r="X333" s="35"/>
      <c r="Y333" s="35"/>
      <c r="Z333" s="35"/>
      <c r="AA333" s="35"/>
      <c r="AB333" s="35"/>
      <c r="AC333" s="35"/>
      <c r="AD333" s="35"/>
      <c r="AE333" s="35"/>
      <c r="AT333" s="14" t="s">
        <v>993</v>
      </c>
      <c r="AU333" s="14" t="s">
        <v>73</v>
      </c>
    </row>
    <row r="334" s="2" customFormat="1" ht="62.7" customHeight="1">
      <c r="A334" s="35"/>
      <c r="B334" s="36"/>
      <c r="C334" s="224" t="s">
        <v>1341</v>
      </c>
      <c r="D334" s="224" t="s">
        <v>239</v>
      </c>
      <c r="E334" s="225" t="s">
        <v>1960</v>
      </c>
      <c r="F334" s="226" t="s">
        <v>1961</v>
      </c>
      <c r="G334" s="227" t="s">
        <v>242</v>
      </c>
      <c r="H334" s="228">
        <v>1</v>
      </c>
      <c r="I334" s="229"/>
      <c r="J334" s="230">
        <f>ROUND(I334*H334,2)</f>
        <v>0</v>
      </c>
      <c r="K334" s="231"/>
      <c r="L334" s="41"/>
      <c r="M334" s="232" t="s">
        <v>1</v>
      </c>
      <c r="N334" s="233" t="s">
        <v>38</v>
      </c>
      <c r="O334" s="88"/>
      <c r="P334" s="234">
        <f>O334*H334</f>
        <v>0</v>
      </c>
      <c r="Q334" s="234">
        <v>0</v>
      </c>
      <c r="R334" s="234">
        <f>Q334*H334</f>
        <v>0</v>
      </c>
      <c r="S334" s="234">
        <v>0</v>
      </c>
      <c r="T334" s="235">
        <f>S334*H334</f>
        <v>0</v>
      </c>
      <c r="U334" s="35"/>
      <c r="V334" s="35"/>
      <c r="W334" s="35"/>
      <c r="X334" s="35"/>
      <c r="Y334" s="35"/>
      <c r="Z334" s="35"/>
      <c r="AA334" s="35"/>
      <c r="AB334" s="35"/>
      <c r="AC334" s="35"/>
      <c r="AD334" s="35"/>
      <c r="AE334" s="35"/>
      <c r="AR334" s="236" t="s">
        <v>258</v>
      </c>
      <c r="AT334" s="236" t="s">
        <v>239</v>
      </c>
      <c r="AU334" s="236" t="s">
        <v>73</v>
      </c>
      <c r="AY334" s="14" t="s">
        <v>238</v>
      </c>
      <c r="BE334" s="237">
        <f>IF(N334="základní",J334,0)</f>
        <v>0</v>
      </c>
      <c r="BF334" s="237">
        <f>IF(N334="snížená",J334,0)</f>
        <v>0</v>
      </c>
      <c r="BG334" s="237">
        <f>IF(N334="zákl. přenesená",J334,0)</f>
        <v>0</v>
      </c>
      <c r="BH334" s="237">
        <f>IF(N334="sníž. přenesená",J334,0)</f>
        <v>0</v>
      </c>
      <c r="BI334" s="237">
        <f>IF(N334="nulová",J334,0)</f>
        <v>0</v>
      </c>
      <c r="BJ334" s="14" t="s">
        <v>80</v>
      </c>
      <c r="BK334" s="237">
        <f>ROUND(I334*H334,2)</f>
        <v>0</v>
      </c>
      <c r="BL334" s="14" t="s">
        <v>258</v>
      </c>
      <c r="BM334" s="236" t="s">
        <v>1665</v>
      </c>
    </row>
    <row r="335" s="2" customFormat="1">
      <c r="A335" s="35"/>
      <c r="B335" s="36"/>
      <c r="C335" s="37"/>
      <c r="D335" s="238" t="s">
        <v>244</v>
      </c>
      <c r="E335" s="37"/>
      <c r="F335" s="239" t="s">
        <v>1961</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244</v>
      </c>
      <c r="AU335" s="14" t="s">
        <v>73</v>
      </c>
    </row>
    <row r="336" s="2" customFormat="1">
      <c r="A336" s="35"/>
      <c r="B336" s="36"/>
      <c r="C336" s="37"/>
      <c r="D336" s="238" t="s">
        <v>993</v>
      </c>
      <c r="E336" s="37"/>
      <c r="F336" s="265" t="s">
        <v>1662</v>
      </c>
      <c r="G336" s="37"/>
      <c r="H336" s="37"/>
      <c r="I336" s="240"/>
      <c r="J336" s="37"/>
      <c r="K336" s="37"/>
      <c r="L336" s="41"/>
      <c r="M336" s="241"/>
      <c r="N336" s="242"/>
      <c r="O336" s="88"/>
      <c r="P336" s="88"/>
      <c r="Q336" s="88"/>
      <c r="R336" s="88"/>
      <c r="S336" s="88"/>
      <c r="T336" s="89"/>
      <c r="U336" s="35"/>
      <c r="V336" s="35"/>
      <c r="W336" s="35"/>
      <c r="X336" s="35"/>
      <c r="Y336" s="35"/>
      <c r="Z336" s="35"/>
      <c r="AA336" s="35"/>
      <c r="AB336" s="35"/>
      <c r="AC336" s="35"/>
      <c r="AD336" s="35"/>
      <c r="AE336" s="35"/>
      <c r="AT336" s="14" t="s">
        <v>993</v>
      </c>
      <c r="AU336" s="14" t="s">
        <v>73</v>
      </c>
    </row>
    <row r="337" s="2" customFormat="1" ht="62.7" customHeight="1">
      <c r="A337" s="35"/>
      <c r="B337" s="36"/>
      <c r="C337" s="224" t="s">
        <v>1461</v>
      </c>
      <c r="D337" s="224" t="s">
        <v>239</v>
      </c>
      <c r="E337" s="225" t="s">
        <v>1671</v>
      </c>
      <c r="F337" s="226" t="s">
        <v>1672</v>
      </c>
      <c r="G337" s="227" t="s">
        <v>242</v>
      </c>
      <c r="H337" s="228">
        <v>9</v>
      </c>
      <c r="I337" s="229"/>
      <c r="J337" s="230">
        <f>ROUND(I337*H337,2)</f>
        <v>0</v>
      </c>
      <c r="K337" s="231"/>
      <c r="L337" s="41"/>
      <c r="M337" s="232" t="s">
        <v>1</v>
      </c>
      <c r="N337" s="233" t="s">
        <v>38</v>
      </c>
      <c r="O337" s="88"/>
      <c r="P337" s="234">
        <f>O337*H337</f>
        <v>0</v>
      </c>
      <c r="Q337" s="234">
        <v>0</v>
      </c>
      <c r="R337" s="234">
        <f>Q337*H337</f>
        <v>0</v>
      </c>
      <c r="S337" s="234">
        <v>0</v>
      </c>
      <c r="T337" s="235">
        <f>S337*H337</f>
        <v>0</v>
      </c>
      <c r="U337" s="35"/>
      <c r="V337" s="35"/>
      <c r="W337" s="35"/>
      <c r="X337" s="35"/>
      <c r="Y337" s="35"/>
      <c r="Z337" s="35"/>
      <c r="AA337" s="35"/>
      <c r="AB337" s="35"/>
      <c r="AC337" s="35"/>
      <c r="AD337" s="35"/>
      <c r="AE337" s="35"/>
      <c r="AR337" s="236" t="s">
        <v>258</v>
      </c>
      <c r="AT337" s="236" t="s">
        <v>239</v>
      </c>
      <c r="AU337" s="236" t="s">
        <v>73</v>
      </c>
      <c r="AY337" s="14" t="s">
        <v>238</v>
      </c>
      <c r="BE337" s="237">
        <f>IF(N337="základní",J337,0)</f>
        <v>0</v>
      </c>
      <c r="BF337" s="237">
        <f>IF(N337="snížená",J337,0)</f>
        <v>0</v>
      </c>
      <c r="BG337" s="237">
        <f>IF(N337="zákl. přenesená",J337,0)</f>
        <v>0</v>
      </c>
      <c r="BH337" s="237">
        <f>IF(N337="sníž. přenesená",J337,0)</f>
        <v>0</v>
      </c>
      <c r="BI337" s="237">
        <f>IF(N337="nulová",J337,0)</f>
        <v>0</v>
      </c>
      <c r="BJ337" s="14" t="s">
        <v>80</v>
      </c>
      <c r="BK337" s="237">
        <f>ROUND(I337*H337,2)</f>
        <v>0</v>
      </c>
      <c r="BL337" s="14" t="s">
        <v>258</v>
      </c>
      <c r="BM337" s="236" t="s">
        <v>1670</v>
      </c>
    </row>
    <row r="338" s="2" customFormat="1">
      <c r="A338" s="35"/>
      <c r="B338" s="36"/>
      <c r="C338" s="37"/>
      <c r="D338" s="238" t="s">
        <v>244</v>
      </c>
      <c r="E338" s="37"/>
      <c r="F338" s="239" t="s">
        <v>1672</v>
      </c>
      <c r="G338" s="37"/>
      <c r="H338" s="37"/>
      <c r="I338" s="240"/>
      <c r="J338" s="37"/>
      <c r="K338" s="37"/>
      <c r="L338" s="41"/>
      <c r="M338" s="241"/>
      <c r="N338" s="242"/>
      <c r="O338" s="88"/>
      <c r="P338" s="88"/>
      <c r="Q338" s="88"/>
      <c r="R338" s="88"/>
      <c r="S338" s="88"/>
      <c r="T338" s="89"/>
      <c r="U338" s="35"/>
      <c r="V338" s="35"/>
      <c r="W338" s="35"/>
      <c r="X338" s="35"/>
      <c r="Y338" s="35"/>
      <c r="Z338" s="35"/>
      <c r="AA338" s="35"/>
      <c r="AB338" s="35"/>
      <c r="AC338" s="35"/>
      <c r="AD338" s="35"/>
      <c r="AE338" s="35"/>
      <c r="AT338" s="14" t="s">
        <v>244</v>
      </c>
      <c r="AU338" s="14" t="s">
        <v>73</v>
      </c>
    </row>
    <row r="339" s="2" customFormat="1">
      <c r="A339" s="35"/>
      <c r="B339" s="36"/>
      <c r="C339" s="37"/>
      <c r="D339" s="238" t="s">
        <v>993</v>
      </c>
      <c r="E339" s="37"/>
      <c r="F339" s="265" t="s">
        <v>1959</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993</v>
      </c>
      <c r="AU339" s="14" t="s">
        <v>73</v>
      </c>
    </row>
    <row r="340" s="2" customFormat="1" ht="16.5" customHeight="1">
      <c r="A340" s="35"/>
      <c r="B340" s="36"/>
      <c r="C340" s="224" t="s">
        <v>1346</v>
      </c>
      <c r="D340" s="224" t="s">
        <v>239</v>
      </c>
      <c r="E340" s="225" t="s">
        <v>1335</v>
      </c>
      <c r="F340" s="226" t="s">
        <v>1336</v>
      </c>
      <c r="G340" s="227" t="s">
        <v>242</v>
      </c>
      <c r="H340" s="228">
        <v>4</v>
      </c>
      <c r="I340" s="229"/>
      <c r="J340" s="230">
        <f>ROUND(I340*H340,2)</f>
        <v>0</v>
      </c>
      <c r="K340" s="231"/>
      <c r="L340" s="41"/>
      <c r="M340" s="232" t="s">
        <v>1</v>
      </c>
      <c r="N340" s="233" t="s">
        <v>38</v>
      </c>
      <c r="O340" s="88"/>
      <c r="P340" s="234">
        <f>O340*H340</f>
        <v>0</v>
      </c>
      <c r="Q340" s="234">
        <v>0</v>
      </c>
      <c r="R340" s="234">
        <f>Q340*H340</f>
        <v>0</v>
      </c>
      <c r="S340" s="234">
        <v>0</v>
      </c>
      <c r="T340" s="235">
        <f>S340*H340</f>
        <v>0</v>
      </c>
      <c r="U340" s="35"/>
      <c r="V340" s="35"/>
      <c r="W340" s="35"/>
      <c r="X340" s="35"/>
      <c r="Y340" s="35"/>
      <c r="Z340" s="35"/>
      <c r="AA340" s="35"/>
      <c r="AB340" s="35"/>
      <c r="AC340" s="35"/>
      <c r="AD340" s="35"/>
      <c r="AE340" s="35"/>
      <c r="AR340" s="236" t="s">
        <v>258</v>
      </c>
      <c r="AT340" s="236" t="s">
        <v>239</v>
      </c>
      <c r="AU340" s="236" t="s">
        <v>73</v>
      </c>
      <c r="AY340" s="14" t="s">
        <v>238</v>
      </c>
      <c r="BE340" s="237">
        <f>IF(N340="základní",J340,0)</f>
        <v>0</v>
      </c>
      <c r="BF340" s="237">
        <f>IF(N340="snížená",J340,0)</f>
        <v>0</v>
      </c>
      <c r="BG340" s="237">
        <f>IF(N340="zákl. přenesená",J340,0)</f>
        <v>0</v>
      </c>
      <c r="BH340" s="237">
        <f>IF(N340="sníž. přenesená",J340,0)</f>
        <v>0</v>
      </c>
      <c r="BI340" s="237">
        <f>IF(N340="nulová",J340,0)</f>
        <v>0</v>
      </c>
      <c r="BJ340" s="14" t="s">
        <v>80</v>
      </c>
      <c r="BK340" s="237">
        <f>ROUND(I340*H340,2)</f>
        <v>0</v>
      </c>
      <c r="BL340" s="14" t="s">
        <v>258</v>
      </c>
      <c r="BM340" s="236" t="s">
        <v>1673</v>
      </c>
    </row>
    <row r="341" s="2" customFormat="1">
      <c r="A341" s="35"/>
      <c r="B341" s="36"/>
      <c r="C341" s="37"/>
      <c r="D341" s="238" t="s">
        <v>244</v>
      </c>
      <c r="E341" s="37"/>
      <c r="F341" s="239" t="s">
        <v>1336</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244</v>
      </c>
      <c r="AU341" s="14" t="s">
        <v>73</v>
      </c>
    </row>
    <row r="342" s="2" customFormat="1">
      <c r="A342" s="35"/>
      <c r="B342" s="36"/>
      <c r="C342" s="37"/>
      <c r="D342" s="238" t="s">
        <v>993</v>
      </c>
      <c r="E342" s="37"/>
      <c r="F342" s="265" t="s">
        <v>1675</v>
      </c>
      <c r="G342" s="37"/>
      <c r="H342" s="37"/>
      <c r="I342" s="240"/>
      <c r="J342" s="37"/>
      <c r="K342" s="37"/>
      <c r="L342" s="41"/>
      <c r="M342" s="241"/>
      <c r="N342" s="242"/>
      <c r="O342" s="88"/>
      <c r="P342" s="88"/>
      <c r="Q342" s="88"/>
      <c r="R342" s="88"/>
      <c r="S342" s="88"/>
      <c r="T342" s="89"/>
      <c r="U342" s="35"/>
      <c r="V342" s="35"/>
      <c r="W342" s="35"/>
      <c r="X342" s="35"/>
      <c r="Y342" s="35"/>
      <c r="Z342" s="35"/>
      <c r="AA342" s="35"/>
      <c r="AB342" s="35"/>
      <c r="AC342" s="35"/>
      <c r="AD342" s="35"/>
      <c r="AE342" s="35"/>
      <c r="AT342" s="14" t="s">
        <v>993</v>
      </c>
      <c r="AU342" s="14" t="s">
        <v>73</v>
      </c>
    </row>
    <row r="343" s="2" customFormat="1" ht="24.15" customHeight="1">
      <c r="A343" s="35"/>
      <c r="B343" s="36"/>
      <c r="C343" s="224" t="s">
        <v>1468</v>
      </c>
      <c r="D343" s="224" t="s">
        <v>239</v>
      </c>
      <c r="E343" s="225" t="s">
        <v>1677</v>
      </c>
      <c r="F343" s="226" t="s">
        <v>1678</v>
      </c>
      <c r="G343" s="227" t="s">
        <v>242</v>
      </c>
      <c r="H343" s="228">
        <v>4</v>
      </c>
      <c r="I343" s="229"/>
      <c r="J343" s="230">
        <f>ROUND(I343*H343,2)</f>
        <v>0</v>
      </c>
      <c r="K343" s="231"/>
      <c r="L343" s="41"/>
      <c r="M343" s="232" t="s">
        <v>1</v>
      </c>
      <c r="N343" s="233" t="s">
        <v>38</v>
      </c>
      <c r="O343" s="88"/>
      <c r="P343" s="234">
        <f>O343*H343</f>
        <v>0</v>
      </c>
      <c r="Q343" s="234">
        <v>0</v>
      </c>
      <c r="R343" s="234">
        <f>Q343*H343</f>
        <v>0</v>
      </c>
      <c r="S343" s="234">
        <v>0</v>
      </c>
      <c r="T343" s="235">
        <f>S343*H343</f>
        <v>0</v>
      </c>
      <c r="U343" s="35"/>
      <c r="V343" s="35"/>
      <c r="W343" s="35"/>
      <c r="X343" s="35"/>
      <c r="Y343" s="35"/>
      <c r="Z343" s="35"/>
      <c r="AA343" s="35"/>
      <c r="AB343" s="35"/>
      <c r="AC343" s="35"/>
      <c r="AD343" s="35"/>
      <c r="AE343" s="35"/>
      <c r="AR343" s="236" t="s">
        <v>258</v>
      </c>
      <c r="AT343" s="236" t="s">
        <v>239</v>
      </c>
      <c r="AU343" s="236" t="s">
        <v>73</v>
      </c>
      <c r="AY343" s="14" t="s">
        <v>238</v>
      </c>
      <c r="BE343" s="237">
        <f>IF(N343="základní",J343,0)</f>
        <v>0</v>
      </c>
      <c r="BF343" s="237">
        <f>IF(N343="snížená",J343,0)</f>
        <v>0</v>
      </c>
      <c r="BG343" s="237">
        <f>IF(N343="zákl. přenesená",J343,0)</f>
        <v>0</v>
      </c>
      <c r="BH343" s="237">
        <f>IF(N343="sníž. přenesená",J343,0)</f>
        <v>0</v>
      </c>
      <c r="BI343" s="237">
        <f>IF(N343="nulová",J343,0)</f>
        <v>0</v>
      </c>
      <c r="BJ343" s="14" t="s">
        <v>80</v>
      </c>
      <c r="BK343" s="237">
        <f>ROUND(I343*H343,2)</f>
        <v>0</v>
      </c>
      <c r="BL343" s="14" t="s">
        <v>258</v>
      </c>
      <c r="BM343" s="236" t="s">
        <v>1674</v>
      </c>
    </row>
    <row r="344" s="2" customFormat="1">
      <c r="A344" s="35"/>
      <c r="B344" s="36"/>
      <c r="C344" s="37"/>
      <c r="D344" s="238" t="s">
        <v>244</v>
      </c>
      <c r="E344" s="37"/>
      <c r="F344" s="239" t="s">
        <v>1678</v>
      </c>
      <c r="G344" s="37"/>
      <c r="H344" s="37"/>
      <c r="I344" s="240"/>
      <c r="J344" s="37"/>
      <c r="K344" s="37"/>
      <c r="L344" s="41"/>
      <c r="M344" s="241"/>
      <c r="N344" s="242"/>
      <c r="O344" s="88"/>
      <c r="P344" s="88"/>
      <c r="Q344" s="88"/>
      <c r="R344" s="88"/>
      <c r="S344" s="88"/>
      <c r="T344" s="89"/>
      <c r="U344" s="35"/>
      <c r="V344" s="35"/>
      <c r="W344" s="35"/>
      <c r="X344" s="35"/>
      <c r="Y344" s="35"/>
      <c r="Z344" s="35"/>
      <c r="AA344" s="35"/>
      <c r="AB344" s="35"/>
      <c r="AC344" s="35"/>
      <c r="AD344" s="35"/>
      <c r="AE344" s="35"/>
      <c r="AT344" s="14" t="s">
        <v>244</v>
      </c>
      <c r="AU344" s="14" t="s">
        <v>73</v>
      </c>
    </row>
    <row r="345" s="2" customFormat="1">
      <c r="A345" s="35"/>
      <c r="B345" s="36"/>
      <c r="C345" s="37"/>
      <c r="D345" s="238" t="s">
        <v>993</v>
      </c>
      <c r="E345" s="37"/>
      <c r="F345" s="265" t="s">
        <v>1675</v>
      </c>
      <c r="G345" s="37"/>
      <c r="H345" s="37"/>
      <c r="I345" s="240"/>
      <c r="J345" s="37"/>
      <c r="K345" s="37"/>
      <c r="L345" s="41"/>
      <c r="M345" s="241"/>
      <c r="N345" s="242"/>
      <c r="O345" s="88"/>
      <c r="P345" s="88"/>
      <c r="Q345" s="88"/>
      <c r="R345" s="88"/>
      <c r="S345" s="88"/>
      <c r="T345" s="89"/>
      <c r="U345" s="35"/>
      <c r="V345" s="35"/>
      <c r="W345" s="35"/>
      <c r="X345" s="35"/>
      <c r="Y345" s="35"/>
      <c r="Z345" s="35"/>
      <c r="AA345" s="35"/>
      <c r="AB345" s="35"/>
      <c r="AC345" s="35"/>
      <c r="AD345" s="35"/>
      <c r="AE345" s="35"/>
      <c r="AT345" s="14" t="s">
        <v>993</v>
      </c>
      <c r="AU345" s="14" t="s">
        <v>73</v>
      </c>
    </row>
    <row r="346" s="2" customFormat="1" ht="16.5" customHeight="1">
      <c r="A346" s="35"/>
      <c r="B346" s="36"/>
      <c r="C346" s="224" t="s">
        <v>1349</v>
      </c>
      <c r="D346" s="224" t="s">
        <v>239</v>
      </c>
      <c r="E346" s="225" t="s">
        <v>1339</v>
      </c>
      <c r="F346" s="226" t="s">
        <v>1340</v>
      </c>
      <c r="G346" s="227" t="s">
        <v>242</v>
      </c>
      <c r="H346" s="228">
        <v>11</v>
      </c>
      <c r="I346" s="229"/>
      <c r="J346" s="230">
        <f>ROUND(I346*H346,2)</f>
        <v>0</v>
      </c>
      <c r="K346" s="231"/>
      <c r="L346" s="41"/>
      <c r="M346" s="232" t="s">
        <v>1</v>
      </c>
      <c r="N346" s="233" t="s">
        <v>38</v>
      </c>
      <c r="O346" s="88"/>
      <c r="P346" s="234">
        <f>O346*H346</f>
        <v>0</v>
      </c>
      <c r="Q346" s="234">
        <v>0</v>
      </c>
      <c r="R346" s="234">
        <f>Q346*H346</f>
        <v>0</v>
      </c>
      <c r="S346" s="234">
        <v>0</v>
      </c>
      <c r="T346" s="235">
        <f>S346*H346</f>
        <v>0</v>
      </c>
      <c r="U346" s="35"/>
      <c r="V346" s="35"/>
      <c r="W346" s="35"/>
      <c r="X346" s="35"/>
      <c r="Y346" s="35"/>
      <c r="Z346" s="35"/>
      <c r="AA346" s="35"/>
      <c r="AB346" s="35"/>
      <c r="AC346" s="35"/>
      <c r="AD346" s="35"/>
      <c r="AE346" s="35"/>
      <c r="AR346" s="236" t="s">
        <v>258</v>
      </c>
      <c r="AT346" s="236" t="s">
        <v>239</v>
      </c>
      <c r="AU346" s="236" t="s">
        <v>73</v>
      </c>
      <c r="AY346" s="14" t="s">
        <v>238</v>
      </c>
      <c r="BE346" s="237">
        <f>IF(N346="základní",J346,0)</f>
        <v>0</v>
      </c>
      <c r="BF346" s="237">
        <f>IF(N346="snížená",J346,0)</f>
        <v>0</v>
      </c>
      <c r="BG346" s="237">
        <f>IF(N346="zákl. přenesená",J346,0)</f>
        <v>0</v>
      </c>
      <c r="BH346" s="237">
        <f>IF(N346="sníž. přenesená",J346,0)</f>
        <v>0</v>
      </c>
      <c r="BI346" s="237">
        <f>IF(N346="nulová",J346,0)</f>
        <v>0</v>
      </c>
      <c r="BJ346" s="14" t="s">
        <v>80</v>
      </c>
      <c r="BK346" s="237">
        <f>ROUND(I346*H346,2)</f>
        <v>0</v>
      </c>
      <c r="BL346" s="14" t="s">
        <v>258</v>
      </c>
      <c r="BM346" s="236" t="s">
        <v>1679</v>
      </c>
    </row>
    <row r="347" s="2" customFormat="1">
      <c r="A347" s="35"/>
      <c r="B347" s="36"/>
      <c r="C347" s="37"/>
      <c r="D347" s="238" t="s">
        <v>244</v>
      </c>
      <c r="E347" s="37"/>
      <c r="F347" s="239" t="s">
        <v>1340</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244</v>
      </c>
      <c r="AU347" s="14" t="s">
        <v>73</v>
      </c>
    </row>
    <row r="348" s="2" customFormat="1">
      <c r="A348" s="35"/>
      <c r="B348" s="36"/>
      <c r="C348" s="37"/>
      <c r="D348" s="238" t="s">
        <v>993</v>
      </c>
      <c r="E348" s="37"/>
      <c r="F348" s="265" t="s">
        <v>1681</v>
      </c>
      <c r="G348" s="37"/>
      <c r="H348" s="37"/>
      <c r="I348" s="240"/>
      <c r="J348" s="37"/>
      <c r="K348" s="37"/>
      <c r="L348" s="41"/>
      <c r="M348" s="241"/>
      <c r="N348" s="242"/>
      <c r="O348" s="88"/>
      <c r="P348" s="88"/>
      <c r="Q348" s="88"/>
      <c r="R348" s="88"/>
      <c r="S348" s="88"/>
      <c r="T348" s="89"/>
      <c r="U348" s="35"/>
      <c r="V348" s="35"/>
      <c r="W348" s="35"/>
      <c r="X348" s="35"/>
      <c r="Y348" s="35"/>
      <c r="Z348" s="35"/>
      <c r="AA348" s="35"/>
      <c r="AB348" s="35"/>
      <c r="AC348" s="35"/>
      <c r="AD348" s="35"/>
      <c r="AE348" s="35"/>
      <c r="AT348" s="14" t="s">
        <v>993</v>
      </c>
      <c r="AU348" s="14" t="s">
        <v>73</v>
      </c>
    </row>
    <row r="349" s="2" customFormat="1" ht="66.75" customHeight="1">
      <c r="A349" s="35"/>
      <c r="B349" s="36"/>
      <c r="C349" s="224" t="s">
        <v>1475</v>
      </c>
      <c r="D349" s="224" t="s">
        <v>239</v>
      </c>
      <c r="E349" s="225" t="s">
        <v>1344</v>
      </c>
      <c r="F349" s="226" t="s">
        <v>1345</v>
      </c>
      <c r="G349" s="227" t="s">
        <v>242</v>
      </c>
      <c r="H349" s="228">
        <v>11</v>
      </c>
      <c r="I349" s="229"/>
      <c r="J349" s="230">
        <f>ROUND(I349*H349,2)</f>
        <v>0</v>
      </c>
      <c r="K349" s="231"/>
      <c r="L349" s="41"/>
      <c r="M349" s="232" t="s">
        <v>1</v>
      </c>
      <c r="N349" s="233" t="s">
        <v>38</v>
      </c>
      <c r="O349" s="88"/>
      <c r="P349" s="234">
        <f>O349*H349</f>
        <v>0</v>
      </c>
      <c r="Q349" s="234">
        <v>0</v>
      </c>
      <c r="R349" s="234">
        <f>Q349*H349</f>
        <v>0</v>
      </c>
      <c r="S349" s="234">
        <v>0</v>
      </c>
      <c r="T349" s="235">
        <f>S349*H349</f>
        <v>0</v>
      </c>
      <c r="U349" s="35"/>
      <c r="V349" s="35"/>
      <c r="W349" s="35"/>
      <c r="X349" s="35"/>
      <c r="Y349" s="35"/>
      <c r="Z349" s="35"/>
      <c r="AA349" s="35"/>
      <c r="AB349" s="35"/>
      <c r="AC349" s="35"/>
      <c r="AD349" s="35"/>
      <c r="AE349" s="35"/>
      <c r="AR349" s="236" t="s">
        <v>258</v>
      </c>
      <c r="AT349" s="236" t="s">
        <v>239</v>
      </c>
      <c r="AU349" s="236" t="s">
        <v>73</v>
      </c>
      <c r="AY349" s="14" t="s">
        <v>238</v>
      </c>
      <c r="BE349" s="237">
        <f>IF(N349="základní",J349,0)</f>
        <v>0</v>
      </c>
      <c r="BF349" s="237">
        <f>IF(N349="snížená",J349,0)</f>
        <v>0</v>
      </c>
      <c r="BG349" s="237">
        <f>IF(N349="zákl. přenesená",J349,0)</f>
        <v>0</v>
      </c>
      <c r="BH349" s="237">
        <f>IF(N349="sníž. přenesená",J349,0)</f>
        <v>0</v>
      </c>
      <c r="BI349" s="237">
        <f>IF(N349="nulová",J349,0)</f>
        <v>0</v>
      </c>
      <c r="BJ349" s="14" t="s">
        <v>80</v>
      </c>
      <c r="BK349" s="237">
        <f>ROUND(I349*H349,2)</f>
        <v>0</v>
      </c>
      <c r="BL349" s="14" t="s">
        <v>258</v>
      </c>
      <c r="BM349" s="236" t="s">
        <v>1680</v>
      </c>
    </row>
    <row r="350" s="2" customFormat="1">
      <c r="A350" s="35"/>
      <c r="B350" s="36"/>
      <c r="C350" s="37"/>
      <c r="D350" s="238" t="s">
        <v>244</v>
      </c>
      <c r="E350" s="37"/>
      <c r="F350" s="239" t="s">
        <v>1345</v>
      </c>
      <c r="G350" s="37"/>
      <c r="H350" s="37"/>
      <c r="I350" s="240"/>
      <c r="J350" s="37"/>
      <c r="K350" s="37"/>
      <c r="L350" s="41"/>
      <c r="M350" s="241"/>
      <c r="N350" s="242"/>
      <c r="O350" s="88"/>
      <c r="P350" s="88"/>
      <c r="Q350" s="88"/>
      <c r="R350" s="88"/>
      <c r="S350" s="88"/>
      <c r="T350" s="89"/>
      <c r="U350" s="35"/>
      <c r="V350" s="35"/>
      <c r="W350" s="35"/>
      <c r="X350" s="35"/>
      <c r="Y350" s="35"/>
      <c r="Z350" s="35"/>
      <c r="AA350" s="35"/>
      <c r="AB350" s="35"/>
      <c r="AC350" s="35"/>
      <c r="AD350" s="35"/>
      <c r="AE350" s="35"/>
      <c r="AT350" s="14" t="s">
        <v>244</v>
      </c>
      <c r="AU350" s="14" t="s">
        <v>73</v>
      </c>
    </row>
    <row r="351" s="2" customFormat="1">
      <c r="A351" s="35"/>
      <c r="B351" s="36"/>
      <c r="C351" s="37"/>
      <c r="D351" s="238" t="s">
        <v>993</v>
      </c>
      <c r="E351" s="37"/>
      <c r="F351" s="265" t="s">
        <v>1681</v>
      </c>
      <c r="G351" s="37"/>
      <c r="H351" s="37"/>
      <c r="I351" s="240"/>
      <c r="J351" s="37"/>
      <c r="K351" s="37"/>
      <c r="L351" s="41"/>
      <c r="M351" s="241"/>
      <c r="N351" s="242"/>
      <c r="O351" s="88"/>
      <c r="P351" s="88"/>
      <c r="Q351" s="88"/>
      <c r="R351" s="88"/>
      <c r="S351" s="88"/>
      <c r="T351" s="89"/>
      <c r="U351" s="35"/>
      <c r="V351" s="35"/>
      <c r="W351" s="35"/>
      <c r="X351" s="35"/>
      <c r="Y351" s="35"/>
      <c r="Z351" s="35"/>
      <c r="AA351" s="35"/>
      <c r="AB351" s="35"/>
      <c r="AC351" s="35"/>
      <c r="AD351" s="35"/>
      <c r="AE351" s="35"/>
      <c r="AT351" s="14" t="s">
        <v>993</v>
      </c>
      <c r="AU351" s="14" t="s">
        <v>73</v>
      </c>
    </row>
    <row r="352" s="2" customFormat="1" ht="37.8" customHeight="1">
      <c r="A352" s="35"/>
      <c r="B352" s="36"/>
      <c r="C352" s="224" t="s">
        <v>1354</v>
      </c>
      <c r="D352" s="224" t="s">
        <v>239</v>
      </c>
      <c r="E352" s="225" t="s">
        <v>1684</v>
      </c>
      <c r="F352" s="226" t="s">
        <v>1685</v>
      </c>
      <c r="G352" s="227" t="s">
        <v>242</v>
      </c>
      <c r="H352" s="228">
        <v>40</v>
      </c>
      <c r="I352" s="229"/>
      <c r="J352" s="230">
        <f>ROUND(I352*H352,2)</f>
        <v>0</v>
      </c>
      <c r="K352" s="231"/>
      <c r="L352" s="41"/>
      <c r="M352" s="232" t="s">
        <v>1</v>
      </c>
      <c r="N352" s="233" t="s">
        <v>38</v>
      </c>
      <c r="O352" s="88"/>
      <c r="P352" s="234">
        <f>O352*H352</f>
        <v>0</v>
      </c>
      <c r="Q352" s="234">
        <v>0</v>
      </c>
      <c r="R352" s="234">
        <f>Q352*H352</f>
        <v>0</v>
      </c>
      <c r="S352" s="234">
        <v>0</v>
      </c>
      <c r="T352" s="235">
        <f>S352*H352</f>
        <v>0</v>
      </c>
      <c r="U352" s="35"/>
      <c r="V352" s="35"/>
      <c r="W352" s="35"/>
      <c r="X352" s="35"/>
      <c r="Y352" s="35"/>
      <c r="Z352" s="35"/>
      <c r="AA352" s="35"/>
      <c r="AB352" s="35"/>
      <c r="AC352" s="35"/>
      <c r="AD352" s="35"/>
      <c r="AE352" s="35"/>
      <c r="AR352" s="236" t="s">
        <v>258</v>
      </c>
      <c r="AT352" s="236" t="s">
        <v>239</v>
      </c>
      <c r="AU352" s="236" t="s">
        <v>73</v>
      </c>
      <c r="AY352" s="14" t="s">
        <v>238</v>
      </c>
      <c r="BE352" s="237">
        <f>IF(N352="základní",J352,0)</f>
        <v>0</v>
      </c>
      <c r="BF352" s="237">
        <f>IF(N352="snížená",J352,0)</f>
        <v>0</v>
      </c>
      <c r="BG352" s="237">
        <f>IF(N352="zákl. přenesená",J352,0)</f>
        <v>0</v>
      </c>
      <c r="BH352" s="237">
        <f>IF(N352="sníž. přenesená",J352,0)</f>
        <v>0</v>
      </c>
      <c r="BI352" s="237">
        <f>IF(N352="nulová",J352,0)</f>
        <v>0</v>
      </c>
      <c r="BJ352" s="14" t="s">
        <v>80</v>
      </c>
      <c r="BK352" s="237">
        <f>ROUND(I352*H352,2)</f>
        <v>0</v>
      </c>
      <c r="BL352" s="14" t="s">
        <v>258</v>
      </c>
      <c r="BM352" s="236" t="s">
        <v>1683</v>
      </c>
    </row>
    <row r="353" s="2" customFormat="1">
      <c r="A353" s="35"/>
      <c r="B353" s="36"/>
      <c r="C353" s="37"/>
      <c r="D353" s="238" t="s">
        <v>244</v>
      </c>
      <c r="E353" s="37"/>
      <c r="F353" s="239" t="s">
        <v>1685</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244</v>
      </c>
      <c r="AU353" s="14" t="s">
        <v>73</v>
      </c>
    </row>
    <row r="354" s="2" customFormat="1">
      <c r="A354" s="35"/>
      <c r="B354" s="36"/>
      <c r="C354" s="37"/>
      <c r="D354" s="238" t="s">
        <v>993</v>
      </c>
      <c r="E354" s="37"/>
      <c r="F354" s="265" t="s">
        <v>1863</v>
      </c>
      <c r="G354" s="37"/>
      <c r="H354" s="37"/>
      <c r="I354" s="240"/>
      <c r="J354" s="37"/>
      <c r="K354" s="37"/>
      <c r="L354" s="41"/>
      <c r="M354" s="241"/>
      <c r="N354" s="242"/>
      <c r="O354" s="88"/>
      <c r="P354" s="88"/>
      <c r="Q354" s="88"/>
      <c r="R354" s="88"/>
      <c r="S354" s="88"/>
      <c r="T354" s="89"/>
      <c r="U354" s="35"/>
      <c r="V354" s="35"/>
      <c r="W354" s="35"/>
      <c r="X354" s="35"/>
      <c r="Y354" s="35"/>
      <c r="Z354" s="35"/>
      <c r="AA354" s="35"/>
      <c r="AB354" s="35"/>
      <c r="AC354" s="35"/>
      <c r="AD354" s="35"/>
      <c r="AE354" s="35"/>
      <c r="AT354" s="14" t="s">
        <v>993</v>
      </c>
      <c r="AU354" s="14" t="s">
        <v>73</v>
      </c>
    </row>
    <row r="355" s="2" customFormat="1" ht="66.75" customHeight="1">
      <c r="A355" s="35"/>
      <c r="B355" s="36"/>
      <c r="C355" s="224" t="s">
        <v>1676</v>
      </c>
      <c r="D355" s="224" t="s">
        <v>239</v>
      </c>
      <c r="E355" s="225" t="s">
        <v>1476</v>
      </c>
      <c r="F355" s="226" t="s">
        <v>1477</v>
      </c>
      <c r="G355" s="227" t="s">
        <v>242</v>
      </c>
      <c r="H355" s="228">
        <v>8</v>
      </c>
      <c r="I355" s="229"/>
      <c r="J355" s="230">
        <f>ROUND(I355*H355,2)</f>
        <v>0</v>
      </c>
      <c r="K355" s="231"/>
      <c r="L355" s="41"/>
      <c r="M355" s="232" t="s">
        <v>1</v>
      </c>
      <c r="N355" s="233" t="s">
        <v>38</v>
      </c>
      <c r="O355" s="88"/>
      <c r="P355" s="234">
        <f>O355*H355</f>
        <v>0</v>
      </c>
      <c r="Q355" s="234">
        <v>0</v>
      </c>
      <c r="R355" s="234">
        <f>Q355*H355</f>
        <v>0</v>
      </c>
      <c r="S355" s="234">
        <v>0</v>
      </c>
      <c r="T355" s="235">
        <f>S355*H355</f>
        <v>0</v>
      </c>
      <c r="U355" s="35"/>
      <c r="V355" s="35"/>
      <c r="W355" s="35"/>
      <c r="X355" s="35"/>
      <c r="Y355" s="35"/>
      <c r="Z355" s="35"/>
      <c r="AA355" s="35"/>
      <c r="AB355" s="35"/>
      <c r="AC355" s="35"/>
      <c r="AD355" s="35"/>
      <c r="AE355" s="35"/>
      <c r="AR355" s="236" t="s">
        <v>258</v>
      </c>
      <c r="AT355" s="236" t="s">
        <v>239</v>
      </c>
      <c r="AU355" s="236" t="s">
        <v>73</v>
      </c>
      <c r="AY355" s="14" t="s">
        <v>238</v>
      </c>
      <c r="BE355" s="237">
        <f>IF(N355="základní",J355,0)</f>
        <v>0</v>
      </c>
      <c r="BF355" s="237">
        <f>IF(N355="snížená",J355,0)</f>
        <v>0</v>
      </c>
      <c r="BG355" s="237">
        <f>IF(N355="zákl. přenesená",J355,0)</f>
        <v>0</v>
      </c>
      <c r="BH355" s="237">
        <f>IF(N355="sníž. přenesená",J355,0)</f>
        <v>0</v>
      </c>
      <c r="BI355" s="237">
        <f>IF(N355="nulová",J355,0)</f>
        <v>0</v>
      </c>
      <c r="BJ355" s="14" t="s">
        <v>80</v>
      </c>
      <c r="BK355" s="237">
        <f>ROUND(I355*H355,2)</f>
        <v>0</v>
      </c>
      <c r="BL355" s="14" t="s">
        <v>258</v>
      </c>
      <c r="BM355" s="236" t="s">
        <v>1686</v>
      </c>
    </row>
    <row r="356" s="2" customFormat="1">
      <c r="A356" s="35"/>
      <c r="B356" s="36"/>
      <c r="C356" s="37"/>
      <c r="D356" s="238" t="s">
        <v>244</v>
      </c>
      <c r="E356" s="37"/>
      <c r="F356" s="239" t="s">
        <v>1479</v>
      </c>
      <c r="G356" s="37"/>
      <c r="H356" s="37"/>
      <c r="I356" s="240"/>
      <c r="J356" s="37"/>
      <c r="K356" s="37"/>
      <c r="L356" s="41"/>
      <c r="M356" s="241"/>
      <c r="N356" s="242"/>
      <c r="O356" s="88"/>
      <c r="P356" s="88"/>
      <c r="Q356" s="88"/>
      <c r="R356" s="88"/>
      <c r="S356" s="88"/>
      <c r="T356" s="89"/>
      <c r="U356" s="35"/>
      <c r="V356" s="35"/>
      <c r="W356" s="35"/>
      <c r="X356" s="35"/>
      <c r="Y356" s="35"/>
      <c r="Z356" s="35"/>
      <c r="AA356" s="35"/>
      <c r="AB356" s="35"/>
      <c r="AC356" s="35"/>
      <c r="AD356" s="35"/>
      <c r="AE356" s="35"/>
      <c r="AT356" s="14" t="s">
        <v>244</v>
      </c>
      <c r="AU356" s="14" t="s">
        <v>73</v>
      </c>
    </row>
    <row r="357" s="2" customFormat="1">
      <c r="A357" s="35"/>
      <c r="B357" s="36"/>
      <c r="C357" s="37"/>
      <c r="D357" s="238" t="s">
        <v>993</v>
      </c>
      <c r="E357" s="37"/>
      <c r="F357" s="265" t="s">
        <v>1690</v>
      </c>
      <c r="G357" s="37"/>
      <c r="H357" s="37"/>
      <c r="I357" s="240"/>
      <c r="J357" s="37"/>
      <c r="K357" s="37"/>
      <c r="L357" s="41"/>
      <c r="M357" s="241"/>
      <c r="N357" s="242"/>
      <c r="O357" s="88"/>
      <c r="P357" s="88"/>
      <c r="Q357" s="88"/>
      <c r="R357" s="88"/>
      <c r="S357" s="88"/>
      <c r="T357" s="89"/>
      <c r="U357" s="35"/>
      <c r="V357" s="35"/>
      <c r="W357" s="35"/>
      <c r="X357" s="35"/>
      <c r="Y357" s="35"/>
      <c r="Z357" s="35"/>
      <c r="AA357" s="35"/>
      <c r="AB357" s="35"/>
      <c r="AC357" s="35"/>
      <c r="AD357" s="35"/>
      <c r="AE357" s="35"/>
      <c r="AT357" s="14" t="s">
        <v>993</v>
      </c>
      <c r="AU357" s="14" t="s">
        <v>73</v>
      </c>
    </row>
    <row r="358" s="2" customFormat="1" ht="76.35" customHeight="1">
      <c r="A358" s="35"/>
      <c r="B358" s="36"/>
      <c r="C358" s="224" t="s">
        <v>1355</v>
      </c>
      <c r="D358" s="224" t="s">
        <v>239</v>
      </c>
      <c r="E358" s="225" t="s">
        <v>1481</v>
      </c>
      <c r="F358" s="226" t="s">
        <v>1482</v>
      </c>
      <c r="G358" s="227" t="s">
        <v>242</v>
      </c>
      <c r="H358" s="228">
        <v>11</v>
      </c>
      <c r="I358" s="229"/>
      <c r="J358" s="230">
        <f>ROUND(I358*H358,2)</f>
        <v>0</v>
      </c>
      <c r="K358" s="231"/>
      <c r="L358" s="41"/>
      <c r="M358" s="232" t="s">
        <v>1</v>
      </c>
      <c r="N358" s="233" t="s">
        <v>38</v>
      </c>
      <c r="O358" s="88"/>
      <c r="P358" s="234">
        <f>O358*H358</f>
        <v>0</v>
      </c>
      <c r="Q358" s="234">
        <v>0</v>
      </c>
      <c r="R358" s="234">
        <f>Q358*H358</f>
        <v>0</v>
      </c>
      <c r="S358" s="234">
        <v>0</v>
      </c>
      <c r="T358" s="235">
        <f>S358*H358</f>
        <v>0</v>
      </c>
      <c r="U358" s="35"/>
      <c r="V358" s="35"/>
      <c r="W358" s="35"/>
      <c r="X358" s="35"/>
      <c r="Y358" s="35"/>
      <c r="Z358" s="35"/>
      <c r="AA358" s="35"/>
      <c r="AB358" s="35"/>
      <c r="AC358" s="35"/>
      <c r="AD358" s="35"/>
      <c r="AE358" s="35"/>
      <c r="AR358" s="236" t="s">
        <v>258</v>
      </c>
      <c r="AT358" s="236" t="s">
        <v>239</v>
      </c>
      <c r="AU358" s="236" t="s">
        <v>73</v>
      </c>
      <c r="AY358" s="14" t="s">
        <v>238</v>
      </c>
      <c r="BE358" s="237">
        <f>IF(N358="základní",J358,0)</f>
        <v>0</v>
      </c>
      <c r="BF358" s="237">
        <f>IF(N358="snížená",J358,0)</f>
        <v>0</v>
      </c>
      <c r="BG358" s="237">
        <f>IF(N358="zákl. přenesená",J358,0)</f>
        <v>0</v>
      </c>
      <c r="BH358" s="237">
        <f>IF(N358="sníž. přenesená",J358,0)</f>
        <v>0</v>
      </c>
      <c r="BI358" s="237">
        <f>IF(N358="nulová",J358,0)</f>
        <v>0</v>
      </c>
      <c r="BJ358" s="14" t="s">
        <v>80</v>
      </c>
      <c r="BK358" s="237">
        <f>ROUND(I358*H358,2)</f>
        <v>0</v>
      </c>
      <c r="BL358" s="14" t="s">
        <v>258</v>
      </c>
      <c r="BM358" s="236" t="s">
        <v>1689</v>
      </c>
    </row>
    <row r="359" s="2" customFormat="1">
      <c r="A359" s="35"/>
      <c r="B359" s="36"/>
      <c r="C359" s="37"/>
      <c r="D359" s="238" t="s">
        <v>244</v>
      </c>
      <c r="E359" s="37"/>
      <c r="F359" s="239" t="s">
        <v>1484</v>
      </c>
      <c r="G359" s="37"/>
      <c r="H359" s="37"/>
      <c r="I359" s="240"/>
      <c r="J359" s="37"/>
      <c r="K359" s="37"/>
      <c r="L359" s="41"/>
      <c r="M359" s="256"/>
      <c r="N359" s="257"/>
      <c r="O359" s="258"/>
      <c r="P359" s="258"/>
      <c r="Q359" s="258"/>
      <c r="R359" s="258"/>
      <c r="S359" s="258"/>
      <c r="T359" s="259"/>
      <c r="U359" s="35"/>
      <c r="V359" s="35"/>
      <c r="W359" s="35"/>
      <c r="X359" s="35"/>
      <c r="Y359" s="35"/>
      <c r="Z359" s="35"/>
      <c r="AA359" s="35"/>
      <c r="AB359" s="35"/>
      <c r="AC359" s="35"/>
      <c r="AD359" s="35"/>
      <c r="AE359" s="35"/>
      <c r="AT359" s="14" t="s">
        <v>244</v>
      </c>
      <c r="AU359" s="14" t="s">
        <v>73</v>
      </c>
    </row>
    <row r="360" s="2" customFormat="1" ht="6.96" customHeight="1">
      <c r="A360" s="35"/>
      <c r="B360" s="63"/>
      <c r="C360" s="64"/>
      <c r="D360" s="64"/>
      <c r="E360" s="64"/>
      <c r="F360" s="64"/>
      <c r="G360" s="64"/>
      <c r="H360" s="64"/>
      <c r="I360" s="64"/>
      <c r="J360" s="64"/>
      <c r="K360" s="64"/>
      <c r="L360" s="41"/>
      <c r="M360" s="35"/>
      <c r="O360" s="35"/>
      <c r="P360" s="35"/>
      <c r="Q360" s="35"/>
      <c r="R360" s="35"/>
      <c r="S360" s="35"/>
      <c r="T360" s="35"/>
      <c r="U360" s="35"/>
      <c r="V360" s="35"/>
      <c r="W360" s="35"/>
      <c r="X360" s="35"/>
      <c r="Y360" s="35"/>
      <c r="Z360" s="35"/>
      <c r="AA360" s="35"/>
      <c r="AB360" s="35"/>
      <c r="AC360" s="35"/>
      <c r="AD360" s="35"/>
      <c r="AE360" s="35"/>
    </row>
  </sheetData>
  <sheetProtection sheet="1" autoFilter="0" formatColumns="0" formatRows="0" objects="1" scenarios="1" spinCount="100000" saltValue="dIw6MbvjlL963douQP48jkCYDNOWuqe5jJsUEcwrdLVQI49ZsiBs88OuA8rmMdaEtJOLZseb4wLhwGVw1OMuWA==" hashValue="KKKgGeKg6unrUH5c/Y39gGHUnAe10EaVvisn6jVOOAprmDan0Natf6kSWehLYf2oPP85bov0dA4flm1L10aBkA==" algorithmName="SHA-512" password="CC35"/>
  <autoFilter ref="C115:K359"/>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1" t="s">
        <v>1962</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ROUND((SUM(BE116:BE368)),  2)</f>
        <v>0</v>
      </c>
      <c r="G33" s="35"/>
      <c r="H33" s="35"/>
      <c r="I33" s="162">
        <v>0.20999999999999999</v>
      </c>
      <c r="J33" s="161">
        <f>ROUND(((SUM(BE116:BE368))*I33),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ROUND((SUM(BF116:BF368)),  2)</f>
        <v>0</v>
      </c>
      <c r="G34" s="35"/>
      <c r="H34" s="35"/>
      <c r="I34" s="162">
        <v>0.12</v>
      </c>
      <c r="J34" s="161">
        <f>ROUND(((SUM(BF116:BF368))*I34),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ROUND((SUM(BG116:BG368)),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ROUND((SUM(BH116:BH368)),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ROUND((SUM(BI116:BI368)),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07 - Práce na žel. svršku v TÚ Záboří nad Labem – Kolín</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07 - Práce na žel. svršku v TÚ Záboří nad Labem – Kolín</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SUM(P117:P368)</f>
        <v>0</v>
      </c>
      <c r="Q116" s="101"/>
      <c r="R116" s="207">
        <f>SUM(R117:R368)</f>
        <v>0</v>
      </c>
      <c r="S116" s="101"/>
      <c r="T116" s="208">
        <f>SUM(T117:T368)</f>
        <v>0</v>
      </c>
      <c r="U116" s="35"/>
      <c r="V116" s="35"/>
      <c r="W116" s="35"/>
      <c r="X116" s="35"/>
      <c r="Y116" s="35"/>
      <c r="Z116" s="35"/>
      <c r="AA116" s="35"/>
      <c r="AB116" s="35"/>
      <c r="AC116" s="35"/>
      <c r="AD116" s="35"/>
      <c r="AE116" s="35"/>
      <c r="AT116" s="14" t="s">
        <v>72</v>
      </c>
      <c r="AU116" s="14" t="s">
        <v>219</v>
      </c>
      <c r="BK116" s="209">
        <f>SUM(BK117:BK368)</f>
        <v>0</v>
      </c>
    </row>
    <row r="117" s="2" customFormat="1" ht="49.05" customHeight="1">
      <c r="A117" s="35"/>
      <c r="B117" s="36"/>
      <c r="C117" s="224" t="s">
        <v>80</v>
      </c>
      <c r="D117" s="224" t="s">
        <v>239</v>
      </c>
      <c r="E117" s="225" t="s">
        <v>1160</v>
      </c>
      <c r="F117" s="226" t="s">
        <v>1161</v>
      </c>
      <c r="G117" s="227" t="s">
        <v>242</v>
      </c>
      <c r="H117" s="228">
        <v>114</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1161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1963</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76.35" customHeight="1">
      <c r="A120" s="35"/>
      <c r="B120" s="36"/>
      <c r="C120" s="224" t="s">
        <v>85</v>
      </c>
      <c r="D120" s="224" t="s">
        <v>239</v>
      </c>
      <c r="E120" s="225" t="s">
        <v>1163</v>
      </c>
      <c r="F120" s="226" t="s">
        <v>1164</v>
      </c>
      <c r="G120" s="227" t="s">
        <v>1165</v>
      </c>
      <c r="H120" s="228">
        <v>0.14299999999999999</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1166</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1964</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66.75" customHeight="1">
      <c r="A123" s="35"/>
      <c r="B123" s="36"/>
      <c r="C123" s="224" t="s">
        <v>89</v>
      </c>
      <c r="D123" s="224" t="s">
        <v>239</v>
      </c>
      <c r="E123" s="225" t="s">
        <v>1696</v>
      </c>
      <c r="F123" s="226" t="s">
        <v>1697</v>
      </c>
      <c r="G123" s="227" t="s">
        <v>1165</v>
      </c>
      <c r="H123" s="228">
        <v>2.8700000000000001</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1698</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1965</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2957.7069999999999</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1966</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76.35" customHeight="1">
      <c r="A129" s="35"/>
      <c r="B129" s="36"/>
      <c r="C129" s="224" t="s">
        <v>263</v>
      </c>
      <c r="D129" s="224" t="s">
        <v>239</v>
      </c>
      <c r="E129" s="225" t="s">
        <v>1181</v>
      </c>
      <c r="F129" s="226" t="s">
        <v>1182</v>
      </c>
      <c r="G129" s="227" t="s">
        <v>1178</v>
      </c>
      <c r="H129" s="228">
        <v>2957.7069999999999</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1967</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2957.7069999999999</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1968</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1186</v>
      </c>
      <c r="F135" s="226" t="s">
        <v>1187</v>
      </c>
      <c r="G135" s="227" t="s">
        <v>1178</v>
      </c>
      <c r="H135" s="228">
        <v>2957.7069999999999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1188</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1969</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1190</v>
      </c>
      <c r="F138" s="226" t="s">
        <v>1191</v>
      </c>
      <c r="G138" s="227" t="s">
        <v>1178</v>
      </c>
      <c r="H138" s="228">
        <v>2957.7069999999999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1192</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1970</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76.35" customHeight="1">
      <c r="A141" s="35"/>
      <c r="B141" s="36"/>
      <c r="C141" s="224" t="s">
        <v>281</v>
      </c>
      <c r="D141" s="224" t="s">
        <v>239</v>
      </c>
      <c r="E141" s="225" t="s">
        <v>1205</v>
      </c>
      <c r="F141" s="226" t="s">
        <v>1206</v>
      </c>
      <c r="G141" s="227" t="s">
        <v>1139</v>
      </c>
      <c r="H141" s="228">
        <v>1635.9000000000001</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1207</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1971</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21.75" customHeight="1">
      <c r="A144" s="35"/>
      <c r="B144" s="36"/>
      <c r="C144" s="243" t="s">
        <v>285</v>
      </c>
      <c r="D144" s="243" t="s">
        <v>246</v>
      </c>
      <c r="E144" s="244" t="s">
        <v>1209</v>
      </c>
      <c r="F144" s="245" t="s">
        <v>1210</v>
      </c>
      <c r="G144" s="246" t="s">
        <v>1178</v>
      </c>
      <c r="H144" s="247">
        <v>3329.0569999999998</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277</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1210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1972</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6.75" customHeight="1">
      <c r="A147" s="35"/>
      <c r="B147" s="36"/>
      <c r="C147" s="224" t="s">
        <v>289</v>
      </c>
      <c r="D147" s="224" t="s">
        <v>239</v>
      </c>
      <c r="E147" s="225" t="s">
        <v>1176</v>
      </c>
      <c r="F147" s="226" t="s">
        <v>1177</v>
      </c>
      <c r="G147" s="227" t="s">
        <v>1178</v>
      </c>
      <c r="H147" s="228">
        <v>3329.0569999999998</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1179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1973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1186</v>
      </c>
      <c r="F150" s="226" t="s">
        <v>1187</v>
      </c>
      <c r="G150" s="227" t="s">
        <v>1178</v>
      </c>
      <c r="H150" s="228">
        <v>19974.339</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1188</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1974</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1168</v>
      </c>
      <c r="F153" s="226" t="s">
        <v>1169</v>
      </c>
      <c r="G153" s="227" t="s">
        <v>1139</v>
      </c>
      <c r="H153" s="228">
        <v>214.19999999999999</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1170</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1975</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1172</v>
      </c>
      <c r="F156" s="226" t="s">
        <v>1173</v>
      </c>
      <c r="G156" s="227" t="s">
        <v>1150</v>
      </c>
      <c r="H156" s="228">
        <v>81.599999999999994</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1174</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1976</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1176</v>
      </c>
      <c r="F159" s="226" t="s">
        <v>1177</v>
      </c>
      <c r="G159" s="227" t="s">
        <v>1178</v>
      </c>
      <c r="H159" s="228">
        <v>570.15300000000002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1179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1977</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1181</v>
      </c>
      <c r="F162" s="226" t="s">
        <v>1182</v>
      </c>
      <c r="G162" s="227" t="s">
        <v>1178</v>
      </c>
      <c r="H162" s="228">
        <v>570.15300000000002</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1183</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1978</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66.75" customHeight="1">
      <c r="A165" s="35"/>
      <c r="B165" s="36"/>
      <c r="C165" s="224" t="s">
        <v>312</v>
      </c>
      <c r="D165" s="224" t="s">
        <v>239</v>
      </c>
      <c r="E165" s="225" t="s">
        <v>1176</v>
      </c>
      <c r="F165" s="226" t="s">
        <v>1177</v>
      </c>
      <c r="G165" s="227" t="s">
        <v>1178</v>
      </c>
      <c r="H165" s="228">
        <v>171.04599999999999</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258</v>
      </c>
      <c r="AT165" s="236" t="s">
        <v>239</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1179</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1979</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1186</v>
      </c>
      <c r="F168" s="226" t="s">
        <v>1187</v>
      </c>
      <c r="G168" s="227" t="s">
        <v>1178</v>
      </c>
      <c r="H168" s="228">
        <v>171.04599999999999</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1188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1980</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1190</v>
      </c>
      <c r="F171" s="226" t="s">
        <v>1191</v>
      </c>
      <c r="G171" s="227" t="s">
        <v>1178</v>
      </c>
      <c r="H171" s="228">
        <v>171.04599999999999</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1192</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1981</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1194</v>
      </c>
      <c r="F174" s="226" t="s">
        <v>1195</v>
      </c>
      <c r="G174" s="227" t="s">
        <v>1165</v>
      </c>
      <c r="H174" s="228">
        <v>0.14299999999999999</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1196</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1964</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76.35" customHeight="1">
      <c r="A177" s="35"/>
      <c r="B177" s="36"/>
      <c r="C177" s="224" t="s">
        <v>7</v>
      </c>
      <c r="D177" s="224" t="s">
        <v>239</v>
      </c>
      <c r="E177" s="225" t="s">
        <v>1197</v>
      </c>
      <c r="F177" s="226" t="s">
        <v>1198</v>
      </c>
      <c r="G177" s="227" t="s">
        <v>1165</v>
      </c>
      <c r="H177" s="228">
        <v>14.048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1199</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1982</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1201</v>
      </c>
      <c r="F180" s="226" t="s">
        <v>1202</v>
      </c>
      <c r="G180" s="227" t="s">
        <v>1165</v>
      </c>
      <c r="H180" s="228">
        <v>8</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1203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1983</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1718</v>
      </c>
      <c r="F183" s="226" t="s">
        <v>1206</v>
      </c>
      <c r="G183" s="227" t="s">
        <v>1139</v>
      </c>
      <c r="H183" s="228">
        <v>1466.0799999999999</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1207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1984</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21.75" customHeight="1">
      <c r="A186" s="35"/>
      <c r="B186" s="36"/>
      <c r="C186" s="243" t="s">
        <v>336</v>
      </c>
      <c r="D186" s="243" t="s">
        <v>246</v>
      </c>
      <c r="E186" s="244" t="s">
        <v>1720</v>
      </c>
      <c r="F186" s="245" t="s">
        <v>1210</v>
      </c>
      <c r="G186" s="246" t="s">
        <v>1178</v>
      </c>
      <c r="H186" s="247">
        <v>3502.3980000000001</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277</v>
      </c>
      <c r="AT186" s="236" t="s">
        <v>246</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1210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1985</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1176</v>
      </c>
      <c r="F189" s="226" t="s">
        <v>1177</v>
      </c>
      <c r="G189" s="227" t="s">
        <v>1178</v>
      </c>
      <c r="H189" s="228">
        <v>3502.3980000000001</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1179</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1986</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1186</v>
      </c>
      <c r="F192" s="226" t="s">
        <v>1187</v>
      </c>
      <c r="G192" s="227" t="s">
        <v>1178</v>
      </c>
      <c r="H192" s="228">
        <v>17511.990000000002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1188</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1987</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55.5" customHeight="1">
      <c r="A195" s="35"/>
      <c r="B195" s="36"/>
      <c r="C195" s="224" t="s">
        <v>445</v>
      </c>
      <c r="D195" s="224" t="s">
        <v>239</v>
      </c>
      <c r="E195" s="225" t="s">
        <v>1214</v>
      </c>
      <c r="F195" s="226" t="s">
        <v>1215</v>
      </c>
      <c r="G195" s="227" t="s">
        <v>1165</v>
      </c>
      <c r="H195" s="228">
        <v>26.047999999999998</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1215</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1988</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37.8" customHeight="1">
      <c r="A198" s="35"/>
      <c r="B198" s="36"/>
      <c r="C198" s="224" t="s">
        <v>449</v>
      </c>
      <c r="D198" s="224" t="s">
        <v>239</v>
      </c>
      <c r="E198" s="225" t="s">
        <v>1572</v>
      </c>
      <c r="F198" s="226" t="s">
        <v>1989</v>
      </c>
      <c r="G198" s="227" t="s">
        <v>249</v>
      </c>
      <c r="H198" s="228">
        <v>3000</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1989</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1990</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76.35" customHeight="1">
      <c r="A201" s="35"/>
      <c r="B201" s="36"/>
      <c r="C201" s="224" t="s">
        <v>453</v>
      </c>
      <c r="D201" s="224" t="s">
        <v>239</v>
      </c>
      <c r="E201" s="225" t="s">
        <v>1217</v>
      </c>
      <c r="F201" s="226" t="s">
        <v>1218</v>
      </c>
      <c r="G201" s="227" t="s">
        <v>249</v>
      </c>
      <c r="H201" s="228">
        <v>550</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1219</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1991</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76.35" customHeight="1">
      <c r="A204" s="35"/>
      <c r="B204" s="36"/>
      <c r="C204" s="224" t="s">
        <v>457</v>
      </c>
      <c r="D204" s="224" t="s">
        <v>239</v>
      </c>
      <c r="E204" s="225" t="s">
        <v>1221</v>
      </c>
      <c r="F204" s="226" t="s">
        <v>1222</v>
      </c>
      <c r="G204" s="227" t="s">
        <v>242</v>
      </c>
      <c r="H204" s="228">
        <v>24</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1223</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1992</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76.35" customHeight="1">
      <c r="A207" s="35"/>
      <c r="B207" s="36"/>
      <c r="C207" s="224" t="s">
        <v>461</v>
      </c>
      <c r="D207" s="224" t="s">
        <v>239</v>
      </c>
      <c r="E207" s="225" t="s">
        <v>1225</v>
      </c>
      <c r="F207" s="226" t="s">
        <v>1226</v>
      </c>
      <c r="G207" s="227" t="s">
        <v>249</v>
      </c>
      <c r="H207" s="228">
        <v>68</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1227</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1993</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1229</v>
      </c>
      <c r="F210" s="226" t="s">
        <v>1230</v>
      </c>
      <c r="G210" s="227" t="s">
        <v>1178</v>
      </c>
      <c r="H210" s="228">
        <v>138.237</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1231</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1994</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1233</v>
      </c>
      <c r="F213" s="226" t="s">
        <v>1234</v>
      </c>
      <c r="G213" s="227" t="s">
        <v>1178</v>
      </c>
      <c r="H213" s="228">
        <v>509.096</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1272</v>
      </c>
    </row>
    <row r="214" s="2" customFormat="1">
      <c r="A214" s="35"/>
      <c r="B214" s="36"/>
      <c r="C214" s="37"/>
      <c r="D214" s="238" t="s">
        <v>244</v>
      </c>
      <c r="E214" s="37"/>
      <c r="F214" s="239" t="s">
        <v>1236</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1995</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1229</v>
      </c>
      <c r="F216" s="226" t="s">
        <v>1230</v>
      </c>
      <c r="G216" s="227" t="s">
        <v>1178</v>
      </c>
      <c r="H216" s="228">
        <v>509.096</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1277</v>
      </c>
    </row>
    <row r="217" s="2" customFormat="1">
      <c r="A217" s="35"/>
      <c r="B217" s="36"/>
      <c r="C217" s="37"/>
      <c r="D217" s="238" t="s">
        <v>244</v>
      </c>
      <c r="E217" s="37"/>
      <c r="F217" s="239" t="s">
        <v>1231</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1996</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44.25" customHeight="1">
      <c r="A219" s="35"/>
      <c r="B219" s="36"/>
      <c r="C219" s="224" t="s">
        <v>479</v>
      </c>
      <c r="D219" s="224" t="s">
        <v>239</v>
      </c>
      <c r="E219" s="225" t="s">
        <v>1240</v>
      </c>
      <c r="F219" s="226" t="s">
        <v>1241</v>
      </c>
      <c r="G219" s="227" t="s">
        <v>1178</v>
      </c>
      <c r="H219" s="228">
        <v>509.096</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1282</v>
      </c>
    </row>
    <row r="220" s="2" customFormat="1">
      <c r="A220" s="35"/>
      <c r="B220" s="36"/>
      <c r="C220" s="37"/>
      <c r="D220" s="238" t="s">
        <v>244</v>
      </c>
      <c r="E220" s="37"/>
      <c r="F220" s="239" t="s">
        <v>1241</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1996</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24.15" customHeight="1">
      <c r="A222" s="35"/>
      <c r="B222" s="36"/>
      <c r="C222" s="224" t="s">
        <v>639</v>
      </c>
      <c r="D222" s="224" t="s">
        <v>239</v>
      </c>
      <c r="E222" s="225" t="s">
        <v>1243</v>
      </c>
      <c r="F222" s="226" t="s">
        <v>1244</v>
      </c>
      <c r="G222" s="227" t="s">
        <v>1</v>
      </c>
      <c r="H222" s="228">
        <v>85.674000000000007</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1328</v>
      </c>
    </row>
    <row r="223" s="2" customFormat="1">
      <c r="A223" s="35"/>
      <c r="B223" s="36"/>
      <c r="C223" s="37"/>
      <c r="D223" s="238" t="s">
        <v>244</v>
      </c>
      <c r="E223" s="37"/>
      <c r="F223" s="239" t="s">
        <v>1244</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1997</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1229</v>
      </c>
      <c r="F225" s="226" t="s">
        <v>1230</v>
      </c>
      <c r="G225" s="227" t="s">
        <v>1178</v>
      </c>
      <c r="H225" s="228">
        <v>85.674000000000007</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1332</v>
      </c>
    </row>
    <row r="226" s="2" customFormat="1">
      <c r="A226" s="35"/>
      <c r="B226" s="36"/>
      <c r="C226" s="37"/>
      <c r="D226" s="238" t="s">
        <v>244</v>
      </c>
      <c r="E226" s="37"/>
      <c r="F226" s="239" t="s">
        <v>1231</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1998</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6.75" customHeight="1">
      <c r="A228" s="35"/>
      <c r="B228" s="36"/>
      <c r="C228" s="224" t="s">
        <v>484</v>
      </c>
      <c r="D228" s="224" t="s">
        <v>239</v>
      </c>
      <c r="E228" s="225" t="s">
        <v>1249</v>
      </c>
      <c r="F228" s="226" t="s">
        <v>1250</v>
      </c>
      <c r="G228" s="227" t="s">
        <v>1</v>
      </c>
      <c r="H228" s="228">
        <v>85.674000000000007</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1337</v>
      </c>
    </row>
    <row r="229" s="2" customFormat="1">
      <c r="A229" s="35"/>
      <c r="B229" s="36"/>
      <c r="C229" s="37"/>
      <c r="D229" s="238" t="s">
        <v>244</v>
      </c>
      <c r="E229" s="37"/>
      <c r="F229" s="239" t="s">
        <v>1252</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1253</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1254</v>
      </c>
      <c r="F231" s="226" t="s">
        <v>1255</v>
      </c>
      <c r="G231" s="227" t="s">
        <v>1</v>
      </c>
      <c r="H231" s="228">
        <v>85.674000000000007</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1341</v>
      </c>
    </row>
    <row r="232" s="2" customFormat="1">
      <c r="A232" s="35"/>
      <c r="B232" s="36"/>
      <c r="C232" s="37"/>
      <c r="D232" s="238" t="s">
        <v>244</v>
      </c>
      <c r="E232" s="37"/>
      <c r="F232" s="239" t="s">
        <v>1257</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1999</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1176</v>
      </c>
      <c r="F234" s="226" t="s">
        <v>1177</v>
      </c>
      <c r="G234" s="227" t="s">
        <v>1178</v>
      </c>
      <c r="H234" s="228">
        <v>0.25</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1346</v>
      </c>
    </row>
    <row r="235" s="2" customFormat="1">
      <c r="A235" s="35"/>
      <c r="B235" s="36"/>
      <c r="C235" s="37"/>
      <c r="D235" s="238" t="s">
        <v>244</v>
      </c>
      <c r="E235" s="37"/>
      <c r="F235" s="239" t="s">
        <v>1179</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2000</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37.8" customHeight="1">
      <c r="A237" s="35"/>
      <c r="B237" s="36"/>
      <c r="C237" s="224" t="s">
        <v>1105</v>
      </c>
      <c r="D237" s="224" t="s">
        <v>239</v>
      </c>
      <c r="E237" s="225" t="s">
        <v>1261</v>
      </c>
      <c r="F237" s="226" t="s">
        <v>1262</v>
      </c>
      <c r="G237" s="227" t="s">
        <v>1178</v>
      </c>
      <c r="H237" s="228">
        <v>0.25</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1349</v>
      </c>
    </row>
    <row r="238" s="2" customFormat="1">
      <c r="A238" s="35"/>
      <c r="B238" s="36"/>
      <c r="C238" s="37"/>
      <c r="D238" s="238" t="s">
        <v>244</v>
      </c>
      <c r="E238" s="37"/>
      <c r="F238" s="239" t="s">
        <v>1262</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1264</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66.75" customHeight="1">
      <c r="A240" s="35"/>
      <c r="B240" s="36"/>
      <c r="C240" s="224" t="s">
        <v>1110</v>
      </c>
      <c r="D240" s="224" t="s">
        <v>239</v>
      </c>
      <c r="E240" s="225" t="s">
        <v>1265</v>
      </c>
      <c r="F240" s="226" t="s">
        <v>1266</v>
      </c>
      <c r="G240" s="227" t="s">
        <v>1267</v>
      </c>
      <c r="H240" s="228">
        <v>102</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1354</v>
      </c>
    </row>
    <row r="241" s="2" customFormat="1">
      <c r="A241" s="35"/>
      <c r="B241" s="36"/>
      <c r="C241" s="37"/>
      <c r="D241" s="238" t="s">
        <v>244</v>
      </c>
      <c r="E241" s="37"/>
      <c r="F241" s="239" t="s">
        <v>1268</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2001</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66.75" customHeight="1">
      <c r="A243" s="35"/>
      <c r="B243" s="36"/>
      <c r="C243" s="224" t="s">
        <v>1116</v>
      </c>
      <c r="D243" s="224" t="s">
        <v>239</v>
      </c>
      <c r="E243" s="225" t="s">
        <v>1270</v>
      </c>
      <c r="F243" s="226" t="s">
        <v>1271</v>
      </c>
      <c r="G243" s="227" t="s">
        <v>1267</v>
      </c>
      <c r="H243" s="228">
        <v>50</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1355</v>
      </c>
    </row>
    <row r="244" s="2" customFormat="1">
      <c r="A244" s="35"/>
      <c r="B244" s="36"/>
      <c r="C244" s="37"/>
      <c r="D244" s="238" t="s">
        <v>244</v>
      </c>
      <c r="E244" s="37"/>
      <c r="F244" s="239" t="s">
        <v>1273</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2002</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76.35" customHeight="1">
      <c r="A246" s="35"/>
      <c r="B246" s="36"/>
      <c r="C246" s="224" t="s">
        <v>1121</v>
      </c>
      <c r="D246" s="224" t="s">
        <v>239</v>
      </c>
      <c r="E246" s="225" t="s">
        <v>1275</v>
      </c>
      <c r="F246" s="226" t="s">
        <v>1276</v>
      </c>
      <c r="G246" s="227" t="s">
        <v>249</v>
      </c>
      <c r="H246" s="228">
        <v>2500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1360</v>
      </c>
    </row>
    <row r="247" s="2" customFormat="1">
      <c r="A247" s="35"/>
      <c r="B247" s="36"/>
      <c r="C247" s="37"/>
      <c r="D247" s="238" t="s">
        <v>244</v>
      </c>
      <c r="E247" s="37"/>
      <c r="F247" s="239" t="s">
        <v>1278</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2003</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76.35" customHeight="1">
      <c r="A249" s="35"/>
      <c r="B249" s="36"/>
      <c r="C249" s="224" t="s">
        <v>1318</v>
      </c>
      <c r="D249" s="224" t="s">
        <v>239</v>
      </c>
      <c r="E249" s="225" t="s">
        <v>1280</v>
      </c>
      <c r="F249" s="226" t="s">
        <v>1281</v>
      </c>
      <c r="G249" s="227" t="s">
        <v>249</v>
      </c>
      <c r="H249" s="228">
        <v>2500</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1365</v>
      </c>
    </row>
    <row r="250" s="2" customFormat="1">
      <c r="A250" s="35"/>
      <c r="B250" s="36"/>
      <c r="C250" s="37"/>
      <c r="D250" s="238" t="s">
        <v>244</v>
      </c>
      <c r="E250" s="37"/>
      <c r="F250" s="239" t="s">
        <v>1283</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1737</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55.5" customHeight="1">
      <c r="A252" s="35"/>
      <c r="B252" s="36"/>
      <c r="C252" s="224" t="s">
        <v>1235</v>
      </c>
      <c r="D252" s="224" t="s">
        <v>239</v>
      </c>
      <c r="E252" s="225" t="s">
        <v>1284</v>
      </c>
      <c r="F252" s="226" t="s">
        <v>1285</v>
      </c>
      <c r="G252" s="227" t="s">
        <v>249</v>
      </c>
      <c r="H252" s="228">
        <v>48</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1370</v>
      </c>
    </row>
    <row r="253" s="2" customFormat="1">
      <c r="A253" s="35"/>
      <c r="B253" s="36"/>
      <c r="C253" s="37"/>
      <c r="D253" s="238" t="s">
        <v>244</v>
      </c>
      <c r="E253" s="37"/>
      <c r="F253" s="239" t="s">
        <v>1285</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2004</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62.7" customHeight="1">
      <c r="A255" s="35"/>
      <c r="B255" s="36"/>
      <c r="C255" s="224" t="s">
        <v>1325</v>
      </c>
      <c r="D255" s="224" t="s">
        <v>239</v>
      </c>
      <c r="E255" s="225" t="s">
        <v>1288</v>
      </c>
      <c r="F255" s="226" t="s">
        <v>1289</v>
      </c>
      <c r="G255" s="227" t="s">
        <v>249</v>
      </c>
      <c r="H255" s="228">
        <v>48</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1374</v>
      </c>
    </row>
    <row r="256" s="2" customFormat="1">
      <c r="A256" s="35"/>
      <c r="B256" s="36"/>
      <c r="C256" s="37"/>
      <c r="D256" s="238" t="s">
        <v>244</v>
      </c>
      <c r="E256" s="37"/>
      <c r="F256" s="239" t="s">
        <v>1289</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2004</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62.7" customHeight="1">
      <c r="A258" s="35"/>
      <c r="B258" s="36"/>
      <c r="C258" s="224" t="s">
        <v>1238</v>
      </c>
      <c r="D258" s="224" t="s">
        <v>239</v>
      </c>
      <c r="E258" s="225" t="s">
        <v>2005</v>
      </c>
      <c r="F258" s="226" t="s">
        <v>2006</v>
      </c>
      <c r="G258" s="227" t="s">
        <v>249</v>
      </c>
      <c r="H258" s="228">
        <v>28.800000000000001</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1379</v>
      </c>
    </row>
    <row r="259" s="2" customFormat="1">
      <c r="A259" s="35"/>
      <c r="B259" s="36"/>
      <c r="C259" s="37"/>
      <c r="D259" s="238" t="s">
        <v>244</v>
      </c>
      <c r="E259" s="37"/>
      <c r="F259" s="239" t="s">
        <v>2006</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2007</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66.75" customHeight="1">
      <c r="A261" s="35"/>
      <c r="B261" s="36"/>
      <c r="C261" s="224" t="s">
        <v>1334</v>
      </c>
      <c r="D261" s="224" t="s">
        <v>239</v>
      </c>
      <c r="E261" s="225" t="s">
        <v>2008</v>
      </c>
      <c r="F261" s="226" t="s">
        <v>2009</v>
      </c>
      <c r="G261" s="227" t="s">
        <v>249</v>
      </c>
      <c r="H261" s="228">
        <v>28.800000000000001</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1383</v>
      </c>
    </row>
    <row r="262" s="2" customFormat="1">
      <c r="A262" s="35"/>
      <c r="B262" s="36"/>
      <c r="C262" s="37"/>
      <c r="D262" s="238" t="s">
        <v>244</v>
      </c>
      <c r="E262" s="37"/>
      <c r="F262" s="239" t="s">
        <v>2009</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2007</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49.05" customHeight="1">
      <c r="A264" s="35"/>
      <c r="B264" s="36"/>
      <c r="C264" s="224" t="s">
        <v>1242</v>
      </c>
      <c r="D264" s="224" t="s">
        <v>239</v>
      </c>
      <c r="E264" s="225" t="s">
        <v>1298</v>
      </c>
      <c r="F264" s="226" t="s">
        <v>1299</v>
      </c>
      <c r="G264" s="227" t="s">
        <v>242</v>
      </c>
      <c r="H264" s="228">
        <v>300</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2010</v>
      </c>
    </row>
    <row r="265" s="2" customFormat="1">
      <c r="A265" s="35"/>
      <c r="B265" s="36"/>
      <c r="C265" s="37"/>
      <c r="D265" s="238" t="s">
        <v>244</v>
      </c>
      <c r="E265" s="37"/>
      <c r="F265" s="239" t="s">
        <v>1299</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2011</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55.5" customHeight="1">
      <c r="A267" s="35"/>
      <c r="B267" s="36"/>
      <c r="C267" s="224" t="s">
        <v>1343</v>
      </c>
      <c r="D267" s="224" t="s">
        <v>239</v>
      </c>
      <c r="E267" s="225" t="s">
        <v>1302</v>
      </c>
      <c r="F267" s="226" t="s">
        <v>1303</v>
      </c>
      <c r="G267" s="227" t="s">
        <v>249</v>
      </c>
      <c r="H267" s="228">
        <v>300</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2012</v>
      </c>
    </row>
    <row r="268" s="2" customFormat="1">
      <c r="A268" s="35"/>
      <c r="B268" s="36"/>
      <c r="C268" s="37"/>
      <c r="D268" s="238" t="s">
        <v>244</v>
      </c>
      <c r="E268" s="37"/>
      <c r="F268" s="239" t="s">
        <v>1303</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2011</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16.5" customHeight="1">
      <c r="A270" s="35"/>
      <c r="B270" s="36"/>
      <c r="C270" s="224" t="s">
        <v>1245</v>
      </c>
      <c r="D270" s="224" t="s">
        <v>239</v>
      </c>
      <c r="E270" s="225" t="s">
        <v>1305</v>
      </c>
      <c r="F270" s="226" t="s">
        <v>1306</v>
      </c>
      <c r="G270" s="227" t="s">
        <v>242</v>
      </c>
      <c r="H270" s="228">
        <v>1</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2013</v>
      </c>
    </row>
    <row r="271" s="2" customFormat="1">
      <c r="A271" s="35"/>
      <c r="B271" s="36"/>
      <c r="C271" s="37"/>
      <c r="D271" s="238" t="s">
        <v>244</v>
      </c>
      <c r="E271" s="37"/>
      <c r="F271" s="239" t="s">
        <v>1306</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2014</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16.5" customHeight="1">
      <c r="A273" s="35"/>
      <c r="B273" s="36"/>
      <c r="C273" s="224" t="s">
        <v>1351</v>
      </c>
      <c r="D273" s="224" t="s">
        <v>239</v>
      </c>
      <c r="E273" s="225" t="s">
        <v>1309</v>
      </c>
      <c r="F273" s="226" t="s">
        <v>1310</v>
      </c>
      <c r="G273" s="227" t="s">
        <v>242</v>
      </c>
      <c r="H273" s="228">
        <v>1</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2015</v>
      </c>
    </row>
    <row r="274" s="2" customFormat="1">
      <c r="A274" s="35"/>
      <c r="B274" s="36"/>
      <c r="C274" s="37"/>
      <c r="D274" s="238" t="s">
        <v>244</v>
      </c>
      <c r="E274" s="37"/>
      <c r="F274" s="239" t="s">
        <v>1310</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2014</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16.5" customHeight="1">
      <c r="A276" s="35"/>
      <c r="B276" s="36"/>
      <c r="C276" s="224" t="s">
        <v>1247</v>
      </c>
      <c r="D276" s="224" t="s">
        <v>239</v>
      </c>
      <c r="E276" s="225" t="s">
        <v>1312</v>
      </c>
      <c r="F276" s="226" t="s">
        <v>1313</v>
      </c>
      <c r="G276" s="227" t="s">
        <v>242</v>
      </c>
      <c r="H276" s="228">
        <v>1</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2016</v>
      </c>
    </row>
    <row r="277" s="2" customFormat="1">
      <c r="A277" s="35"/>
      <c r="B277" s="36"/>
      <c r="C277" s="37"/>
      <c r="D277" s="238" t="s">
        <v>244</v>
      </c>
      <c r="E277" s="37"/>
      <c r="F277" s="239" t="s">
        <v>1313</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2014</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16.5" customHeight="1">
      <c r="A279" s="35"/>
      <c r="B279" s="36"/>
      <c r="C279" s="224" t="s">
        <v>1357</v>
      </c>
      <c r="D279" s="224" t="s">
        <v>239</v>
      </c>
      <c r="E279" s="225" t="s">
        <v>1315</v>
      </c>
      <c r="F279" s="226" t="s">
        <v>1316</v>
      </c>
      <c r="G279" s="227" t="s">
        <v>242</v>
      </c>
      <c r="H279" s="228">
        <v>1</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2017</v>
      </c>
    </row>
    <row r="280" s="2" customFormat="1">
      <c r="A280" s="35"/>
      <c r="B280" s="36"/>
      <c r="C280" s="37"/>
      <c r="D280" s="238" t="s">
        <v>244</v>
      </c>
      <c r="E280" s="37"/>
      <c r="F280" s="239" t="s">
        <v>1316</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2014</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16.5" customHeight="1">
      <c r="A282" s="35"/>
      <c r="B282" s="36"/>
      <c r="C282" s="224" t="s">
        <v>1251</v>
      </c>
      <c r="D282" s="224" t="s">
        <v>239</v>
      </c>
      <c r="E282" s="225" t="s">
        <v>1319</v>
      </c>
      <c r="F282" s="226" t="s">
        <v>1320</v>
      </c>
      <c r="G282" s="227" t="s">
        <v>242</v>
      </c>
      <c r="H282" s="228">
        <v>1</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2018</v>
      </c>
    </row>
    <row r="283" s="2" customFormat="1">
      <c r="A283" s="35"/>
      <c r="B283" s="36"/>
      <c r="C283" s="37"/>
      <c r="D283" s="238" t="s">
        <v>244</v>
      </c>
      <c r="E283" s="37"/>
      <c r="F283" s="239" t="s">
        <v>1320</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2014</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16.5" customHeight="1">
      <c r="A285" s="35"/>
      <c r="B285" s="36"/>
      <c r="C285" s="224" t="s">
        <v>1367</v>
      </c>
      <c r="D285" s="224" t="s">
        <v>239</v>
      </c>
      <c r="E285" s="225" t="s">
        <v>1322</v>
      </c>
      <c r="F285" s="226" t="s">
        <v>1323</v>
      </c>
      <c r="G285" s="227" t="s">
        <v>242</v>
      </c>
      <c r="H285" s="228">
        <v>1</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2019</v>
      </c>
    </row>
    <row r="286" s="2" customFormat="1">
      <c r="A286" s="35"/>
      <c r="B286" s="36"/>
      <c r="C286" s="37"/>
      <c r="D286" s="238" t="s">
        <v>244</v>
      </c>
      <c r="E286" s="37"/>
      <c r="F286" s="239" t="s">
        <v>1323</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2014</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55.5" customHeight="1">
      <c r="A288" s="35"/>
      <c r="B288" s="36"/>
      <c r="C288" s="224" t="s">
        <v>1256</v>
      </c>
      <c r="D288" s="224" t="s">
        <v>239</v>
      </c>
      <c r="E288" s="225" t="s">
        <v>1326</v>
      </c>
      <c r="F288" s="226" t="s">
        <v>1327</v>
      </c>
      <c r="G288" s="227" t="s">
        <v>242</v>
      </c>
      <c r="H288" s="228">
        <v>320</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1388</v>
      </c>
    </row>
    <row r="289" s="2" customFormat="1">
      <c r="A289" s="35"/>
      <c r="B289" s="36"/>
      <c r="C289" s="37"/>
      <c r="D289" s="238" t="s">
        <v>244</v>
      </c>
      <c r="E289" s="37"/>
      <c r="F289" s="239" t="s">
        <v>1327</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1904</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24.15" customHeight="1">
      <c r="A291" s="35"/>
      <c r="B291" s="36"/>
      <c r="C291" s="224" t="s">
        <v>1376</v>
      </c>
      <c r="D291" s="224" t="s">
        <v>239</v>
      </c>
      <c r="E291" s="225" t="s">
        <v>1330</v>
      </c>
      <c r="F291" s="226" t="s">
        <v>1331</v>
      </c>
      <c r="G291" s="227" t="s">
        <v>242</v>
      </c>
      <c r="H291" s="228">
        <v>320</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1392</v>
      </c>
    </row>
    <row r="292" s="2" customFormat="1">
      <c r="A292" s="35"/>
      <c r="B292" s="36"/>
      <c r="C292" s="37"/>
      <c r="D292" s="238" t="s">
        <v>244</v>
      </c>
      <c r="E292" s="37"/>
      <c r="F292" s="239" t="s">
        <v>1331</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1904</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16.5" customHeight="1">
      <c r="A294" s="35"/>
      <c r="B294" s="36"/>
      <c r="C294" s="224" t="s">
        <v>1259</v>
      </c>
      <c r="D294" s="224" t="s">
        <v>239</v>
      </c>
      <c r="E294" s="225" t="s">
        <v>1335</v>
      </c>
      <c r="F294" s="226" t="s">
        <v>1336</v>
      </c>
      <c r="G294" s="227" t="s">
        <v>242</v>
      </c>
      <c r="H294" s="228">
        <v>10</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1397</v>
      </c>
    </row>
    <row r="295" s="2" customFormat="1">
      <c r="A295" s="35"/>
      <c r="B295" s="36"/>
      <c r="C295" s="37"/>
      <c r="D295" s="238" t="s">
        <v>244</v>
      </c>
      <c r="E295" s="37"/>
      <c r="F295" s="239" t="s">
        <v>1336</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c r="A296" s="35"/>
      <c r="B296" s="36"/>
      <c r="C296" s="37"/>
      <c r="D296" s="238" t="s">
        <v>993</v>
      </c>
      <c r="E296" s="37"/>
      <c r="F296" s="265" t="s">
        <v>1741</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993</v>
      </c>
      <c r="AU296" s="14" t="s">
        <v>73</v>
      </c>
    </row>
    <row r="297" s="2" customFormat="1" ht="16.5" customHeight="1">
      <c r="A297" s="35"/>
      <c r="B297" s="36"/>
      <c r="C297" s="224" t="s">
        <v>1385</v>
      </c>
      <c r="D297" s="224" t="s">
        <v>239</v>
      </c>
      <c r="E297" s="225" t="s">
        <v>1339</v>
      </c>
      <c r="F297" s="226" t="s">
        <v>1340</v>
      </c>
      <c r="G297" s="227" t="s">
        <v>242</v>
      </c>
      <c r="H297" s="228">
        <v>20</v>
      </c>
      <c r="I297" s="229"/>
      <c r="J297" s="230">
        <f>ROUND(I297*H297,2)</f>
        <v>0</v>
      </c>
      <c r="K297" s="231"/>
      <c r="L297" s="41"/>
      <c r="M297" s="232" t="s">
        <v>1</v>
      </c>
      <c r="N297" s="23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258</v>
      </c>
      <c r="AT297" s="236" t="s">
        <v>239</v>
      </c>
      <c r="AU297" s="236" t="s">
        <v>73</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1590</v>
      </c>
    </row>
    <row r="298" s="2" customFormat="1">
      <c r="A298" s="35"/>
      <c r="B298" s="36"/>
      <c r="C298" s="37"/>
      <c r="D298" s="238" t="s">
        <v>244</v>
      </c>
      <c r="E298" s="37"/>
      <c r="F298" s="239" t="s">
        <v>1340</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73</v>
      </c>
    </row>
    <row r="299" s="2" customFormat="1">
      <c r="A299" s="35"/>
      <c r="B299" s="36"/>
      <c r="C299" s="37"/>
      <c r="D299" s="238" t="s">
        <v>993</v>
      </c>
      <c r="E299" s="37"/>
      <c r="F299" s="265" t="s">
        <v>1742</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993</v>
      </c>
      <c r="AU299" s="14" t="s">
        <v>73</v>
      </c>
    </row>
    <row r="300" s="2" customFormat="1" ht="66.75" customHeight="1">
      <c r="A300" s="35"/>
      <c r="B300" s="36"/>
      <c r="C300" s="224" t="s">
        <v>1263</v>
      </c>
      <c r="D300" s="224" t="s">
        <v>239</v>
      </c>
      <c r="E300" s="225" t="s">
        <v>1344</v>
      </c>
      <c r="F300" s="226" t="s">
        <v>1345</v>
      </c>
      <c r="G300" s="227" t="s">
        <v>242</v>
      </c>
      <c r="H300" s="228">
        <v>20</v>
      </c>
      <c r="I300" s="229"/>
      <c r="J300" s="230">
        <f>ROUND(I300*H300,2)</f>
        <v>0</v>
      </c>
      <c r="K300" s="231"/>
      <c r="L300" s="41"/>
      <c r="M300" s="232" t="s">
        <v>1</v>
      </c>
      <c r="N300" s="23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258</v>
      </c>
      <c r="AT300" s="236" t="s">
        <v>239</v>
      </c>
      <c r="AU300" s="236" t="s">
        <v>73</v>
      </c>
      <c r="AY300" s="14" t="s">
        <v>238</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258</v>
      </c>
      <c r="BM300" s="236" t="s">
        <v>1406</v>
      </c>
    </row>
    <row r="301" s="2" customFormat="1">
      <c r="A301" s="35"/>
      <c r="B301" s="36"/>
      <c r="C301" s="37"/>
      <c r="D301" s="238" t="s">
        <v>244</v>
      </c>
      <c r="E301" s="37"/>
      <c r="F301" s="239" t="s">
        <v>1345</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244</v>
      </c>
      <c r="AU301" s="14" t="s">
        <v>73</v>
      </c>
    </row>
    <row r="302" s="2" customFormat="1">
      <c r="A302" s="35"/>
      <c r="B302" s="36"/>
      <c r="C302" s="37"/>
      <c r="D302" s="238" t="s">
        <v>993</v>
      </c>
      <c r="E302" s="37"/>
      <c r="F302" s="265" t="s">
        <v>1742</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993</v>
      </c>
      <c r="AU302" s="14" t="s">
        <v>73</v>
      </c>
    </row>
    <row r="303" s="2" customFormat="1" ht="49.05" customHeight="1">
      <c r="A303" s="35"/>
      <c r="B303" s="36"/>
      <c r="C303" s="224" t="s">
        <v>1394</v>
      </c>
      <c r="D303" s="224" t="s">
        <v>239</v>
      </c>
      <c r="E303" s="225" t="s">
        <v>1347</v>
      </c>
      <c r="F303" s="226" t="s">
        <v>1348</v>
      </c>
      <c r="G303" s="227" t="s">
        <v>242</v>
      </c>
      <c r="H303" s="228">
        <v>5</v>
      </c>
      <c r="I303" s="229"/>
      <c r="J303" s="230">
        <f>ROUND(I303*H303,2)</f>
        <v>0</v>
      </c>
      <c r="K303" s="231"/>
      <c r="L303" s="41"/>
      <c r="M303" s="232" t="s">
        <v>1</v>
      </c>
      <c r="N303" s="23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258</v>
      </c>
      <c r="AT303" s="236" t="s">
        <v>239</v>
      </c>
      <c r="AU303" s="236" t="s">
        <v>73</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1410</v>
      </c>
    </row>
    <row r="304" s="2" customFormat="1">
      <c r="A304" s="35"/>
      <c r="B304" s="36"/>
      <c r="C304" s="37"/>
      <c r="D304" s="238" t="s">
        <v>244</v>
      </c>
      <c r="E304" s="37"/>
      <c r="F304" s="239" t="s">
        <v>1348</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73</v>
      </c>
    </row>
    <row r="305" s="2" customFormat="1">
      <c r="A305" s="35"/>
      <c r="B305" s="36"/>
      <c r="C305" s="37"/>
      <c r="D305" s="238" t="s">
        <v>993</v>
      </c>
      <c r="E305" s="37"/>
      <c r="F305" s="265" t="s">
        <v>1743</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993</v>
      </c>
      <c r="AU305" s="14" t="s">
        <v>73</v>
      </c>
    </row>
    <row r="306" s="2" customFormat="1" ht="62.7" customHeight="1">
      <c r="A306" s="35"/>
      <c r="B306" s="36"/>
      <c r="C306" s="224" t="s">
        <v>357</v>
      </c>
      <c r="D306" s="224" t="s">
        <v>239</v>
      </c>
      <c r="E306" s="225" t="s">
        <v>1352</v>
      </c>
      <c r="F306" s="226" t="s">
        <v>1353</v>
      </c>
      <c r="G306" s="227" t="s">
        <v>242</v>
      </c>
      <c r="H306" s="228">
        <v>5</v>
      </c>
      <c r="I306" s="229"/>
      <c r="J306" s="230">
        <f>ROUND(I306*H306,2)</f>
        <v>0</v>
      </c>
      <c r="K306" s="231"/>
      <c r="L306" s="41"/>
      <c r="M306" s="232" t="s">
        <v>1</v>
      </c>
      <c r="N306" s="23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258</v>
      </c>
      <c r="AT306" s="236" t="s">
        <v>239</v>
      </c>
      <c r="AU306" s="236" t="s">
        <v>73</v>
      </c>
      <c r="AY306" s="14" t="s">
        <v>238</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258</v>
      </c>
      <c r="BM306" s="236" t="s">
        <v>1414</v>
      </c>
    </row>
    <row r="307" s="2" customFormat="1">
      <c r="A307" s="35"/>
      <c r="B307" s="36"/>
      <c r="C307" s="37"/>
      <c r="D307" s="238" t="s">
        <v>244</v>
      </c>
      <c r="E307" s="37"/>
      <c r="F307" s="239" t="s">
        <v>1353</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244</v>
      </c>
      <c r="AU307" s="14" t="s">
        <v>73</v>
      </c>
    </row>
    <row r="308" s="2" customFormat="1">
      <c r="A308" s="35"/>
      <c r="B308" s="36"/>
      <c r="C308" s="37"/>
      <c r="D308" s="238" t="s">
        <v>993</v>
      </c>
      <c r="E308" s="37"/>
      <c r="F308" s="265" t="s">
        <v>1743</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993</v>
      </c>
      <c r="AU308" s="14" t="s">
        <v>73</v>
      </c>
    </row>
    <row r="309" s="2" customFormat="1" ht="24.15" customHeight="1">
      <c r="A309" s="35"/>
      <c r="B309" s="36"/>
      <c r="C309" s="224" t="s">
        <v>1403</v>
      </c>
      <c r="D309" s="224" t="s">
        <v>239</v>
      </c>
      <c r="E309" s="225" t="s">
        <v>278</v>
      </c>
      <c r="F309" s="226" t="s">
        <v>279</v>
      </c>
      <c r="G309" s="227" t="s">
        <v>242</v>
      </c>
      <c r="H309" s="228">
        <v>20</v>
      </c>
      <c r="I309" s="229"/>
      <c r="J309" s="230">
        <f>ROUND(I309*H309,2)</f>
        <v>0</v>
      </c>
      <c r="K309" s="231"/>
      <c r="L309" s="41"/>
      <c r="M309" s="232" t="s">
        <v>1</v>
      </c>
      <c r="N309" s="23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258</v>
      </c>
      <c r="AT309" s="236" t="s">
        <v>239</v>
      </c>
      <c r="AU309" s="236" t="s">
        <v>73</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1418</v>
      </c>
    </row>
    <row r="310" s="2" customFormat="1">
      <c r="A310" s="35"/>
      <c r="B310" s="36"/>
      <c r="C310" s="37"/>
      <c r="D310" s="238" t="s">
        <v>244</v>
      </c>
      <c r="E310" s="37"/>
      <c r="F310" s="239" t="s">
        <v>279</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73</v>
      </c>
    </row>
    <row r="311" s="2" customFormat="1">
      <c r="A311" s="35"/>
      <c r="B311" s="36"/>
      <c r="C311" s="37"/>
      <c r="D311" s="238" t="s">
        <v>993</v>
      </c>
      <c r="E311" s="37"/>
      <c r="F311" s="265" t="s">
        <v>1742</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993</v>
      </c>
      <c r="AU311" s="14" t="s">
        <v>73</v>
      </c>
    </row>
    <row r="312" s="2" customFormat="1" ht="76.35" customHeight="1">
      <c r="A312" s="35"/>
      <c r="B312" s="36"/>
      <c r="C312" s="224" t="s">
        <v>1272</v>
      </c>
      <c r="D312" s="224" t="s">
        <v>239</v>
      </c>
      <c r="E312" s="225" t="s">
        <v>1358</v>
      </c>
      <c r="F312" s="226" t="s">
        <v>1359</v>
      </c>
      <c r="G312" s="227" t="s">
        <v>242</v>
      </c>
      <c r="H312" s="228">
        <v>20</v>
      </c>
      <c r="I312" s="229"/>
      <c r="J312" s="230">
        <f>ROUND(I312*H312,2)</f>
        <v>0</v>
      </c>
      <c r="K312" s="231"/>
      <c r="L312" s="41"/>
      <c r="M312" s="232" t="s">
        <v>1</v>
      </c>
      <c r="N312" s="23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258</v>
      </c>
      <c r="AT312" s="236" t="s">
        <v>239</v>
      </c>
      <c r="AU312" s="236" t="s">
        <v>73</v>
      </c>
      <c r="AY312" s="14" t="s">
        <v>238</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258</v>
      </c>
      <c r="BM312" s="236" t="s">
        <v>1600</v>
      </c>
    </row>
    <row r="313" s="2" customFormat="1">
      <c r="A313" s="35"/>
      <c r="B313" s="36"/>
      <c r="C313" s="37"/>
      <c r="D313" s="238" t="s">
        <v>244</v>
      </c>
      <c r="E313" s="37"/>
      <c r="F313" s="239" t="s">
        <v>1361</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244</v>
      </c>
      <c r="AU313" s="14" t="s">
        <v>73</v>
      </c>
    </row>
    <row r="314" s="2" customFormat="1">
      <c r="A314" s="35"/>
      <c r="B314" s="36"/>
      <c r="C314" s="37"/>
      <c r="D314" s="238" t="s">
        <v>993</v>
      </c>
      <c r="E314" s="37"/>
      <c r="F314" s="265" t="s">
        <v>2020</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993</v>
      </c>
      <c r="AU314" s="14" t="s">
        <v>73</v>
      </c>
    </row>
    <row r="315" s="2" customFormat="1" ht="16.5" customHeight="1">
      <c r="A315" s="35"/>
      <c r="B315" s="36"/>
      <c r="C315" s="224" t="s">
        <v>1411</v>
      </c>
      <c r="D315" s="224" t="s">
        <v>239</v>
      </c>
      <c r="E315" s="225" t="s">
        <v>1363</v>
      </c>
      <c r="F315" s="226" t="s">
        <v>1400</v>
      </c>
      <c r="G315" s="227" t="s">
        <v>1139</v>
      </c>
      <c r="H315" s="228">
        <v>35</v>
      </c>
      <c r="I315" s="229"/>
      <c r="J315" s="230">
        <f>ROUND(I315*H315,2)</f>
        <v>0</v>
      </c>
      <c r="K315" s="231"/>
      <c r="L315" s="41"/>
      <c r="M315" s="232" t="s">
        <v>1</v>
      </c>
      <c r="N315" s="23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258</v>
      </c>
      <c r="AT315" s="236" t="s">
        <v>239</v>
      </c>
      <c r="AU315" s="236" t="s">
        <v>73</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1602</v>
      </c>
    </row>
    <row r="316" s="2" customFormat="1">
      <c r="A316" s="35"/>
      <c r="B316" s="36"/>
      <c r="C316" s="37"/>
      <c r="D316" s="238" t="s">
        <v>244</v>
      </c>
      <c r="E316" s="37"/>
      <c r="F316" s="239" t="s">
        <v>1400</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73</v>
      </c>
    </row>
    <row r="317" s="2" customFormat="1">
      <c r="A317" s="35"/>
      <c r="B317" s="36"/>
      <c r="C317" s="37"/>
      <c r="D317" s="238" t="s">
        <v>993</v>
      </c>
      <c r="E317" s="37"/>
      <c r="F317" s="265" t="s">
        <v>2021</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993</v>
      </c>
      <c r="AU317" s="14" t="s">
        <v>73</v>
      </c>
    </row>
    <row r="318" s="2" customFormat="1" ht="16.5" customHeight="1">
      <c r="A318" s="35"/>
      <c r="B318" s="36"/>
      <c r="C318" s="224" t="s">
        <v>1277</v>
      </c>
      <c r="D318" s="224" t="s">
        <v>239</v>
      </c>
      <c r="E318" s="225" t="s">
        <v>1368</v>
      </c>
      <c r="F318" s="226" t="s">
        <v>1364</v>
      </c>
      <c r="G318" s="227" t="s">
        <v>1150</v>
      </c>
      <c r="H318" s="228">
        <v>250</v>
      </c>
      <c r="I318" s="229"/>
      <c r="J318" s="230">
        <f>ROUND(I318*H318,2)</f>
        <v>0</v>
      </c>
      <c r="K318" s="231"/>
      <c r="L318" s="41"/>
      <c r="M318" s="232" t="s">
        <v>1</v>
      </c>
      <c r="N318" s="23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258</v>
      </c>
      <c r="AT318" s="236" t="s">
        <v>239</v>
      </c>
      <c r="AU318" s="236" t="s">
        <v>73</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1605</v>
      </c>
    </row>
    <row r="319" s="2" customFormat="1">
      <c r="A319" s="35"/>
      <c r="B319" s="36"/>
      <c r="C319" s="37"/>
      <c r="D319" s="238" t="s">
        <v>244</v>
      </c>
      <c r="E319" s="37"/>
      <c r="F319" s="239" t="s">
        <v>1364</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73</v>
      </c>
    </row>
    <row r="320" s="2" customFormat="1">
      <c r="A320" s="35"/>
      <c r="B320" s="36"/>
      <c r="C320" s="37"/>
      <c r="D320" s="238" t="s">
        <v>993</v>
      </c>
      <c r="E320" s="37"/>
      <c r="F320" s="265" t="s">
        <v>2022</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993</v>
      </c>
      <c r="AU320" s="14" t="s">
        <v>73</v>
      </c>
    </row>
    <row r="321" s="2" customFormat="1" ht="24.15" customHeight="1">
      <c r="A321" s="35"/>
      <c r="B321" s="36"/>
      <c r="C321" s="224" t="s">
        <v>1420</v>
      </c>
      <c r="D321" s="224" t="s">
        <v>239</v>
      </c>
      <c r="E321" s="225" t="s">
        <v>1372</v>
      </c>
      <c r="F321" s="226" t="s">
        <v>1369</v>
      </c>
      <c r="G321" s="227" t="s">
        <v>1139</v>
      </c>
      <c r="H321" s="228">
        <v>4.0999999999999996</v>
      </c>
      <c r="I321" s="229"/>
      <c r="J321" s="230">
        <f>ROUND(I321*H321,2)</f>
        <v>0</v>
      </c>
      <c r="K321" s="231"/>
      <c r="L321" s="41"/>
      <c r="M321" s="232" t="s">
        <v>1</v>
      </c>
      <c r="N321" s="23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258</v>
      </c>
      <c r="AT321" s="236" t="s">
        <v>239</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1436</v>
      </c>
    </row>
    <row r="322" s="2" customFormat="1">
      <c r="A322" s="35"/>
      <c r="B322" s="36"/>
      <c r="C322" s="37"/>
      <c r="D322" s="238" t="s">
        <v>244</v>
      </c>
      <c r="E322" s="37"/>
      <c r="F322" s="239" t="s">
        <v>1369</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c r="A323" s="35"/>
      <c r="B323" s="36"/>
      <c r="C323" s="37"/>
      <c r="D323" s="238" t="s">
        <v>993</v>
      </c>
      <c r="E323" s="37"/>
      <c r="F323" s="265" t="s">
        <v>2023</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73</v>
      </c>
    </row>
    <row r="324" s="2" customFormat="1" ht="21.75" customHeight="1">
      <c r="A324" s="35"/>
      <c r="B324" s="36"/>
      <c r="C324" s="224" t="s">
        <v>1282</v>
      </c>
      <c r="D324" s="224" t="s">
        <v>239</v>
      </c>
      <c r="E324" s="225" t="s">
        <v>1377</v>
      </c>
      <c r="F324" s="226" t="s">
        <v>2024</v>
      </c>
      <c r="G324" s="227" t="s">
        <v>1139</v>
      </c>
      <c r="H324" s="228">
        <v>0.81000000000000005</v>
      </c>
      <c r="I324" s="229"/>
      <c r="J324" s="230">
        <f>ROUND(I324*H324,2)</f>
        <v>0</v>
      </c>
      <c r="K324" s="231"/>
      <c r="L324" s="41"/>
      <c r="M324" s="232" t="s">
        <v>1</v>
      </c>
      <c r="N324" s="23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258</v>
      </c>
      <c r="AT324" s="236" t="s">
        <v>239</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1441</v>
      </c>
    </row>
    <row r="325" s="2" customFormat="1">
      <c r="A325" s="35"/>
      <c r="B325" s="36"/>
      <c r="C325" s="37"/>
      <c r="D325" s="238" t="s">
        <v>244</v>
      </c>
      <c r="E325" s="37"/>
      <c r="F325" s="239" t="s">
        <v>2024</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c r="A326" s="35"/>
      <c r="B326" s="36"/>
      <c r="C326" s="37"/>
      <c r="D326" s="238" t="s">
        <v>993</v>
      </c>
      <c r="E326" s="37"/>
      <c r="F326" s="265" t="s">
        <v>2025</v>
      </c>
      <c r="G326" s="37"/>
      <c r="H326" s="37"/>
      <c r="I326" s="240"/>
      <c r="J326" s="37"/>
      <c r="K326" s="37"/>
      <c r="L326" s="41"/>
      <c r="M326" s="241"/>
      <c r="N326" s="242"/>
      <c r="O326" s="88"/>
      <c r="P326" s="88"/>
      <c r="Q326" s="88"/>
      <c r="R326" s="88"/>
      <c r="S326" s="88"/>
      <c r="T326" s="89"/>
      <c r="U326" s="35"/>
      <c r="V326" s="35"/>
      <c r="W326" s="35"/>
      <c r="X326" s="35"/>
      <c r="Y326" s="35"/>
      <c r="Z326" s="35"/>
      <c r="AA326" s="35"/>
      <c r="AB326" s="35"/>
      <c r="AC326" s="35"/>
      <c r="AD326" s="35"/>
      <c r="AE326" s="35"/>
      <c r="AT326" s="14" t="s">
        <v>993</v>
      </c>
      <c r="AU326" s="14" t="s">
        <v>73</v>
      </c>
    </row>
    <row r="327" s="2" customFormat="1" ht="24.15" customHeight="1">
      <c r="A327" s="35"/>
      <c r="B327" s="36"/>
      <c r="C327" s="224" t="s">
        <v>1429</v>
      </c>
      <c r="D327" s="224" t="s">
        <v>239</v>
      </c>
      <c r="E327" s="225" t="s">
        <v>1381</v>
      </c>
      <c r="F327" s="226" t="s">
        <v>1373</v>
      </c>
      <c r="G327" s="227" t="s">
        <v>1139</v>
      </c>
      <c r="H327" s="228">
        <v>130.5</v>
      </c>
      <c r="I327" s="229"/>
      <c r="J327" s="230">
        <f>ROUND(I327*H327,2)</f>
        <v>0</v>
      </c>
      <c r="K327" s="231"/>
      <c r="L327" s="41"/>
      <c r="M327" s="232" t="s">
        <v>1</v>
      </c>
      <c r="N327" s="233" t="s">
        <v>38</v>
      </c>
      <c r="O327" s="88"/>
      <c r="P327" s="234">
        <f>O327*H327</f>
        <v>0</v>
      </c>
      <c r="Q327" s="234">
        <v>0</v>
      </c>
      <c r="R327" s="234">
        <f>Q327*H327</f>
        <v>0</v>
      </c>
      <c r="S327" s="234">
        <v>0</v>
      </c>
      <c r="T327" s="235">
        <f>S327*H327</f>
        <v>0</v>
      </c>
      <c r="U327" s="35"/>
      <c r="V327" s="35"/>
      <c r="W327" s="35"/>
      <c r="X327" s="35"/>
      <c r="Y327" s="35"/>
      <c r="Z327" s="35"/>
      <c r="AA327" s="35"/>
      <c r="AB327" s="35"/>
      <c r="AC327" s="35"/>
      <c r="AD327" s="35"/>
      <c r="AE327" s="35"/>
      <c r="AR327" s="236" t="s">
        <v>258</v>
      </c>
      <c r="AT327" s="236" t="s">
        <v>239</v>
      </c>
      <c r="AU327" s="236" t="s">
        <v>73</v>
      </c>
      <c r="AY327" s="14" t="s">
        <v>238</v>
      </c>
      <c r="BE327" s="237">
        <f>IF(N327="základní",J327,0)</f>
        <v>0</v>
      </c>
      <c r="BF327" s="237">
        <f>IF(N327="snížená",J327,0)</f>
        <v>0</v>
      </c>
      <c r="BG327" s="237">
        <f>IF(N327="zákl. přenesená",J327,0)</f>
        <v>0</v>
      </c>
      <c r="BH327" s="237">
        <f>IF(N327="sníž. přenesená",J327,0)</f>
        <v>0</v>
      </c>
      <c r="BI327" s="237">
        <f>IF(N327="nulová",J327,0)</f>
        <v>0</v>
      </c>
      <c r="BJ327" s="14" t="s">
        <v>80</v>
      </c>
      <c r="BK327" s="237">
        <f>ROUND(I327*H327,2)</f>
        <v>0</v>
      </c>
      <c r="BL327" s="14" t="s">
        <v>258</v>
      </c>
      <c r="BM327" s="236" t="s">
        <v>1445</v>
      </c>
    </row>
    <row r="328" s="2" customFormat="1">
      <c r="A328" s="35"/>
      <c r="B328" s="36"/>
      <c r="C328" s="37"/>
      <c r="D328" s="238" t="s">
        <v>244</v>
      </c>
      <c r="E328" s="37"/>
      <c r="F328" s="239" t="s">
        <v>1373</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244</v>
      </c>
      <c r="AU328" s="14" t="s">
        <v>73</v>
      </c>
    </row>
    <row r="329" s="2" customFormat="1">
      <c r="A329" s="35"/>
      <c r="B329" s="36"/>
      <c r="C329" s="37"/>
      <c r="D329" s="238" t="s">
        <v>993</v>
      </c>
      <c r="E329" s="37"/>
      <c r="F329" s="265" t="s">
        <v>2026</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993</v>
      </c>
      <c r="AU329" s="14" t="s">
        <v>73</v>
      </c>
    </row>
    <row r="330" s="2" customFormat="1" ht="16.5" customHeight="1">
      <c r="A330" s="35"/>
      <c r="B330" s="36"/>
      <c r="C330" s="224" t="s">
        <v>1328</v>
      </c>
      <c r="D330" s="224" t="s">
        <v>239</v>
      </c>
      <c r="E330" s="225" t="s">
        <v>1386</v>
      </c>
      <c r="F330" s="226" t="s">
        <v>1378</v>
      </c>
      <c r="G330" s="227" t="s">
        <v>1139</v>
      </c>
      <c r="H330" s="228">
        <v>10</v>
      </c>
      <c r="I330" s="229"/>
      <c r="J330" s="230">
        <f>ROUND(I330*H330,2)</f>
        <v>0</v>
      </c>
      <c r="K330" s="231"/>
      <c r="L330" s="41"/>
      <c r="M330" s="232" t="s">
        <v>1</v>
      </c>
      <c r="N330" s="23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258</v>
      </c>
      <c r="AT330" s="236" t="s">
        <v>239</v>
      </c>
      <c r="AU330" s="236" t="s">
        <v>73</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261</v>
      </c>
    </row>
    <row r="331" s="2" customFormat="1">
      <c r="A331" s="35"/>
      <c r="B331" s="36"/>
      <c r="C331" s="37"/>
      <c r="D331" s="238" t="s">
        <v>244</v>
      </c>
      <c r="E331" s="37"/>
      <c r="F331" s="239" t="s">
        <v>1378</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73</v>
      </c>
    </row>
    <row r="332" s="2" customFormat="1">
      <c r="A332" s="35"/>
      <c r="B332" s="36"/>
      <c r="C332" s="37"/>
      <c r="D332" s="238" t="s">
        <v>993</v>
      </c>
      <c r="E332" s="37"/>
      <c r="F332" s="265" t="s">
        <v>2027</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993</v>
      </c>
      <c r="AU332" s="14" t="s">
        <v>73</v>
      </c>
    </row>
    <row r="333" s="2" customFormat="1" ht="21.75" customHeight="1">
      <c r="A333" s="35"/>
      <c r="B333" s="36"/>
      <c r="C333" s="224" t="s">
        <v>1438</v>
      </c>
      <c r="D333" s="224" t="s">
        <v>239</v>
      </c>
      <c r="E333" s="225" t="s">
        <v>1390</v>
      </c>
      <c r="F333" s="226" t="s">
        <v>2028</v>
      </c>
      <c r="G333" s="227" t="s">
        <v>1139</v>
      </c>
      <c r="H333" s="228">
        <v>8</v>
      </c>
      <c r="I333" s="229"/>
      <c r="J333" s="230">
        <f>ROUND(I333*H333,2)</f>
        <v>0</v>
      </c>
      <c r="K333" s="231"/>
      <c r="L333" s="41"/>
      <c r="M333" s="232" t="s">
        <v>1</v>
      </c>
      <c r="N333" s="23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258</v>
      </c>
      <c r="AT333" s="236" t="s">
        <v>239</v>
      </c>
      <c r="AU333" s="236" t="s">
        <v>73</v>
      </c>
      <c r="AY333" s="14" t="s">
        <v>238</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258</v>
      </c>
      <c r="BM333" s="236" t="s">
        <v>1453</v>
      </c>
    </row>
    <row r="334" s="2" customFormat="1">
      <c r="A334" s="35"/>
      <c r="B334" s="36"/>
      <c r="C334" s="37"/>
      <c r="D334" s="238" t="s">
        <v>244</v>
      </c>
      <c r="E334" s="37"/>
      <c r="F334" s="239" t="s">
        <v>2028</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244</v>
      </c>
      <c r="AU334" s="14" t="s">
        <v>73</v>
      </c>
    </row>
    <row r="335" s="2" customFormat="1">
      <c r="A335" s="35"/>
      <c r="B335" s="36"/>
      <c r="C335" s="37"/>
      <c r="D335" s="238" t="s">
        <v>993</v>
      </c>
      <c r="E335" s="37"/>
      <c r="F335" s="265" t="s">
        <v>2029</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993</v>
      </c>
      <c r="AU335" s="14" t="s">
        <v>73</v>
      </c>
    </row>
    <row r="336" s="2" customFormat="1" ht="16.5" customHeight="1">
      <c r="A336" s="35"/>
      <c r="B336" s="36"/>
      <c r="C336" s="224" t="s">
        <v>1332</v>
      </c>
      <c r="D336" s="224" t="s">
        <v>239</v>
      </c>
      <c r="E336" s="225" t="s">
        <v>1395</v>
      </c>
      <c r="F336" s="226" t="s">
        <v>1387</v>
      </c>
      <c r="G336" s="227" t="s">
        <v>1150</v>
      </c>
      <c r="H336" s="228">
        <v>315</v>
      </c>
      <c r="I336" s="229"/>
      <c r="J336" s="230">
        <f>ROUND(I336*H336,2)</f>
        <v>0</v>
      </c>
      <c r="K336" s="231"/>
      <c r="L336" s="41"/>
      <c r="M336" s="232" t="s">
        <v>1</v>
      </c>
      <c r="N336" s="23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258</v>
      </c>
      <c r="AT336" s="236" t="s">
        <v>239</v>
      </c>
      <c r="AU336" s="236" t="s">
        <v>73</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1457</v>
      </c>
    </row>
    <row r="337" s="2" customFormat="1">
      <c r="A337" s="35"/>
      <c r="B337" s="36"/>
      <c r="C337" s="37"/>
      <c r="D337" s="238" t="s">
        <v>244</v>
      </c>
      <c r="E337" s="37"/>
      <c r="F337" s="239" t="s">
        <v>1387</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73</v>
      </c>
    </row>
    <row r="338" s="2" customFormat="1">
      <c r="A338" s="35"/>
      <c r="B338" s="36"/>
      <c r="C338" s="37"/>
      <c r="D338" s="238" t="s">
        <v>993</v>
      </c>
      <c r="E338" s="37"/>
      <c r="F338" s="265" t="s">
        <v>2030</v>
      </c>
      <c r="G338" s="37"/>
      <c r="H338" s="37"/>
      <c r="I338" s="240"/>
      <c r="J338" s="37"/>
      <c r="K338" s="37"/>
      <c r="L338" s="41"/>
      <c r="M338" s="241"/>
      <c r="N338" s="242"/>
      <c r="O338" s="88"/>
      <c r="P338" s="88"/>
      <c r="Q338" s="88"/>
      <c r="R338" s="88"/>
      <c r="S338" s="88"/>
      <c r="T338" s="89"/>
      <c r="U338" s="35"/>
      <c r="V338" s="35"/>
      <c r="W338" s="35"/>
      <c r="X338" s="35"/>
      <c r="Y338" s="35"/>
      <c r="Z338" s="35"/>
      <c r="AA338" s="35"/>
      <c r="AB338" s="35"/>
      <c r="AC338" s="35"/>
      <c r="AD338" s="35"/>
      <c r="AE338" s="35"/>
      <c r="AT338" s="14" t="s">
        <v>993</v>
      </c>
      <c r="AU338" s="14" t="s">
        <v>73</v>
      </c>
    </row>
    <row r="339" s="2" customFormat="1" ht="21.75" customHeight="1">
      <c r="A339" s="35"/>
      <c r="B339" s="36"/>
      <c r="C339" s="224" t="s">
        <v>1447</v>
      </c>
      <c r="D339" s="224" t="s">
        <v>239</v>
      </c>
      <c r="E339" s="225" t="s">
        <v>1399</v>
      </c>
      <c r="F339" s="226" t="s">
        <v>2031</v>
      </c>
      <c r="G339" s="227" t="s">
        <v>1150</v>
      </c>
      <c r="H339" s="228">
        <v>175</v>
      </c>
      <c r="I339" s="229"/>
      <c r="J339" s="230">
        <f>ROUND(I339*H339,2)</f>
        <v>0</v>
      </c>
      <c r="K339" s="231"/>
      <c r="L339" s="41"/>
      <c r="M339" s="232" t="s">
        <v>1</v>
      </c>
      <c r="N339" s="233" t="s">
        <v>38</v>
      </c>
      <c r="O339" s="88"/>
      <c r="P339" s="234">
        <f>O339*H339</f>
        <v>0</v>
      </c>
      <c r="Q339" s="234">
        <v>0</v>
      </c>
      <c r="R339" s="234">
        <f>Q339*H339</f>
        <v>0</v>
      </c>
      <c r="S339" s="234">
        <v>0</v>
      </c>
      <c r="T339" s="235">
        <f>S339*H339</f>
        <v>0</v>
      </c>
      <c r="U339" s="35"/>
      <c r="V339" s="35"/>
      <c r="W339" s="35"/>
      <c r="X339" s="35"/>
      <c r="Y339" s="35"/>
      <c r="Z339" s="35"/>
      <c r="AA339" s="35"/>
      <c r="AB339" s="35"/>
      <c r="AC339" s="35"/>
      <c r="AD339" s="35"/>
      <c r="AE339" s="35"/>
      <c r="AR339" s="236" t="s">
        <v>258</v>
      </c>
      <c r="AT339" s="236" t="s">
        <v>239</v>
      </c>
      <c r="AU339" s="236" t="s">
        <v>73</v>
      </c>
      <c r="AY339" s="14" t="s">
        <v>238</v>
      </c>
      <c r="BE339" s="237">
        <f>IF(N339="základní",J339,0)</f>
        <v>0</v>
      </c>
      <c r="BF339" s="237">
        <f>IF(N339="snížená",J339,0)</f>
        <v>0</v>
      </c>
      <c r="BG339" s="237">
        <f>IF(N339="zákl. přenesená",J339,0)</f>
        <v>0</v>
      </c>
      <c r="BH339" s="237">
        <f>IF(N339="sníž. přenesená",J339,0)</f>
        <v>0</v>
      </c>
      <c r="BI339" s="237">
        <f>IF(N339="nulová",J339,0)</f>
        <v>0</v>
      </c>
      <c r="BJ339" s="14" t="s">
        <v>80</v>
      </c>
      <c r="BK339" s="237">
        <f>ROUND(I339*H339,2)</f>
        <v>0</v>
      </c>
      <c r="BL339" s="14" t="s">
        <v>258</v>
      </c>
      <c r="BM339" s="236" t="s">
        <v>2032</v>
      </c>
    </row>
    <row r="340" s="2" customFormat="1">
      <c r="A340" s="35"/>
      <c r="B340" s="36"/>
      <c r="C340" s="37"/>
      <c r="D340" s="238" t="s">
        <v>244</v>
      </c>
      <c r="E340" s="37"/>
      <c r="F340" s="239" t="s">
        <v>2031</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244</v>
      </c>
      <c r="AU340" s="14" t="s">
        <v>73</v>
      </c>
    </row>
    <row r="341" s="2" customFormat="1">
      <c r="A341" s="35"/>
      <c r="B341" s="36"/>
      <c r="C341" s="37"/>
      <c r="D341" s="238" t="s">
        <v>993</v>
      </c>
      <c r="E341" s="37"/>
      <c r="F341" s="265" t="s">
        <v>2033</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993</v>
      </c>
      <c r="AU341" s="14" t="s">
        <v>73</v>
      </c>
    </row>
    <row r="342" s="2" customFormat="1" ht="16.5" customHeight="1">
      <c r="A342" s="35"/>
      <c r="B342" s="36"/>
      <c r="C342" s="224" t="s">
        <v>1337</v>
      </c>
      <c r="D342" s="224" t="s">
        <v>239</v>
      </c>
      <c r="E342" s="225" t="s">
        <v>1404</v>
      </c>
      <c r="F342" s="226" t="s">
        <v>1396</v>
      </c>
      <c r="G342" s="227" t="s">
        <v>1150</v>
      </c>
      <c r="H342" s="228">
        <v>130</v>
      </c>
      <c r="I342" s="229"/>
      <c r="J342" s="230">
        <f>ROUND(I342*H342,2)</f>
        <v>0</v>
      </c>
      <c r="K342" s="231"/>
      <c r="L342" s="41"/>
      <c r="M342" s="232" t="s">
        <v>1</v>
      </c>
      <c r="N342" s="23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258</v>
      </c>
      <c r="AT342" s="236" t="s">
        <v>239</v>
      </c>
      <c r="AU342" s="236" t="s">
        <v>73</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2034</v>
      </c>
    </row>
    <row r="343" s="2" customFormat="1">
      <c r="A343" s="35"/>
      <c r="B343" s="36"/>
      <c r="C343" s="37"/>
      <c r="D343" s="238" t="s">
        <v>244</v>
      </c>
      <c r="E343" s="37"/>
      <c r="F343" s="239" t="s">
        <v>1396</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73</v>
      </c>
    </row>
    <row r="344" s="2" customFormat="1">
      <c r="A344" s="35"/>
      <c r="B344" s="36"/>
      <c r="C344" s="37"/>
      <c r="D344" s="238" t="s">
        <v>993</v>
      </c>
      <c r="E344" s="37"/>
      <c r="F344" s="265" t="s">
        <v>1398</v>
      </c>
      <c r="G344" s="37"/>
      <c r="H344" s="37"/>
      <c r="I344" s="240"/>
      <c r="J344" s="37"/>
      <c r="K344" s="37"/>
      <c r="L344" s="41"/>
      <c r="M344" s="241"/>
      <c r="N344" s="242"/>
      <c r="O344" s="88"/>
      <c r="P344" s="88"/>
      <c r="Q344" s="88"/>
      <c r="R344" s="88"/>
      <c r="S344" s="88"/>
      <c r="T344" s="89"/>
      <c r="U344" s="35"/>
      <c r="V344" s="35"/>
      <c r="W344" s="35"/>
      <c r="X344" s="35"/>
      <c r="Y344" s="35"/>
      <c r="Z344" s="35"/>
      <c r="AA344" s="35"/>
      <c r="AB344" s="35"/>
      <c r="AC344" s="35"/>
      <c r="AD344" s="35"/>
      <c r="AE344" s="35"/>
      <c r="AT344" s="14" t="s">
        <v>993</v>
      </c>
      <c r="AU344" s="14" t="s">
        <v>73</v>
      </c>
    </row>
    <row r="345" s="2" customFormat="1" ht="16.5" customHeight="1">
      <c r="A345" s="35"/>
      <c r="B345" s="36"/>
      <c r="C345" s="224" t="s">
        <v>1454</v>
      </c>
      <c r="D345" s="224" t="s">
        <v>239</v>
      </c>
      <c r="E345" s="225" t="s">
        <v>1408</v>
      </c>
      <c r="F345" s="226" t="s">
        <v>2035</v>
      </c>
      <c r="G345" s="227" t="s">
        <v>1139</v>
      </c>
      <c r="H345" s="228">
        <v>31.5</v>
      </c>
      <c r="I345" s="229"/>
      <c r="J345" s="230">
        <f>ROUND(I345*H345,2)</f>
        <v>0</v>
      </c>
      <c r="K345" s="231"/>
      <c r="L345" s="41"/>
      <c r="M345" s="232" t="s">
        <v>1</v>
      </c>
      <c r="N345" s="233" t="s">
        <v>38</v>
      </c>
      <c r="O345" s="88"/>
      <c r="P345" s="234">
        <f>O345*H345</f>
        <v>0</v>
      </c>
      <c r="Q345" s="234">
        <v>0</v>
      </c>
      <c r="R345" s="234">
        <f>Q345*H345</f>
        <v>0</v>
      </c>
      <c r="S345" s="234">
        <v>0</v>
      </c>
      <c r="T345" s="235">
        <f>S345*H345</f>
        <v>0</v>
      </c>
      <c r="U345" s="35"/>
      <c r="V345" s="35"/>
      <c r="W345" s="35"/>
      <c r="X345" s="35"/>
      <c r="Y345" s="35"/>
      <c r="Z345" s="35"/>
      <c r="AA345" s="35"/>
      <c r="AB345" s="35"/>
      <c r="AC345" s="35"/>
      <c r="AD345" s="35"/>
      <c r="AE345" s="35"/>
      <c r="AR345" s="236" t="s">
        <v>258</v>
      </c>
      <c r="AT345" s="236" t="s">
        <v>239</v>
      </c>
      <c r="AU345" s="236" t="s">
        <v>73</v>
      </c>
      <c r="AY345" s="14" t="s">
        <v>238</v>
      </c>
      <c r="BE345" s="237">
        <f>IF(N345="základní",J345,0)</f>
        <v>0</v>
      </c>
      <c r="BF345" s="237">
        <f>IF(N345="snížená",J345,0)</f>
        <v>0</v>
      </c>
      <c r="BG345" s="237">
        <f>IF(N345="zákl. přenesená",J345,0)</f>
        <v>0</v>
      </c>
      <c r="BH345" s="237">
        <f>IF(N345="sníž. přenesená",J345,0)</f>
        <v>0</v>
      </c>
      <c r="BI345" s="237">
        <f>IF(N345="nulová",J345,0)</f>
        <v>0</v>
      </c>
      <c r="BJ345" s="14" t="s">
        <v>80</v>
      </c>
      <c r="BK345" s="237">
        <f>ROUND(I345*H345,2)</f>
        <v>0</v>
      </c>
      <c r="BL345" s="14" t="s">
        <v>258</v>
      </c>
      <c r="BM345" s="236" t="s">
        <v>2036</v>
      </c>
    </row>
    <row r="346" s="2" customFormat="1">
      <c r="A346" s="35"/>
      <c r="B346" s="36"/>
      <c r="C346" s="37"/>
      <c r="D346" s="238" t="s">
        <v>244</v>
      </c>
      <c r="E346" s="37"/>
      <c r="F346" s="239" t="s">
        <v>2035</v>
      </c>
      <c r="G346" s="37"/>
      <c r="H346" s="37"/>
      <c r="I346" s="240"/>
      <c r="J346" s="37"/>
      <c r="K346" s="37"/>
      <c r="L346" s="41"/>
      <c r="M346" s="241"/>
      <c r="N346" s="242"/>
      <c r="O346" s="88"/>
      <c r="P346" s="88"/>
      <c r="Q346" s="88"/>
      <c r="R346" s="88"/>
      <c r="S346" s="88"/>
      <c r="T346" s="89"/>
      <c r="U346" s="35"/>
      <c r="V346" s="35"/>
      <c r="W346" s="35"/>
      <c r="X346" s="35"/>
      <c r="Y346" s="35"/>
      <c r="Z346" s="35"/>
      <c r="AA346" s="35"/>
      <c r="AB346" s="35"/>
      <c r="AC346" s="35"/>
      <c r="AD346" s="35"/>
      <c r="AE346" s="35"/>
      <c r="AT346" s="14" t="s">
        <v>244</v>
      </c>
      <c r="AU346" s="14" t="s">
        <v>73</v>
      </c>
    </row>
    <row r="347" s="2" customFormat="1">
      <c r="A347" s="35"/>
      <c r="B347" s="36"/>
      <c r="C347" s="37"/>
      <c r="D347" s="238" t="s">
        <v>993</v>
      </c>
      <c r="E347" s="37"/>
      <c r="F347" s="265" t="s">
        <v>2037</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993</v>
      </c>
      <c r="AU347" s="14" t="s">
        <v>73</v>
      </c>
    </row>
    <row r="348" s="2" customFormat="1" ht="16.5" customHeight="1">
      <c r="A348" s="35"/>
      <c r="B348" s="36"/>
      <c r="C348" s="224" t="s">
        <v>1341</v>
      </c>
      <c r="D348" s="224" t="s">
        <v>239</v>
      </c>
      <c r="E348" s="225" t="s">
        <v>1412</v>
      </c>
      <c r="F348" s="226" t="s">
        <v>1417</v>
      </c>
      <c r="G348" s="227" t="s">
        <v>1139</v>
      </c>
      <c r="H348" s="228">
        <v>85.469999999999999</v>
      </c>
      <c r="I348" s="229"/>
      <c r="J348" s="230">
        <f>ROUND(I348*H348,2)</f>
        <v>0</v>
      </c>
      <c r="K348" s="231"/>
      <c r="L348" s="41"/>
      <c r="M348" s="232" t="s">
        <v>1</v>
      </c>
      <c r="N348" s="233" t="s">
        <v>38</v>
      </c>
      <c r="O348" s="88"/>
      <c r="P348" s="234">
        <f>O348*H348</f>
        <v>0</v>
      </c>
      <c r="Q348" s="234">
        <v>0</v>
      </c>
      <c r="R348" s="234">
        <f>Q348*H348</f>
        <v>0</v>
      </c>
      <c r="S348" s="234">
        <v>0</v>
      </c>
      <c r="T348" s="235">
        <f>S348*H348</f>
        <v>0</v>
      </c>
      <c r="U348" s="35"/>
      <c r="V348" s="35"/>
      <c r="W348" s="35"/>
      <c r="X348" s="35"/>
      <c r="Y348" s="35"/>
      <c r="Z348" s="35"/>
      <c r="AA348" s="35"/>
      <c r="AB348" s="35"/>
      <c r="AC348" s="35"/>
      <c r="AD348" s="35"/>
      <c r="AE348" s="35"/>
      <c r="AR348" s="236" t="s">
        <v>258</v>
      </c>
      <c r="AT348" s="236" t="s">
        <v>239</v>
      </c>
      <c r="AU348" s="236" t="s">
        <v>73</v>
      </c>
      <c r="AY348" s="14" t="s">
        <v>238</v>
      </c>
      <c r="BE348" s="237">
        <f>IF(N348="základní",J348,0)</f>
        <v>0</v>
      </c>
      <c r="BF348" s="237">
        <f>IF(N348="snížená",J348,0)</f>
        <v>0</v>
      </c>
      <c r="BG348" s="237">
        <f>IF(N348="zákl. přenesená",J348,0)</f>
        <v>0</v>
      </c>
      <c r="BH348" s="237">
        <f>IF(N348="sníž. přenesená",J348,0)</f>
        <v>0</v>
      </c>
      <c r="BI348" s="237">
        <f>IF(N348="nulová",J348,0)</f>
        <v>0</v>
      </c>
      <c r="BJ348" s="14" t="s">
        <v>80</v>
      </c>
      <c r="BK348" s="237">
        <f>ROUND(I348*H348,2)</f>
        <v>0</v>
      </c>
      <c r="BL348" s="14" t="s">
        <v>258</v>
      </c>
      <c r="BM348" s="236" t="s">
        <v>1471</v>
      </c>
    </row>
    <row r="349" s="2" customFormat="1">
      <c r="A349" s="35"/>
      <c r="B349" s="36"/>
      <c r="C349" s="37"/>
      <c r="D349" s="238" t="s">
        <v>244</v>
      </c>
      <c r="E349" s="37"/>
      <c r="F349" s="239" t="s">
        <v>1417</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244</v>
      </c>
      <c r="AU349" s="14" t="s">
        <v>73</v>
      </c>
    </row>
    <row r="350" s="2" customFormat="1">
      <c r="A350" s="35"/>
      <c r="B350" s="36"/>
      <c r="C350" s="37"/>
      <c r="D350" s="238" t="s">
        <v>993</v>
      </c>
      <c r="E350" s="37"/>
      <c r="F350" s="265" t="s">
        <v>2038</v>
      </c>
      <c r="G350" s="37"/>
      <c r="H350" s="37"/>
      <c r="I350" s="240"/>
      <c r="J350" s="37"/>
      <c r="K350" s="37"/>
      <c r="L350" s="41"/>
      <c r="M350" s="241"/>
      <c r="N350" s="242"/>
      <c r="O350" s="88"/>
      <c r="P350" s="88"/>
      <c r="Q350" s="88"/>
      <c r="R350" s="88"/>
      <c r="S350" s="88"/>
      <c r="T350" s="89"/>
      <c r="U350" s="35"/>
      <c r="V350" s="35"/>
      <c r="W350" s="35"/>
      <c r="X350" s="35"/>
      <c r="Y350" s="35"/>
      <c r="Z350" s="35"/>
      <c r="AA350" s="35"/>
      <c r="AB350" s="35"/>
      <c r="AC350" s="35"/>
      <c r="AD350" s="35"/>
      <c r="AE350" s="35"/>
      <c r="AT350" s="14" t="s">
        <v>993</v>
      </c>
      <c r="AU350" s="14" t="s">
        <v>73</v>
      </c>
    </row>
    <row r="351" s="2" customFormat="1" ht="16.5" customHeight="1">
      <c r="A351" s="35"/>
      <c r="B351" s="36"/>
      <c r="C351" s="224" t="s">
        <v>1461</v>
      </c>
      <c r="D351" s="224" t="s">
        <v>239</v>
      </c>
      <c r="E351" s="225" t="s">
        <v>1416</v>
      </c>
      <c r="F351" s="226" t="s">
        <v>1422</v>
      </c>
      <c r="G351" s="227" t="s">
        <v>1139</v>
      </c>
      <c r="H351" s="228">
        <v>28.16</v>
      </c>
      <c r="I351" s="229"/>
      <c r="J351" s="230">
        <f>ROUND(I351*H351,2)</f>
        <v>0</v>
      </c>
      <c r="K351" s="231"/>
      <c r="L351" s="41"/>
      <c r="M351" s="232" t="s">
        <v>1</v>
      </c>
      <c r="N351" s="233" t="s">
        <v>38</v>
      </c>
      <c r="O351" s="88"/>
      <c r="P351" s="234">
        <f>O351*H351</f>
        <v>0</v>
      </c>
      <c r="Q351" s="234">
        <v>0</v>
      </c>
      <c r="R351" s="234">
        <f>Q351*H351</f>
        <v>0</v>
      </c>
      <c r="S351" s="234">
        <v>0</v>
      </c>
      <c r="T351" s="235">
        <f>S351*H351</f>
        <v>0</v>
      </c>
      <c r="U351" s="35"/>
      <c r="V351" s="35"/>
      <c r="W351" s="35"/>
      <c r="X351" s="35"/>
      <c r="Y351" s="35"/>
      <c r="Z351" s="35"/>
      <c r="AA351" s="35"/>
      <c r="AB351" s="35"/>
      <c r="AC351" s="35"/>
      <c r="AD351" s="35"/>
      <c r="AE351" s="35"/>
      <c r="AR351" s="236" t="s">
        <v>258</v>
      </c>
      <c r="AT351" s="236" t="s">
        <v>239</v>
      </c>
      <c r="AU351" s="236" t="s">
        <v>73</v>
      </c>
      <c r="AY351" s="14" t="s">
        <v>238</v>
      </c>
      <c r="BE351" s="237">
        <f>IF(N351="základní",J351,0)</f>
        <v>0</v>
      </c>
      <c r="BF351" s="237">
        <f>IF(N351="snížená",J351,0)</f>
        <v>0</v>
      </c>
      <c r="BG351" s="237">
        <f>IF(N351="zákl. přenesená",J351,0)</f>
        <v>0</v>
      </c>
      <c r="BH351" s="237">
        <f>IF(N351="sníž. přenesená",J351,0)</f>
        <v>0</v>
      </c>
      <c r="BI351" s="237">
        <f>IF(N351="nulová",J351,0)</f>
        <v>0</v>
      </c>
      <c r="BJ351" s="14" t="s">
        <v>80</v>
      </c>
      <c r="BK351" s="237">
        <f>ROUND(I351*H351,2)</f>
        <v>0</v>
      </c>
      <c r="BL351" s="14" t="s">
        <v>258</v>
      </c>
      <c r="BM351" s="236" t="s">
        <v>1474</v>
      </c>
    </row>
    <row r="352" s="2" customFormat="1">
      <c r="A352" s="35"/>
      <c r="B352" s="36"/>
      <c r="C352" s="37"/>
      <c r="D352" s="238" t="s">
        <v>244</v>
      </c>
      <c r="E352" s="37"/>
      <c r="F352" s="239" t="s">
        <v>1422</v>
      </c>
      <c r="G352" s="37"/>
      <c r="H352" s="37"/>
      <c r="I352" s="240"/>
      <c r="J352" s="37"/>
      <c r="K352" s="37"/>
      <c r="L352" s="41"/>
      <c r="M352" s="241"/>
      <c r="N352" s="242"/>
      <c r="O352" s="88"/>
      <c r="P352" s="88"/>
      <c r="Q352" s="88"/>
      <c r="R352" s="88"/>
      <c r="S352" s="88"/>
      <c r="T352" s="89"/>
      <c r="U352" s="35"/>
      <c r="V352" s="35"/>
      <c r="W352" s="35"/>
      <c r="X352" s="35"/>
      <c r="Y352" s="35"/>
      <c r="Z352" s="35"/>
      <c r="AA352" s="35"/>
      <c r="AB352" s="35"/>
      <c r="AC352" s="35"/>
      <c r="AD352" s="35"/>
      <c r="AE352" s="35"/>
      <c r="AT352" s="14" t="s">
        <v>244</v>
      </c>
      <c r="AU352" s="14" t="s">
        <v>73</v>
      </c>
    </row>
    <row r="353" s="2" customFormat="1">
      <c r="A353" s="35"/>
      <c r="B353" s="36"/>
      <c r="C353" s="37"/>
      <c r="D353" s="238" t="s">
        <v>993</v>
      </c>
      <c r="E353" s="37"/>
      <c r="F353" s="265" t="s">
        <v>2039</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993</v>
      </c>
      <c r="AU353" s="14" t="s">
        <v>73</v>
      </c>
    </row>
    <row r="354" s="2" customFormat="1" ht="16.5" customHeight="1">
      <c r="A354" s="35"/>
      <c r="B354" s="36"/>
      <c r="C354" s="224" t="s">
        <v>1346</v>
      </c>
      <c r="D354" s="224" t="s">
        <v>239</v>
      </c>
      <c r="E354" s="225" t="s">
        <v>1421</v>
      </c>
      <c r="F354" s="226" t="s">
        <v>1426</v>
      </c>
      <c r="G354" s="227" t="s">
        <v>1139</v>
      </c>
      <c r="H354" s="228">
        <v>9.9000000000000004</v>
      </c>
      <c r="I354" s="229"/>
      <c r="J354" s="230">
        <f>ROUND(I354*H354,2)</f>
        <v>0</v>
      </c>
      <c r="K354" s="231"/>
      <c r="L354" s="41"/>
      <c r="M354" s="232" t="s">
        <v>1</v>
      </c>
      <c r="N354" s="233" t="s">
        <v>38</v>
      </c>
      <c r="O354" s="88"/>
      <c r="P354" s="234">
        <f>O354*H354</f>
        <v>0</v>
      </c>
      <c r="Q354" s="234">
        <v>0</v>
      </c>
      <c r="R354" s="234">
        <f>Q354*H354</f>
        <v>0</v>
      </c>
      <c r="S354" s="234">
        <v>0</v>
      </c>
      <c r="T354" s="235">
        <f>S354*H354</f>
        <v>0</v>
      </c>
      <c r="U354" s="35"/>
      <c r="V354" s="35"/>
      <c r="W354" s="35"/>
      <c r="X354" s="35"/>
      <c r="Y354" s="35"/>
      <c r="Z354" s="35"/>
      <c r="AA354" s="35"/>
      <c r="AB354" s="35"/>
      <c r="AC354" s="35"/>
      <c r="AD354" s="35"/>
      <c r="AE354" s="35"/>
      <c r="AR354" s="236" t="s">
        <v>258</v>
      </c>
      <c r="AT354" s="236" t="s">
        <v>239</v>
      </c>
      <c r="AU354" s="236" t="s">
        <v>73</v>
      </c>
      <c r="AY354" s="14" t="s">
        <v>238</v>
      </c>
      <c r="BE354" s="237">
        <f>IF(N354="základní",J354,0)</f>
        <v>0</v>
      </c>
      <c r="BF354" s="237">
        <f>IF(N354="snížená",J354,0)</f>
        <v>0</v>
      </c>
      <c r="BG354" s="237">
        <f>IF(N354="zákl. přenesená",J354,0)</f>
        <v>0</v>
      </c>
      <c r="BH354" s="237">
        <f>IF(N354="sníž. přenesená",J354,0)</f>
        <v>0</v>
      </c>
      <c r="BI354" s="237">
        <f>IF(N354="nulová",J354,0)</f>
        <v>0</v>
      </c>
      <c r="BJ354" s="14" t="s">
        <v>80</v>
      </c>
      <c r="BK354" s="237">
        <f>ROUND(I354*H354,2)</f>
        <v>0</v>
      </c>
      <c r="BL354" s="14" t="s">
        <v>258</v>
      </c>
      <c r="BM354" s="236" t="s">
        <v>1478</v>
      </c>
    </row>
    <row r="355" s="2" customFormat="1">
      <c r="A355" s="35"/>
      <c r="B355" s="36"/>
      <c r="C355" s="37"/>
      <c r="D355" s="238" t="s">
        <v>244</v>
      </c>
      <c r="E355" s="37"/>
      <c r="F355" s="239" t="s">
        <v>1426</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244</v>
      </c>
      <c r="AU355" s="14" t="s">
        <v>73</v>
      </c>
    </row>
    <row r="356" s="2" customFormat="1">
      <c r="A356" s="35"/>
      <c r="B356" s="36"/>
      <c r="C356" s="37"/>
      <c r="D356" s="238" t="s">
        <v>993</v>
      </c>
      <c r="E356" s="37"/>
      <c r="F356" s="265" t="s">
        <v>2040</v>
      </c>
      <c r="G356" s="37"/>
      <c r="H356" s="37"/>
      <c r="I356" s="240"/>
      <c r="J356" s="37"/>
      <c r="K356" s="37"/>
      <c r="L356" s="41"/>
      <c r="M356" s="241"/>
      <c r="N356" s="242"/>
      <c r="O356" s="88"/>
      <c r="P356" s="88"/>
      <c r="Q356" s="88"/>
      <c r="R356" s="88"/>
      <c r="S356" s="88"/>
      <c r="T356" s="89"/>
      <c r="U356" s="35"/>
      <c r="V356" s="35"/>
      <c r="W356" s="35"/>
      <c r="X356" s="35"/>
      <c r="Y356" s="35"/>
      <c r="Z356" s="35"/>
      <c r="AA356" s="35"/>
      <c r="AB356" s="35"/>
      <c r="AC356" s="35"/>
      <c r="AD356" s="35"/>
      <c r="AE356" s="35"/>
      <c r="AT356" s="14" t="s">
        <v>993</v>
      </c>
      <c r="AU356" s="14" t="s">
        <v>73</v>
      </c>
    </row>
    <row r="357" s="2" customFormat="1" ht="16.5" customHeight="1">
      <c r="A357" s="35"/>
      <c r="B357" s="36"/>
      <c r="C357" s="224" t="s">
        <v>1468</v>
      </c>
      <c r="D357" s="224" t="s">
        <v>239</v>
      </c>
      <c r="E357" s="225" t="s">
        <v>1425</v>
      </c>
      <c r="F357" s="226" t="s">
        <v>1431</v>
      </c>
      <c r="G357" s="227" t="s">
        <v>1150</v>
      </c>
      <c r="H357" s="228">
        <v>265</v>
      </c>
      <c r="I357" s="229"/>
      <c r="J357" s="230">
        <f>ROUND(I357*H357,2)</f>
        <v>0</v>
      </c>
      <c r="K357" s="231"/>
      <c r="L357" s="41"/>
      <c r="M357" s="232" t="s">
        <v>1</v>
      </c>
      <c r="N357" s="233" t="s">
        <v>38</v>
      </c>
      <c r="O357" s="88"/>
      <c r="P357" s="234">
        <f>O357*H357</f>
        <v>0</v>
      </c>
      <c r="Q357" s="234">
        <v>0</v>
      </c>
      <c r="R357" s="234">
        <f>Q357*H357</f>
        <v>0</v>
      </c>
      <c r="S357" s="234">
        <v>0</v>
      </c>
      <c r="T357" s="235">
        <f>S357*H357</f>
        <v>0</v>
      </c>
      <c r="U357" s="35"/>
      <c r="V357" s="35"/>
      <c r="W357" s="35"/>
      <c r="X357" s="35"/>
      <c r="Y357" s="35"/>
      <c r="Z357" s="35"/>
      <c r="AA357" s="35"/>
      <c r="AB357" s="35"/>
      <c r="AC357" s="35"/>
      <c r="AD357" s="35"/>
      <c r="AE357" s="35"/>
      <c r="AR357" s="236" t="s">
        <v>258</v>
      </c>
      <c r="AT357" s="236" t="s">
        <v>239</v>
      </c>
      <c r="AU357" s="236" t="s">
        <v>73</v>
      </c>
      <c r="AY357" s="14" t="s">
        <v>238</v>
      </c>
      <c r="BE357" s="237">
        <f>IF(N357="základní",J357,0)</f>
        <v>0</v>
      </c>
      <c r="BF357" s="237">
        <f>IF(N357="snížená",J357,0)</f>
        <v>0</v>
      </c>
      <c r="BG357" s="237">
        <f>IF(N357="zákl. přenesená",J357,0)</f>
        <v>0</v>
      </c>
      <c r="BH357" s="237">
        <f>IF(N357="sníž. přenesená",J357,0)</f>
        <v>0</v>
      </c>
      <c r="BI357" s="237">
        <f>IF(N357="nulová",J357,0)</f>
        <v>0</v>
      </c>
      <c r="BJ357" s="14" t="s">
        <v>80</v>
      </c>
      <c r="BK357" s="237">
        <f>ROUND(I357*H357,2)</f>
        <v>0</v>
      </c>
      <c r="BL357" s="14" t="s">
        <v>258</v>
      </c>
      <c r="BM357" s="236" t="s">
        <v>1483</v>
      </c>
    </row>
    <row r="358" s="2" customFormat="1">
      <c r="A358" s="35"/>
      <c r="B358" s="36"/>
      <c r="C358" s="37"/>
      <c r="D358" s="238" t="s">
        <v>244</v>
      </c>
      <c r="E358" s="37"/>
      <c r="F358" s="239" t="s">
        <v>1431</v>
      </c>
      <c r="G358" s="37"/>
      <c r="H358" s="37"/>
      <c r="I358" s="240"/>
      <c r="J358" s="37"/>
      <c r="K358" s="37"/>
      <c r="L358" s="41"/>
      <c r="M358" s="241"/>
      <c r="N358" s="242"/>
      <c r="O358" s="88"/>
      <c r="P358" s="88"/>
      <c r="Q358" s="88"/>
      <c r="R358" s="88"/>
      <c r="S358" s="88"/>
      <c r="T358" s="89"/>
      <c r="U358" s="35"/>
      <c r="V358" s="35"/>
      <c r="W358" s="35"/>
      <c r="X358" s="35"/>
      <c r="Y358" s="35"/>
      <c r="Z358" s="35"/>
      <c r="AA358" s="35"/>
      <c r="AB358" s="35"/>
      <c r="AC358" s="35"/>
      <c r="AD358" s="35"/>
      <c r="AE358" s="35"/>
      <c r="AT358" s="14" t="s">
        <v>244</v>
      </c>
      <c r="AU358" s="14" t="s">
        <v>73</v>
      </c>
    </row>
    <row r="359" s="2" customFormat="1">
      <c r="A359" s="35"/>
      <c r="B359" s="36"/>
      <c r="C359" s="37"/>
      <c r="D359" s="238" t="s">
        <v>993</v>
      </c>
      <c r="E359" s="37"/>
      <c r="F359" s="265" t="s">
        <v>2041</v>
      </c>
      <c r="G359" s="37"/>
      <c r="H359" s="37"/>
      <c r="I359" s="240"/>
      <c r="J359" s="37"/>
      <c r="K359" s="37"/>
      <c r="L359" s="41"/>
      <c r="M359" s="241"/>
      <c r="N359" s="242"/>
      <c r="O359" s="88"/>
      <c r="P359" s="88"/>
      <c r="Q359" s="88"/>
      <c r="R359" s="88"/>
      <c r="S359" s="88"/>
      <c r="T359" s="89"/>
      <c r="U359" s="35"/>
      <c r="V359" s="35"/>
      <c r="W359" s="35"/>
      <c r="X359" s="35"/>
      <c r="Y359" s="35"/>
      <c r="Z359" s="35"/>
      <c r="AA359" s="35"/>
      <c r="AB359" s="35"/>
      <c r="AC359" s="35"/>
      <c r="AD359" s="35"/>
      <c r="AE359" s="35"/>
      <c r="AT359" s="14" t="s">
        <v>993</v>
      </c>
      <c r="AU359" s="14" t="s">
        <v>73</v>
      </c>
    </row>
    <row r="360" s="2" customFormat="1" ht="24.15" customHeight="1">
      <c r="A360" s="35"/>
      <c r="B360" s="36"/>
      <c r="C360" s="224" t="s">
        <v>1349</v>
      </c>
      <c r="D360" s="224" t="s">
        <v>239</v>
      </c>
      <c r="E360" s="225" t="s">
        <v>1430</v>
      </c>
      <c r="F360" s="226" t="s">
        <v>2042</v>
      </c>
      <c r="G360" s="227" t="s">
        <v>1139</v>
      </c>
      <c r="H360" s="228">
        <v>0.29899999999999999</v>
      </c>
      <c r="I360" s="229"/>
      <c r="J360" s="230">
        <f>ROUND(I360*H360,2)</f>
        <v>0</v>
      </c>
      <c r="K360" s="231"/>
      <c r="L360" s="41"/>
      <c r="M360" s="232" t="s">
        <v>1</v>
      </c>
      <c r="N360" s="233" t="s">
        <v>38</v>
      </c>
      <c r="O360" s="88"/>
      <c r="P360" s="234">
        <f>O360*H360</f>
        <v>0</v>
      </c>
      <c r="Q360" s="234">
        <v>0</v>
      </c>
      <c r="R360" s="234">
        <f>Q360*H360</f>
        <v>0</v>
      </c>
      <c r="S360" s="234">
        <v>0</v>
      </c>
      <c r="T360" s="235">
        <f>S360*H360</f>
        <v>0</v>
      </c>
      <c r="U360" s="35"/>
      <c r="V360" s="35"/>
      <c r="W360" s="35"/>
      <c r="X360" s="35"/>
      <c r="Y360" s="35"/>
      <c r="Z360" s="35"/>
      <c r="AA360" s="35"/>
      <c r="AB360" s="35"/>
      <c r="AC360" s="35"/>
      <c r="AD360" s="35"/>
      <c r="AE360" s="35"/>
      <c r="AR360" s="236" t="s">
        <v>258</v>
      </c>
      <c r="AT360" s="236" t="s">
        <v>239</v>
      </c>
      <c r="AU360" s="236" t="s">
        <v>73</v>
      </c>
      <c r="AY360" s="14" t="s">
        <v>238</v>
      </c>
      <c r="BE360" s="237">
        <f>IF(N360="základní",J360,0)</f>
        <v>0</v>
      </c>
      <c r="BF360" s="237">
        <f>IF(N360="snížená",J360,0)</f>
        <v>0</v>
      </c>
      <c r="BG360" s="237">
        <f>IF(N360="zákl. přenesená",J360,0)</f>
        <v>0</v>
      </c>
      <c r="BH360" s="237">
        <f>IF(N360="sníž. přenesená",J360,0)</f>
        <v>0</v>
      </c>
      <c r="BI360" s="237">
        <f>IF(N360="nulová",J360,0)</f>
        <v>0</v>
      </c>
      <c r="BJ360" s="14" t="s">
        <v>80</v>
      </c>
      <c r="BK360" s="237">
        <f>ROUND(I360*H360,2)</f>
        <v>0</v>
      </c>
      <c r="BL360" s="14" t="s">
        <v>258</v>
      </c>
      <c r="BM360" s="236" t="s">
        <v>1642</v>
      </c>
    </row>
    <row r="361" s="2" customFormat="1">
      <c r="A361" s="35"/>
      <c r="B361" s="36"/>
      <c r="C361" s="37"/>
      <c r="D361" s="238" t="s">
        <v>244</v>
      </c>
      <c r="E361" s="37"/>
      <c r="F361" s="239" t="s">
        <v>2042</v>
      </c>
      <c r="G361" s="37"/>
      <c r="H361" s="37"/>
      <c r="I361" s="240"/>
      <c r="J361" s="37"/>
      <c r="K361" s="37"/>
      <c r="L361" s="41"/>
      <c r="M361" s="241"/>
      <c r="N361" s="242"/>
      <c r="O361" s="88"/>
      <c r="P361" s="88"/>
      <c r="Q361" s="88"/>
      <c r="R361" s="88"/>
      <c r="S361" s="88"/>
      <c r="T361" s="89"/>
      <c r="U361" s="35"/>
      <c r="V361" s="35"/>
      <c r="W361" s="35"/>
      <c r="X361" s="35"/>
      <c r="Y361" s="35"/>
      <c r="Z361" s="35"/>
      <c r="AA361" s="35"/>
      <c r="AB361" s="35"/>
      <c r="AC361" s="35"/>
      <c r="AD361" s="35"/>
      <c r="AE361" s="35"/>
      <c r="AT361" s="14" t="s">
        <v>244</v>
      </c>
      <c r="AU361" s="14" t="s">
        <v>73</v>
      </c>
    </row>
    <row r="362" s="2" customFormat="1">
      <c r="A362" s="35"/>
      <c r="B362" s="36"/>
      <c r="C362" s="37"/>
      <c r="D362" s="238" t="s">
        <v>993</v>
      </c>
      <c r="E362" s="37"/>
      <c r="F362" s="265" t="s">
        <v>2043</v>
      </c>
      <c r="G362" s="37"/>
      <c r="H362" s="37"/>
      <c r="I362" s="240"/>
      <c r="J362" s="37"/>
      <c r="K362" s="37"/>
      <c r="L362" s="41"/>
      <c r="M362" s="241"/>
      <c r="N362" s="242"/>
      <c r="O362" s="88"/>
      <c r="P362" s="88"/>
      <c r="Q362" s="88"/>
      <c r="R362" s="88"/>
      <c r="S362" s="88"/>
      <c r="T362" s="89"/>
      <c r="U362" s="35"/>
      <c r="V362" s="35"/>
      <c r="W362" s="35"/>
      <c r="X362" s="35"/>
      <c r="Y362" s="35"/>
      <c r="Z362" s="35"/>
      <c r="AA362" s="35"/>
      <c r="AB362" s="35"/>
      <c r="AC362" s="35"/>
      <c r="AD362" s="35"/>
      <c r="AE362" s="35"/>
      <c r="AT362" s="14" t="s">
        <v>993</v>
      </c>
      <c r="AU362" s="14" t="s">
        <v>73</v>
      </c>
    </row>
    <row r="363" s="2" customFormat="1" ht="66.75" customHeight="1">
      <c r="A363" s="35"/>
      <c r="B363" s="36"/>
      <c r="C363" s="224" t="s">
        <v>1475</v>
      </c>
      <c r="D363" s="224" t="s">
        <v>239</v>
      </c>
      <c r="E363" s="225" t="s">
        <v>1476</v>
      </c>
      <c r="F363" s="226" t="s">
        <v>1477</v>
      </c>
      <c r="G363" s="227" t="s">
        <v>242</v>
      </c>
      <c r="H363" s="228">
        <v>8</v>
      </c>
      <c r="I363" s="229"/>
      <c r="J363" s="230">
        <f>ROUND(I363*H363,2)</f>
        <v>0</v>
      </c>
      <c r="K363" s="231"/>
      <c r="L363" s="41"/>
      <c r="M363" s="232" t="s">
        <v>1</v>
      </c>
      <c r="N363" s="233" t="s">
        <v>38</v>
      </c>
      <c r="O363" s="88"/>
      <c r="P363" s="234">
        <f>O363*H363</f>
        <v>0</v>
      </c>
      <c r="Q363" s="234">
        <v>0</v>
      </c>
      <c r="R363" s="234">
        <f>Q363*H363</f>
        <v>0</v>
      </c>
      <c r="S363" s="234">
        <v>0</v>
      </c>
      <c r="T363" s="235">
        <f>S363*H363</f>
        <v>0</v>
      </c>
      <c r="U363" s="35"/>
      <c r="V363" s="35"/>
      <c r="W363" s="35"/>
      <c r="X363" s="35"/>
      <c r="Y363" s="35"/>
      <c r="Z363" s="35"/>
      <c r="AA363" s="35"/>
      <c r="AB363" s="35"/>
      <c r="AC363" s="35"/>
      <c r="AD363" s="35"/>
      <c r="AE363" s="35"/>
      <c r="AR363" s="236" t="s">
        <v>258</v>
      </c>
      <c r="AT363" s="236" t="s">
        <v>239</v>
      </c>
      <c r="AU363" s="236" t="s">
        <v>73</v>
      </c>
      <c r="AY363" s="14" t="s">
        <v>238</v>
      </c>
      <c r="BE363" s="237">
        <f>IF(N363="základní",J363,0)</f>
        <v>0</v>
      </c>
      <c r="BF363" s="237">
        <f>IF(N363="snížená",J363,0)</f>
        <v>0</v>
      </c>
      <c r="BG363" s="237">
        <f>IF(N363="zákl. přenesená",J363,0)</f>
        <v>0</v>
      </c>
      <c r="BH363" s="237">
        <f>IF(N363="sníž. přenesená",J363,0)</f>
        <v>0</v>
      </c>
      <c r="BI363" s="237">
        <f>IF(N363="nulová",J363,0)</f>
        <v>0</v>
      </c>
      <c r="BJ363" s="14" t="s">
        <v>80</v>
      </c>
      <c r="BK363" s="237">
        <f>ROUND(I363*H363,2)</f>
        <v>0</v>
      </c>
      <c r="BL363" s="14" t="s">
        <v>258</v>
      </c>
      <c r="BM363" s="236" t="s">
        <v>1645</v>
      </c>
    </row>
    <row r="364" s="2" customFormat="1">
      <c r="A364" s="35"/>
      <c r="B364" s="36"/>
      <c r="C364" s="37"/>
      <c r="D364" s="238" t="s">
        <v>244</v>
      </c>
      <c r="E364" s="37"/>
      <c r="F364" s="239" t="s">
        <v>1479</v>
      </c>
      <c r="G364" s="37"/>
      <c r="H364" s="37"/>
      <c r="I364" s="240"/>
      <c r="J364" s="37"/>
      <c r="K364" s="37"/>
      <c r="L364" s="41"/>
      <c r="M364" s="241"/>
      <c r="N364" s="242"/>
      <c r="O364" s="88"/>
      <c r="P364" s="88"/>
      <c r="Q364" s="88"/>
      <c r="R364" s="88"/>
      <c r="S364" s="88"/>
      <c r="T364" s="89"/>
      <c r="U364" s="35"/>
      <c r="V364" s="35"/>
      <c r="W364" s="35"/>
      <c r="X364" s="35"/>
      <c r="Y364" s="35"/>
      <c r="Z364" s="35"/>
      <c r="AA364" s="35"/>
      <c r="AB364" s="35"/>
      <c r="AC364" s="35"/>
      <c r="AD364" s="35"/>
      <c r="AE364" s="35"/>
      <c r="AT364" s="14" t="s">
        <v>244</v>
      </c>
      <c r="AU364" s="14" t="s">
        <v>73</v>
      </c>
    </row>
    <row r="365" s="2" customFormat="1">
      <c r="A365" s="35"/>
      <c r="B365" s="36"/>
      <c r="C365" s="37"/>
      <c r="D365" s="238" t="s">
        <v>993</v>
      </c>
      <c r="E365" s="37"/>
      <c r="F365" s="265" t="s">
        <v>1782</v>
      </c>
      <c r="G365" s="37"/>
      <c r="H365" s="37"/>
      <c r="I365" s="240"/>
      <c r="J365" s="37"/>
      <c r="K365" s="37"/>
      <c r="L365" s="41"/>
      <c r="M365" s="241"/>
      <c r="N365" s="242"/>
      <c r="O365" s="88"/>
      <c r="P365" s="88"/>
      <c r="Q365" s="88"/>
      <c r="R365" s="88"/>
      <c r="S365" s="88"/>
      <c r="T365" s="89"/>
      <c r="U365" s="35"/>
      <c r="V365" s="35"/>
      <c r="W365" s="35"/>
      <c r="X365" s="35"/>
      <c r="Y365" s="35"/>
      <c r="Z365" s="35"/>
      <c r="AA365" s="35"/>
      <c r="AB365" s="35"/>
      <c r="AC365" s="35"/>
      <c r="AD365" s="35"/>
      <c r="AE365" s="35"/>
      <c r="AT365" s="14" t="s">
        <v>993</v>
      </c>
      <c r="AU365" s="14" t="s">
        <v>73</v>
      </c>
    </row>
    <row r="366" s="2" customFormat="1" ht="76.35" customHeight="1">
      <c r="A366" s="35"/>
      <c r="B366" s="36"/>
      <c r="C366" s="224" t="s">
        <v>1354</v>
      </c>
      <c r="D366" s="224" t="s">
        <v>239</v>
      </c>
      <c r="E366" s="225" t="s">
        <v>1481</v>
      </c>
      <c r="F366" s="226" t="s">
        <v>1482</v>
      </c>
      <c r="G366" s="227" t="s">
        <v>242</v>
      </c>
      <c r="H366" s="228">
        <v>13</v>
      </c>
      <c r="I366" s="229"/>
      <c r="J366" s="230">
        <f>ROUND(I366*H366,2)</f>
        <v>0</v>
      </c>
      <c r="K366" s="231"/>
      <c r="L366" s="41"/>
      <c r="M366" s="232" t="s">
        <v>1</v>
      </c>
      <c r="N366" s="233" t="s">
        <v>38</v>
      </c>
      <c r="O366" s="88"/>
      <c r="P366" s="234">
        <f>O366*H366</f>
        <v>0</v>
      </c>
      <c r="Q366" s="234">
        <v>0</v>
      </c>
      <c r="R366" s="234">
        <f>Q366*H366</f>
        <v>0</v>
      </c>
      <c r="S366" s="234">
        <v>0</v>
      </c>
      <c r="T366" s="235">
        <f>S366*H366</f>
        <v>0</v>
      </c>
      <c r="U366" s="35"/>
      <c r="V366" s="35"/>
      <c r="W366" s="35"/>
      <c r="X366" s="35"/>
      <c r="Y366" s="35"/>
      <c r="Z366" s="35"/>
      <c r="AA366" s="35"/>
      <c r="AB366" s="35"/>
      <c r="AC366" s="35"/>
      <c r="AD366" s="35"/>
      <c r="AE366" s="35"/>
      <c r="AR366" s="236" t="s">
        <v>258</v>
      </c>
      <c r="AT366" s="236" t="s">
        <v>239</v>
      </c>
      <c r="AU366" s="236" t="s">
        <v>73</v>
      </c>
      <c r="AY366" s="14" t="s">
        <v>238</v>
      </c>
      <c r="BE366" s="237">
        <f>IF(N366="základní",J366,0)</f>
        <v>0</v>
      </c>
      <c r="BF366" s="237">
        <f>IF(N366="snížená",J366,0)</f>
        <v>0</v>
      </c>
      <c r="BG366" s="237">
        <f>IF(N366="zákl. přenesená",J366,0)</f>
        <v>0</v>
      </c>
      <c r="BH366" s="237">
        <f>IF(N366="sníž. přenesená",J366,0)</f>
        <v>0</v>
      </c>
      <c r="BI366" s="237">
        <f>IF(N366="nulová",J366,0)</f>
        <v>0</v>
      </c>
      <c r="BJ366" s="14" t="s">
        <v>80</v>
      </c>
      <c r="BK366" s="237">
        <f>ROUND(I366*H366,2)</f>
        <v>0</v>
      </c>
      <c r="BL366" s="14" t="s">
        <v>258</v>
      </c>
      <c r="BM366" s="236" t="s">
        <v>1783</v>
      </c>
    </row>
    <row r="367" s="2" customFormat="1">
      <c r="A367" s="35"/>
      <c r="B367" s="36"/>
      <c r="C367" s="37"/>
      <c r="D367" s="238" t="s">
        <v>244</v>
      </c>
      <c r="E367" s="37"/>
      <c r="F367" s="239" t="s">
        <v>1484</v>
      </c>
      <c r="G367" s="37"/>
      <c r="H367" s="37"/>
      <c r="I367" s="240"/>
      <c r="J367" s="37"/>
      <c r="K367" s="37"/>
      <c r="L367" s="41"/>
      <c r="M367" s="241"/>
      <c r="N367" s="242"/>
      <c r="O367" s="88"/>
      <c r="P367" s="88"/>
      <c r="Q367" s="88"/>
      <c r="R367" s="88"/>
      <c r="S367" s="88"/>
      <c r="T367" s="89"/>
      <c r="U367" s="35"/>
      <c r="V367" s="35"/>
      <c r="W367" s="35"/>
      <c r="X367" s="35"/>
      <c r="Y367" s="35"/>
      <c r="Z367" s="35"/>
      <c r="AA367" s="35"/>
      <c r="AB367" s="35"/>
      <c r="AC367" s="35"/>
      <c r="AD367" s="35"/>
      <c r="AE367" s="35"/>
      <c r="AT367" s="14" t="s">
        <v>244</v>
      </c>
      <c r="AU367" s="14" t="s">
        <v>73</v>
      </c>
    </row>
    <row r="368" s="2" customFormat="1">
      <c r="A368" s="35"/>
      <c r="B368" s="36"/>
      <c r="C368" s="37"/>
      <c r="D368" s="238" t="s">
        <v>993</v>
      </c>
      <c r="E368" s="37"/>
      <c r="F368" s="265" t="s">
        <v>2044</v>
      </c>
      <c r="G368" s="37"/>
      <c r="H368" s="37"/>
      <c r="I368" s="240"/>
      <c r="J368" s="37"/>
      <c r="K368" s="37"/>
      <c r="L368" s="41"/>
      <c r="M368" s="256"/>
      <c r="N368" s="257"/>
      <c r="O368" s="258"/>
      <c r="P368" s="258"/>
      <c r="Q368" s="258"/>
      <c r="R368" s="258"/>
      <c r="S368" s="258"/>
      <c r="T368" s="259"/>
      <c r="U368" s="35"/>
      <c r="V368" s="35"/>
      <c r="W368" s="35"/>
      <c r="X368" s="35"/>
      <c r="Y368" s="35"/>
      <c r="Z368" s="35"/>
      <c r="AA368" s="35"/>
      <c r="AB368" s="35"/>
      <c r="AC368" s="35"/>
      <c r="AD368" s="35"/>
      <c r="AE368" s="35"/>
      <c r="AT368" s="14" t="s">
        <v>993</v>
      </c>
      <c r="AU368" s="14" t="s">
        <v>73</v>
      </c>
    </row>
    <row r="369" s="2" customFormat="1" ht="6.96" customHeight="1">
      <c r="A369" s="35"/>
      <c r="B369" s="63"/>
      <c r="C369" s="64"/>
      <c r="D369" s="64"/>
      <c r="E369" s="64"/>
      <c r="F369" s="64"/>
      <c r="G369" s="64"/>
      <c r="H369" s="64"/>
      <c r="I369" s="64"/>
      <c r="J369" s="64"/>
      <c r="K369" s="64"/>
      <c r="L369" s="41"/>
      <c r="M369" s="35"/>
      <c r="O369" s="35"/>
      <c r="P369" s="35"/>
      <c r="Q369" s="35"/>
      <c r="R369" s="35"/>
      <c r="S369" s="35"/>
      <c r="T369" s="35"/>
      <c r="U369" s="35"/>
      <c r="V369" s="35"/>
      <c r="W369" s="35"/>
      <c r="X369" s="35"/>
      <c r="Y369" s="35"/>
      <c r="Z369" s="35"/>
      <c r="AA369" s="35"/>
      <c r="AB369" s="35"/>
      <c r="AC369" s="35"/>
      <c r="AD369" s="35"/>
      <c r="AE369" s="35"/>
    </row>
  </sheetData>
  <sheetProtection sheet="1" autoFilter="0" formatColumns="0" formatRows="0" objects="1" scenarios="1" spinCount="100000" saltValue="d/TDNwVbvbD21TPkfo7cr0aA0i334zKQ+01j5mt8u3TgYHMUVczEZoQ7RmUZRVMkAsG4td0UWAEZ2BFAqEQN9A==" hashValue="unCfyTZowCx/77RhiuU1G7BSCJDaNbhdfUylt450VGWAa0Xuv/15I0fMG3RkxHW4xFp60kIycI4wvktEv7xcBg==" algorithmName="SHA-512" password="CC35"/>
  <autoFilter ref="C115:K368"/>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193</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2045</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ROUND((SUM(BE116:BE245)),  2)</f>
        <v>0</v>
      </c>
      <c r="G33" s="35"/>
      <c r="H33" s="35"/>
      <c r="I33" s="162">
        <v>0.20999999999999999</v>
      </c>
      <c r="J33" s="161">
        <f>ROUND(((SUM(BE116:BE245))*I33),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ROUND((SUM(BF116:BF245)),  2)</f>
        <v>0</v>
      </c>
      <c r="G34" s="35"/>
      <c r="H34" s="35"/>
      <c r="I34" s="162">
        <v>0.12</v>
      </c>
      <c r="J34" s="161">
        <f>ROUND(((SUM(BF116:BF245))*I34),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ROUND((SUM(BG116:BG245)),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ROUND((SUM(BH116:BH245)),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ROUND((SUM(BI116:BI245)),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08 - Rekonstrukce žel. přejezdu P4906 v km 312,103</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08 - Rekonstrukce žel. přejezdu P4906 v km 312,103</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SUM(P117:P245)</f>
        <v>0</v>
      </c>
      <c r="Q116" s="101"/>
      <c r="R116" s="207">
        <f>SUM(R117:R245)</f>
        <v>0</v>
      </c>
      <c r="S116" s="101"/>
      <c r="T116" s="208">
        <f>SUM(T117:T245)</f>
        <v>0</v>
      </c>
      <c r="U116" s="35"/>
      <c r="V116" s="35"/>
      <c r="W116" s="35"/>
      <c r="X116" s="35"/>
      <c r="Y116" s="35"/>
      <c r="Z116" s="35"/>
      <c r="AA116" s="35"/>
      <c r="AB116" s="35"/>
      <c r="AC116" s="35"/>
      <c r="AD116" s="35"/>
      <c r="AE116" s="35"/>
      <c r="AT116" s="14" t="s">
        <v>72</v>
      </c>
      <c r="AU116" s="14" t="s">
        <v>219</v>
      </c>
      <c r="BK116" s="209">
        <f>SUM(BK117:BK245)</f>
        <v>0</v>
      </c>
    </row>
    <row r="117" s="2" customFormat="1" ht="62.7" customHeight="1">
      <c r="A117" s="35"/>
      <c r="B117" s="36"/>
      <c r="C117" s="224" t="s">
        <v>80</v>
      </c>
      <c r="D117" s="224" t="s">
        <v>239</v>
      </c>
      <c r="E117" s="225" t="s">
        <v>1291</v>
      </c>
      <c r="F117" s="226" t="s">
        <v>1292</v>
      </c>
      <c r="G117" s="227" t="s">
        <v>249</v>
      </c>
      <c r="H117" s="228">
        <v>16.800000000000001</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1292</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1294</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37.8" customHeight="1">
      <c r="A120" s="35"/>
      <c r="B120" s="36"/>
      <c r="C120" s="224" t="s">
        <v>85</v>
      </c>
      <c r="D120" s="224" t="s">
        <v>239</v>
      </c>
      <c r="E120" s="225" t="s">
        <v>1748</v>
      </c>
      <c r="F120" s="226" t="s">
        <v>1749</v>
      </c>
      <c r="G120" s="227" t="s">
        <v>249</v>
      </c>
      <c r="H120" s="228">
        <v>16</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1749</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2046</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1751</v>
      </c>
      <c r="F123" s="226" t="s">
        <v>1752</v>
      </c>
      <c r="G123" s="227" t="s">
        <v>1150</v>
      </c>
      <c r="H123" s="228">
        <v>116</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1752</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2047</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36.256</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2048</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1186</v>
      </c>
      <c r="F129" s="226" t="s">
        <v>1187</v>
      </c>
      <c r="G129" s="227" t="s">
        <v>1178</v>
      </c>
      <c r="H129" s="228">
        <v>36.256</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1188</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2049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1756</v>
      </c>
      <c r="F132" s="226" t="s">
        <v>1757</v>
      </c>
      <c r="G132" s="227" t="s">
        <v>1178</v>
      </c>
      <c r="H132" s="228">
        <v>36.256</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1758</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2048</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1176</v>
      </c>
      <c r="F135" s="226" t="s">
        <v>1177</v>
      </c>
      <c r="G135" s="227" t="s">
        <v>1178</v>
      </c>
      <c r="H135" s="228">
        <v>7.7140000000000004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1179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2050</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1186</v>
      </c>
      <c r="F138" s="226" t="s">
        <v>1187</v>
      </c>
      <c r="G138" s="227" t="s">
        <v>1178</v>
      </c>
      <c r="H138" s="228">
        <v>7.7140000000000004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2051</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1756</v>
      </c>
      <c r="F141" s="226" t="s">
        <v>1757</v>
      </c>
      <c r="G141" s="227" t="s">
        <v>1178</v>
      </c>
      <c r="H141" s="228">
        <v>7.7140000000000004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1758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2052</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2053</v>
      </c>
      <c r="F144" s="226" t="s">
        <v>2054</v>
      </c>
      <c r="G144" s="227" t="s">
        <v>1139</v>
      </c>
      <c r="H144" s="228">
        <v>5.7599999999999998</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2054</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2055</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2.7" customHeight="1">
      <c r="A147" s="35"/>
      <c r="B147" s="36"/>
      <c r="C147" s="224" t="s">
        <v>289</v>
      </c>
      <c r="D147" s="224" t="s">
        <v>239</v>
      </c>
      <c r="E147" s="225" t="s">
        <v>1487</v>
      </c>
      <c r="F147" s="226" t="s">
        <v>1488</v>
      </c>
      <c r="G147" s="227" t="s">
        <v>1139</v>
      </c>
      <c r="H147" s="228">
        <v>40</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1488</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2056</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1176</v>
      </c>
      <c r="F150" s="226" t="s">
        <v>1177</v>
      </c>
      <c r="G150" s="227" t="s">
        <v>1178</v>
      </c>
      <c r="H150" s="228">
        <v>68.640000000000001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1179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2057</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1186</v>
      </c>
      <c r="F153" s="226" t="s">
        <v>1187</v>
      </c>
      <c r="G153" s="227" t="s">
        <v>1178</v>
      </c>
      <c r="H153" s="228">
        <v>68.640000000000001</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1188</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2058</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1190</v>
      </c>
      <c r="F156" s="226" t="s">
        <v>1191</v>
      </c>
      <c r="G156" s="227" t="s">
        <v>1178</v>
      </c>
      <c r="H156" s="228">
        <v>68.640000000000001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1192</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2059</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2060</v>
      </c>
      <c r="F159" s="226" t="s">
        <v>2061</v>
      </c>
      <c r="G159" s="227" t="s">
        <v>249</v>
      </c>
      <c r="H159" s="228">
        <v>24</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2062</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2063</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66.75" customHeight="1">
      <c r="A162" s="35"/>
      <c r="B162" s="36"/>
      <c r="C162" s="224" t="s">
        <v>308</v>
      </c>
      <c r="D162" s="224" t="s">
        <v>239</v>
      </c>
      <c r="E162" s="225" t="s">
        <v>2064</v>
      </c>
      <c r="F162" s="226" t="s">
        <v>2065</v>
      </c>
      <c r="G162" s="227" t="s">
        <v>249</v>
      </c>
      <c r="H162" s="228">
        <v>6</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2066</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2067</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4.15" customHeight="1">
      <c r="A165" s="35"/>
      <c r="B165" s="36"/>
      <c r="C165" s="243" t="s">
        <v>312</v>
      </c>
      <c r="D165" s="243" t="s">
        <v>246</v>
      </c>
      <c r="E165" s="244" t="s">
        <v>2068</v>
      </c>
      <c r="F165" s="245" t="s">
        <v>2069</v>
      </c>
      <c r="G165" s="246" t="s">
        <v>249</v>
      </c>
      <c r="H165" s="247">
        <v>24</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2069</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2063</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24.15" customHeight="1">
      <c r="A168" s="35"/>
      <c r="B168" s="36"/>
      <c r="C168" s="243" t="s">
        <v>316</v>
      </c>
      <c r="D168" s="243" t="s">
        <v>246</v>
      </c>
      <c r="E168" s="244" t="s">
        <v>2070</v>
      </c>
      <c r="F168" s="245" t="s">
        <v>2071</v>
      </c>
      <c r="G168" s="246" t="s">
        <v>242</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277</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2071</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2072</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21.75" customHeight="1">
      <c r="A171" s="35"/>
      <c r="B171" s="36"/>
      <c r="C171" s="243" t="s">
        <v>320</v>
      </c>
      <c r="D171" s="243" t="s">
        <v>246</v>
      </c>
      <c r="E171" s="244" t="s">
        <v>2073</v>
      </c>
      <c r="F171" s="245" t="s">
        <v>2074</v>
      </c>
      <c r="G171" s="246" t="s">
        <v>242</v>
      </c>
      <c r="H171" s="247">
        <v>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277</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2074</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2072</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2075</v>
      </c>
      <c r="F174" s="226" t="s">
        <v>2076</v>
      </c>
      <c r="G174" s="227" t="s">
        <v>242</v>
      </c>
      <c r="H174" s="228">
        <v>1</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2077</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2078</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66.75" customHeight="1">
      <c r="A177" s="35"/>
      <c r="B177" s="36"/>
      <c r="C177" s="224" t="s">
        <v>7</v>
      </c>
      <c r="D177" s="224" t="s">
        <v>239</v>
      </c>
      <c r="E177" s="225" t="s">
        <v>2079</v>
      </c>
      <c r="F177" s="226" t="s">
        <v>2080</v>
      </c>
      <c r="G177" s="227" t="s">
        <v>242</v>
      </c>
      <c r="H177" s="228">
        <v>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2081</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2082</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24.15" customHeight="1">
      <c r="A180" s="35"/>
      <c r="B180" s="36"/>
      <c r="C180" s="243" t="s">
        <v>332</v>
      </c>
      <c r="D180" s="243" t="s">
        <v>246</v>
      </c>
      <c r="E180" s="244" t="s">
        <v>2083</v>
      </c>
      <c r="F180" s="245" t="s">
        <v>2084</v>
      </c>
      <c r="G180" s="246" t="s">
        <v>242</v>
      </c>
      <c r="H180" s="247">
        <v>200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277</v>
      </c>
      <c r="AT180" s="236" t="s">
        <v>246</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2084</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2085</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66.75" customHeight="1">
      <c r="A183" s="35"/>
      <c r="B183" s="36"/>
      <c r="C183" s="224" t="s">
        <v>432</v>
      </c>
      <c r="D183" s="224" t="s">
        <v>239</v>
      </c>
      <c r="E183" s="225" t="s">
        <v>2075</v>
      </c>
      <c r="F183" s="226" t="s">
        <v>2076</v>
      </c>
      <c r="G183" s="227" t="s">
        <v>242</v>
      </c>
      <c r="H183" s="228">
        <v>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2077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2078</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2079</v>
      </c>
      <c r="F186" s="226" t="s">
        <v>2080</v>
      </c>
      <c r="G186" s="227" t="s">
        <v>242</v>
      </c>
      <c r="H186" s="228">
        <v>9</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2081</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2086</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16.5" customHeight="1">
      <c r="A189" s="35"/>
      <c r="B189" s="36"/>
      <c r="C189" s="243" t="s">
        <v>341</v>
      </c>
      <c r="D189" s="243" t="s">
        <v>246</v>
      </c>
      <c r="E189" s="244" t="s">
        <v>2087</v>
      </c>
      <c r="F189" s="245" t="s">
        <v>2088</v>
      </c>
      <c r="G189" s="246" t="s">
        <v>1178</v>
      </c>
      <c r="H189" s="247">
        <v>10.656000000000001</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277</v>
      </c>
      <c r="AT189" s="236" t="s">
        <v>246</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2088</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2089</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1176</v>
      </c>
      <c r="F192" s="226" t="s">
        <v>1177</v>
      </c>
      <c r="G192" s="227" t="s">
        <v>1178</v>
      </c>
      <c r="H192" s="228">
        <v>10.656000000000001</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1179</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2090</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66.75" customHeight="1">
      <c r="A195" s="35"/>
      <c r="B195" s="36"/>
      <c r="C195" s="224" t="s">
        <v>445</v>
      </c>
      <c r="D195" s="224" t="s">
        <v>239</v>
      </c>
      <c r="E195" s="225" t="s">
        <v>1186</v>
      </c>
      <c r="F195" s="226" t="s">
        <v>1187</v>
      </c>
      <c r="G195" s="227" t="s">
        <v>1178</v>
      </c>
      <c r="H195" s="228">
        <v>53.280000000000001</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1188</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2091</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1295</v>
      </c>
      <c r="F198" s="226" t="s">
        <v>1296</v>
      </c>
      <c r="G198" s="227" t="s">
        <v>249</v>
      </c>
      <c r="H198" s="228">
        <v>16.800000000000001</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1296</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1294</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24.15" customHeight="1">
      <c r="A201" s="35"/>
      <c r="B201" s="36"/>
      <c r="C201" s="243" t="s">
        <v>453</v>
      </c>
      <c r="D201" s="243" t="s">
        <v>246</v>
      </c>
      <c r="E201" s="244" t="s">
        <v>2092</v>
      </c>
      <c r="F201" s="245" t="s">
        <v>2093</v>
      </c>
      <c r="G201" s="246" t="s">
        <v>249</v>
      </c>
      <c r="H201" s="247">
        <v>16.800000000000001</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2093</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1294</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21.75" customHeight="1">
      <c r="A204" s="35"/>
      <c r="B204" s="36"/>
      <c r="C204" s="243" t="s">
        <v>457</v>
      </c>
      <c r="D204" s="243" t="s">
        <v>246</v>
      </c>
      <c r="E204" s="244" t="s">
        <v>2094</v>
      </c>
      <c r="F204" s="245" t="s">
        <v>2095</v>
      </c>
      <c r="G204" s="246" t="s">
        <v>1139</v>
      </c>
      <c r="H204" s="247">
        <v>2.52</v>
      </c>
      <c r="I204" s="248"/>
      <c r="J204" s="249">
        <f>ROUND(I204*H204,2)</f>
        <v>0</v>
      </c>
      <c r="K204" s="250"/>
      <c r="L204" s="251"/>
      <c r="M204" s="252" t="s">
        <v>1</v>
      </c>
      <c r="N204" s="25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277</v>
      </c>
      <c r="AT204" s="236" t="s">
        <v>246</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2095</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2096</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1176</v>
      </c>
      <c r="F207" s="226" t="s">
        <v>1177</v>
      </c>
      <c r="G207" s="227" t="s">
        <v>1178</v>
      </c>
      <c r="H207" s="228">
        <v>5.5439999999999996</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1179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2097</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1186</v>
      </c>
      <c r="F210" s="226" t="s">
        <v>1187</v>
      </c>
      <c r="G210" s="227" t="s">
        <v>1178</v>
      </c>
      <c r="H210" s="228">
        <v>5.5439999999999996</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1188</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2098</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1229</v>
      </c>
      <c r="F213" s="226" t="s">
        <v>1230</v>
      </c>
      <c r="G213" s="227" t="s">
        <v>1178</v>
      </c>
      <c r="H213" s="228">
        <v>13.44</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1272</v>
      </c>
    </row>
    <row r="214" s="2" customFormat="1">
      <c r="A214" s="35"/>
      <c r="B214" s="36"/>
      <c r="C214" s="37"/>
      <c r="D214" s="238" t="s">
        <v>244</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2099</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1249</v>
      </c>
      <c r="F216" s="226" t="s">
        <v>1250</v>
      </c>
      <c r="G216" s="227" t="s">
        <v>1178</v>
      </c>
      <c r="H216" s="228">
        <v>591.36000000000001</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1277</v>
      </c>
    </row>
    <row r="217" s="2" customFormat="1">
      <c r="A217" s="35"/>
      <c r="B217" s="36"/>
      <c r="C217" s="37"/>
      <c r="D217" s="238" t="s">
        <v>244</v>
      </c>
      <c r="E217" s="37"/>
      <c r="F217" s="239" t="s">
        <v>1252</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2100</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66.75" customHeight="1">
      <c r="A219" s="35"/>
      <c r="B219" s="36"/>
      <c r="C219" s="224" t="s">
        <v>479</v>
      </c>
      <c r="D219" s="224" t="s">
        <v>239</v>
      </c>
      <c r="E219" s="225" t="s">
        <v>1762</v>
      </c>
      <c r="F219" s="226" t="s">
        <v>1763</v>
      </c>
      <c r="G219" s="227" t="s">
        <v>1150</v>
      </c>
      <c r="H219" s="228">
        <v>120</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1282</v>
      </c>
    </row>
    <row r="220" s="2" customFormat="1">
      <c r="A220" s="35"/>
      <c r="B220" s="36"/>
      <c r="C220" s="37"/>
      <c r="D220" s="238" t="s">
        <v>244</v>
      </c>
      <c r="E220" s="37"/>
      <c r="F220" s="239" t="s">
        <v>1764</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2101</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24.15" customHeight="1">
      <c r="A222" s="35"/>
      <c r="B222" s="36"/>
      <c r="C222" s="243" t="s">
        <v>639</v>
      </c>
      <c r="D222" s="243" t="s">
        <v>246</v>
      </c>
      <c r="E222" s="244" t="s">
        <v>1766</v>
      </c>
      <c r="F222" s="245" t="s">
        <v>1767</v>
      </c>
      <c r="G222" s="246" t="s">
        <v>1178</v>
      </c>
      <c r="H222" s="247">
        <v>30</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277</v>
      </c>
      <c r="AT222" s="236" t="s">
        <v>246</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1328</v>
      </c>
    </row>
    <row r="223" s="2" customFormat="1">
      <c r="A223" s="35"/>
      <c r="B223" s="36"/>
      <c r="C223" s="37"/>
      <c r="D223" s="238" t="s">
        <v>244</v>
      </c>
      <c r="E223" s="37"/>
      <c r="F223" s="239" t="s">
        <v>1767</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2102</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24.15" customHeight="1">
      <c r="A225" s="35"/>
      <c r="B225" s="36"/>
      <c r="C225" s="243" t="s">
        <v>641</v>
      </c>
      <c r="D225" s="243" t="s">
        <v>246</v>
      </c>
      <c r="E225" s="244" t="s">
        <v>1769</v>
      </c>
      <c r="F225" s="245" t="s">
        <v>1770</v>
      </c>
      <c r="G225" s="246" t="s">
        <v>1178</v>
      </c>
      <c r="H225" s="247">
        <v>18</v>
      </c>
      <c r="I225" s="248"/>
      <c r="J225" s="249">
        <f>ROUND(I225*H225,2)</f>
        <v>0</v>
      </c>
      <c r="K225" s="250"/>
      <c r="L225" s="251"/>
      <c r="M225" s="252" t="s">
        <v>1</v>
      </c>
      <c r="N225" s="25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277</v>
      </c>
      <c r="AT225" s="236" t="s">
        <v>246</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1332</v>
      </c>
    </row>
    <row r="226" s="2" customFormat="1">
      <c r="A226" s="35"/>
      <c r="B226" s="36"/>
      <c r="C226" s="37"/>
      <c r="D226" s="238" t="s">
        <v>244</v>
      </c>
      <c r="E226" s="37"/>
      <c r="F226" s="239" t="s">
        <v>1770</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2103</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24.15" customHeight="1">
      <c r="A228" s="35"/>
      <c r="B228" s="36"/>
      <c r="C228" s="243" t="s">
        <v>484</v>
      </c>
      <c r="D228" s="243" t="s">
        <v>246</v>
      </c>
      <c r="E228" s="244" t="s">
        <v>1772</v>
      </c>
      <c r="F228" s="245" t="s">
        <v>1773</v>
      </c>
      <c r="G228" s="246" t="s">
        <v>1178</v>
      </c>
      <c r="H228" s="247">
        <v>12</v>
      </c>
      <c r="I228" s="248"/>
      <c r="J228" s="249">
        <f>ROUND(I228*H228,2)</f>
        <v>0</v>
      </c>
      <c r="K228" s="250"/>
      <c r="L228" s="251"/>
      <c r="M228" s="252" t="s">
        <v>1</v>
      </c>
      <c r="N228" s="25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277</v>
      </c>
      <c r="AT228" s="236" t="s">
        <v>246</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1337</v>
      </c>
    </row>
    <row r="229" s="2" customFormat="1">
      <c r="A229" s="35"/>
      <c r="B229" s="36"/>
      <c r="C229" s="37"/>
      <c r="D229" s="238" t="s">
        <v>244</v>
      </c>
      <c r="E229" s="37"/>
      <c r="F229" s="239" t="s">
        <v>1773</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2104</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1176</v>
      </c>
      <c r="F231" s="226" t="s">
        <v>1177</v>
      </c>
      <c r="G231" s="227" t="s">
        <v>1178</v>
      </c>
      <c r="H231" s="228">
        <v>60</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1341</v>
      </c>
    </row>
    <row r="232" s="2" customFormat="1">
      <c r="A232" s="35"/>
      <c r="B232" s="36"/>
      <c r="C232" s="37"/>
      <c r="D232" s="238" t="s">
        <v>244</v>
      </c>
      <c r="E232" s="37"/>
      <c r="F232" s="239" t="s">
        <v>1179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2105</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1186</v>
      </c>
      <c r="F234" s="226" t="s">
        <v>1187</v>
      </c>
      <c r="G234" s="227" t="s">
        <v>1178</v>
      </c>
      <c r="H234" s="228">
        <v>60</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1346</v>
      </c>
    </row>
    <row r="235" s="2" customFormat="1">
      <c r="A235" s="35"/>
      <c r="B235" s="36"/>
      <c r="C235" s="37"/>
      <c r="D235" s="238" t="s">
        <v>244</v>
      </c>
      <c r="E235" s="37"/>
      <c r="F235" s="239" t="s">
        <v>1188</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2106</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24.15" customHeight="1">
      <c r="A237" s="35"/>
      <c r="B237" s="36"/>
      <c r="C237" s="224" t="s">
        <v>1105</v>
      </c>
      <c r="D237" s="224" t="s">
        <v>239</v>
      </c>
      <c r="E237" s="225" t="s">
        <v>1572</v>
      </c>
      <c r="F237" s="226" t="s">
        <v>1777</v>
      </c>
      <c r="G237" s="227" t="s">
        <v>249</v>
      </c>
      <c r="H237" s="228">
        <v>28</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1349</v>
      </c>
    </row>
    <row r="238" s="2" customFormat="1">
      <c r="A238" s="35"/>
      <c r="B238" s="36"/>
      <c r="C238" s="37"/>
      <c r="D238" s="238" t="s">
        <v>244</v>
      </c>
      <c r="E238" s="37"/>
      <c r="F238" s="239" t="s">
        <v>1777</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2107</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24.15" customHeight="1">
      <c r="A240" s="35"/>
      <c r="B240" s="36"/>
      <c r="C240" s="224" t="s">
        <v>1110</v>
      </c>
      <c r="D240" s="224" t="s">
        <v>239</v>
      </c>
      <c r="E240" s="225" t="s">
        <v>1363</v>
      </c>
      <c r="F240" s="226" t="s">
        <v>1778</v>
      </c>
      <c r="G240" s="227" t="s">
        <v>249</v>
      </c>
      <c r="H240" s="228">
        <v>28</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1354</v>
      </c>
    </row>
    <row r="241" s="2" customFormat="1">
      <c r="A241" s="35"/>
      <c r="B241" s="36"/>
      <c r="C241" s="37"/>
      <c r="D241" s="238" t="s">
        <v>244</v>
      </c>
      <c r="E241" s="37"/>
      <c r="F241" s="239" t="s">
        <v>1778</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2107</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16.5" customHeight="1">
      <c r="A243" s="35"/>
      <c r="B243" s="36"/>
      <c r="C243" s="243" t="s">
        <v>1116</v>
      </c>
      <c r="D243" s="243" t="s">
        <v>246</v>
      </c>
      <c r="E243" s="244" t="s">
        <v>1368</v>
      </c>
      <c r="F243" s="245" t="s">
        <v>2108</v>
      </c>
      <c r="G243" s="246" t="s">
        <v>2109</v>
      </c>
      <c r="H243" s="247">
        <v>4</v>
      </c>
      <c r="I243" s="248"/>
      <c r="J243" s="249">
        <f>ROUND(I243*H243,2)</f>
        <v>0</v>
      </c>
      <c r="K243" s="250"/>
      <c r="L243" s="251"/>
      <c r="M243" s="252" t="s">
        <v>1</v>
      </c>
      <c r="N243" s="25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277</v>
      </c>
      <c r="AT243" s="236" t="s">
        <v>246</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1355</v>
      </c>
    </row>
    <row r="244" s="2" customFormat="1">
      <c r="A244" s="35"/>
      <c r="B244" s="36"/>
      <c r="C244" s="37"/>
      <c r="D244" s="238" t="s">
        <v>244</v>
      </c>
      <c r="E244" s="37"/>
      <c r="F244" s="239" t="s">
        <v>2108</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2110</v>
      </c>
      <c r="G245" s="37"/>
      <c r="H245" s="37"/>
      <c r="I245" s="240"/>
      <c r="J245" s="37"/>
      <c r="K245" s="37"/>
      <c r="L245" s="41"/>
      <c r="M245" s="256"/>
      <c r="N245" s="257"/>
      <c r="O245" s="258"/>
      <c r="P245" s="258"/>
      <c r="Q245" s="258"/>
      <c r="R245" s="258"/>
      <c r="S245" s="258"/>
      <c r="T245" s="259"/>
      <c r="U245" s="35"/>
      <c r="V245" s="35"/>
      <c r="W245" s="35"/>
      <c r="X245" s="35"/>
      <c r="Y245" s="35"/>
      <c r="Z245" s="35"/>
      <c r="AA245" s="35"/>
      <c r="AB245" s="35"/>
      <c r="AC245" s="35"/>
      <c r="AD245" s="35"/>
      <c r="AE245" s="35"/>
      <c r="AT245" s="14" t="s">
        <v>993</v>
      </c>
      <c r="AU245" s="14" t="s">
        <v>73</v>
      </c>
    </row>
    <row r="246" s="2" customFormat="1" ht="6.96" customHeight="1">
      <c r="A246" s="35"/>
      <c r="B246" s="63"/>
      <c r="C246" s="64"/>
      <c r="D246" s="64"/>
      <c r="E246" s="64"/>
      <c r="F246" s="64"/>
      <c r="G246" s="64"/>
      <c r="H246" s="64"/>
      <c r="I246" s="64"/>
      <c r="J246" s="64"/>
      <c r="K246" s="64"/>
      <c r="L246" s="41"/>
      <c r="M246" s="35"/>
      <c r="O246" s="35"/>
      <c r="P246" s="35"/>
      <c r="Q246" s="35"/>
      <c r="R246" s="35"/>
      <c r="S246" s="35"/>
      <c r="T246" s="35"/>
      <c r="U246" s="35"/>
      <c r="V246" s="35"/>
      <c r="W246" s="35"/>
      <c r="X246" s="35"/>
      <c r="Y246" s="35"/>
      <c r="Z246" s="35"/>
      <c r="AA246" s="35"/>
      <c r="AB246" s="35"/>
      <c r="AC246" s="35"/>
      <c r="AD246" s="35"/>
      <c r="AE246" s="35"/>
    </row>
  </sheetData>
  <sheetProtection sheet="1" autoFilter="0" formatColumns="0" formatRows="0" objects="1" scenarios="1" spinCount="100000" saltValue="DQz9uHi5/yQjt+Nwt5bNoEmS39Y8X6xQMkfHEpE8WdhqIaFNN76aiVfMECX2otRo4ZDn31bDK9mTXDLFUfuaEQ==" hashValue="6BlLHMKwnkRgDllb7b2AIxAqbaj4VpAEqrfzT3wUF8bsM2QtMVWdCUWsTZVk2dNi3zDUBHGlkWAVB1L1EMumzA==" algorithmName="SHA-512" password="CC35"/>
  <autoFilter ref="C115:K245"/>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196</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2111</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ROUND((SUM(BE116:BE263)),  2)</f>
        <v>0</v>
      </c>
      <c r="G33" s="35"/>
      <c r="H33" s="35"/>
      <c r="I33" s="162">
        <v>0.20999999999999999</v>
      </c>
      <c r="J33" s="161">
        <f>ROUND(((SUM(BE116:BE263))*I33),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ROUND((SUM(BF116:BF263)),  2)</f>
        <v>0</v>
      </c>
      <c r="G34" s="35"/>
      <c r="H34" s="35"/>
      <c r="I34" s="162">
        <v>0.12</v>
      </c>
      <c r="J34" s="161">
        <f>ROUND(((SUM(BF116:BF263))*I34),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ROUND((SUM(BG116:BG263)),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ROUND((SUM(BH116:BH263)),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ROUND((SUM(BI116:BI263)),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09 - Rekonstrukce žel. přejezdu P4913 v km 328,440</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09 - Rekonstrukce žel. přejezdu P4913 v km 328,440</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SUM(P117:P263)</f>
        <v>0</v>
      </c>
      <c r="Q116" s="101"/>
      <c r="R116" s="207">
        <f>SUM(R117:R263)</f>
        <v>0</v>
      </c>
      <c r="S116" s="101"/>
      <c r="T116" s="208">
        <f>SUM(T117:T263)</f>
        <v>0</v>
      </c>
      <c r="U116" s="35"/>
      <c r="V116" s="35"/>
      <c r="W116" s="35"/>
      <c r="X116" s="35"/>
      <c r="Y116" s="35"/>
      <c r="Z116" s="35"/>
      <c r="AA116" s="35"/>
      <c r="AB116" s="35"/>
      <c r="AC116" s="35"/>
      <c r="AD116" s="35"/>
      <c r="AE116" s="35"/>
      <c r="AT116" s="14" t="s">
        <v>72</v>
      </c>
      <c r="AU116" s="14" t="s">
        <v>219</v>
      </c>
      <c r="BK116" s="209">
        <f>SUM(BK117:BK263)</f>
        <v>0</v>
      </c>
    </row>
    <row r="117" s="2" customFormat="1" ht="55.5" customHeight="1">
      <c r="A117" s="35"/>
      <c r="B117" s="36"/>
      <c r="C117" s="224" t="s">
        <v>80</v>
      </c>
      <c r="D117" s="224" t="s">
        <v>239</v>
      </c>
      <c r="E117" s="225" t="s">
        <v>1284</v>
      </c>
      <c r="F117" s="226" t="s">
        <v>1285</v>
      </c>
      <c r="G117" s="227" t="s">
        <v>249</v>
      </c>
      <c r="H117" s="228">
        <v>12</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1285</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1750</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37.8" customHeight="1">
      <c r="A120" s="35"/>
      <c r="B120" s="36"/>
      <c r="C120" s="224" t="s">
        <v>85</v>
      </c>
      <c r="D120" s="224" t="s">
        <v>239</v>
      </c>
      <c r="E120" s="225" t="s">
        <v>1748</v>
      </c>
      <c r="F120" s="226" t="s">
        <v>1749</v>
      </c>
      <c r="G120" s="227" t="s">
        <v>249</v>
      </c>
      <c r="H120" s="228">
        <v>12</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1749</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2112</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1751</v>
      </c>
      <c r="F123" s="226" t="s">
        <v>1752</v>
      </c>
      <c r="G123" s="227" t="s">
        <v>1150</v>
      </c>
      <c r="H123" s="228">
        <v>99</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1752</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2113</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2114</v>
      </c>
      <c r="F126" s="226" t="s">
        <v>2115</v>
      </c>
      <c r="G126" s="227" t="s">
        <v>249</v>
      </c>
      <c r="H126" s="228">
        <v>8</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2116</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2117</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1176</v>
      </c>
      <c r="F129" s="226" t="s">
        <v>1177</v>
      </c>
      <c r="G129" s="227" t="s">
        <v>1178</v>
      </c>
      <c r="H129" s="228">
        <v>29.832000000000001</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2118</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1756</v>
      </c>
      <c r="F132" s="226" t="s">
        <v>1757</v>
      </c>
      <c r="G132" s="227" t="s">
        <v>1178</v>
      </c>
      <c r="H132" s="228">
        <v>29.832000000000001</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1758</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2118</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1176</v>
      </c>
      <c r="F135" s="226" t="s">
        <v>1177</v>
      </c>
      <c r="G135" s="227" t="s">
        <v>1178</v>
      </c>
      <c r="H135" s="228">
        <v>37.783999999999999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1179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2119</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1186</v>
      </c>
      <c r="F138" s="226" t="s">
        <v>1187</v>
      </c>
      <c r="G138" s="227" t="s">
        <v>1178</v>
      </c>
      <c r="H138" s="228">
        <v>37.783999999999999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2120</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1756</v>
      </c>
      <c r="F141" s="226" t="s">
        <v>1757</v>
      </c>
      <c r="G141" s="227" t="s">
        <v>1178</v>
      </c>
      <c r="H141" s="228">
        <v>37.783999999999999</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1758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2121</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2053</v>
      </c>
      <c r="F144" s="226" t="s">
        <v>2054</v>
      </c>
      <c r="G144" s="227" t="s">
        <v>1139</v>
      </c>
      <c r="H144" s="228">
        <v>9.5999999999999996</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2054</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2122</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2.7" customHeight="1">
      <c r="A147" s="35"/>
      <c r="B147" s="36"/>
      <c r="C147" s="224" t="s">
        <v>289</v>
      </c>
      <c r="D147" s="224" t="s">
        <v>239</v>
      </c>
      <c r="E147" s="225" t="s">
        <v>1487</v>
      </c>
      <c r="F147" s="226" t="s">
        <v>1488</v>
      </c>
      <c r="G147" s="227" t="s">
        <v>1139</v>
      </c>
      <c r="H147" s="228">
        <v>50</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1488</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2123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1176</v>
      </c>
      <c r="F150" s="226" t="s">
        <v>1177</v>
      </c>
      <c r="G150" s="227" t="s">
        <v>1178</v>
      </c>
      <c r="H150" s="228">
        <v>89.400000000000006</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1179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2124</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1186</v>
      </c>
      <c r="F153" s="226" t="s">
        <v>1187</v>
      </c>
      <c r="G153" s="227" t="s">
        <v>1178</v>
      </c>
      <c r="H153" s="228">
        <v>89.400000000000006</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1188</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2125</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1190</v>
      </c>
      <c r="F156" s="226" t="s">
        <v>1191</v>
      </c>
      <c r="G156" s="227" t="s">
        <v>1178</v>
      </c>
      <c r="H156" s="228">
        <v>89.400000000000006</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1192</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2126</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2060</v>
      </c>
      <c r="F159" s="226" t="s">
        <v>2061</v>
      </c>
      <c r="G159" s="227" t="s">
        <v>249</v>
      </c>
      <c r="H159" s="228">
        <v>40</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2062</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2127</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66.75" customHeight="1">
      <c r="A162" s="35"/>
      <c r="B162" s="36"/>
      <c r="C162" s="224" t="s">
        <v>308</v>
      </c>
      <c r="D162" s="224" t="s">
        <v>239</v>
      </c>
      <c r="E162" s="225" t="s">
        <v>2064</v>
      </c>
      <c r="F162" s="226" t="s">
        <v>2065</v>
      </c>
      <c r="G162" s="227" t="s">
        <v>249</v>
      </c>
      <c r="H162" s="228">
        <v>6</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2066</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2067</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4.15" customHeight="1">
      <c r="A165" s="35"/>
      <c r="B165" s="36"/>
      <c r="C165" s="243" t="s">
        <v>312</v>
      </c>
      <c r="D165" s="243" t="s">
        <v>246</v>
      </c>
      <c r="E165" s="244" t="s">
        <v>2068</v>
      </c>
      <c r="F165" s="245" t="s">
        <v>2069</v>
      </c>
      <c r="G165" s="246" t="s">
        <v>249</v>
      </c>
      <c r="H165" s="247">
        <v>40</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2069</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2127</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24.15" customHeight="1">
      <c r="A168" s="35"/>
      <c r="B168" s="36"/>
      <c r="C168" s="243" t="s">
        <v>316</v>
      </c>
      <c r="D168" s="243" t="s">
        <v>246</v>
      </c>
      <c r="E168" s="244" t="s">
        <v>2070</v>
      </c>
      <c r="F168" s="245" t="s">
        <v>2071</v>
      </c>
      <c r="G168" s="246" t="s">
        <v>242</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277</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2071</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2072</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21.75" customHeight="1">
      <c r="A171" s="35"/>
      <c r="B171" s="36"/>
      <c r="C171" s="243" t="s">
        <v>320</v>
      </c>
      <c r="D171" s="243" t="s">
        <v>246</v>
      </c>
      <c r="E171" s="244" t="s">
        <v>2073</v>
      </c>
      <c r="F171" s="245" t="s">
        <v>2074</v>
      </c>
      <c r="G171" s="246" t="s">
        <v>242</v>
      </c>
      <c r="H171" s="247">
        <v>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277</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2074</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2072</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2075</v>
      </c>
      <c r="F174" s="226" t="s">
        <v>2076</v>
      </c>
      <c r="G174" s="227" t="s">
        <v>242</v>
      </c>
      <c r="H174" s="228">
        <v>1</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2077</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2078</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66.75" customHeight="1">
      <c r="A177" s="35"/>
      <c r="B177" s="36"/>
      <c r="C177" s="224" t="s">
        <v>7</v>
      </c>
      <c r="D177" s="224" t="s">
        <v>239</v>
      </c>
      <c r="E177" s="225" t="s">
        <v>2079</v>
      </c>
      <c r="F177" s="226" t="s">
        <v>2080</v>
      </c>
      <c r="G177" s="227" t="s">
        <v>242</v>
      </c>
      <c r="H177" s="228">
        <v>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2081</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2082</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24.15" customHeight="1">
      <c r="A180" s="35"/>
      <c r="B180" s="36"/>
      <c r="C180" s="243" t="s">
        <v>332</v>
      </c>
      <c r="D180" s="243" t="s">
        <v>246</v>
      </c>
      <c r="E180" s="244" t="s">
        <v>2083</v>
      </c>
      <c r="F180" s="245" t="s">
        <v>2084</v>
      </c>
      <c r="G180" s="246" t="s">
        <v>242</v>
      </c>
      <c r="H180" s="247">
        <v>200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277</v>
      </c>
      <c r="AT180" s="236" t="s">
        <v>246</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2084</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2085</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66.75" customHeight="1">
      <c r="A183" s="35"/>
      <c r="B183" s="36"/>
      <c r="C183" s="224" t="s">
        <v>432</v>
      </c>
      <c r="D183" s="224" t="s">
        <v>239</v>
      </c>
      <c r="E183" s="225" t="s">
        <v>2075</v>
      </c>
      <c r="F183" s="226" t="s">
        <v>2076</v>
      </c>
      <c r="G183" s="227" t="s">
        <v>242</v>
      </c>
      <c r="H183" s="228">
        <v>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2077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2078</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2079</v>
      </c>
      <c r="F186" s="226" t="s">
        <v>2080</v>
      </c>
      <c r="G186" s="227" t="s">
        <v>242</v>
      </c>
      <c r="H186" s="228">
        <v>9</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2081</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2086</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16.5" customHeight="1">
      <c r="A189" s="35"/>
      <c r="B189" s="36"/>
      <c r="C189" s="243" t="s">
        <v>341</v>
      </c>
      <c r="D189" s="243" t="s">
        <v>246</v>
      </c>
      <c r="E189" s="244" t="s">
        <v>2087</v>
      </c>
      <c r="F189" s="245" t="s">
        <v>2088</v>
      </c>
      <c r="G189" s="246" t="s">
        <v>1178</v>
      </c>
      <c r="H189" s="247">
        <v>17.760000000000002</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277</v>
      </c>
      <c r="AT189" s="236" t="s">
        <v>246</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2088</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2128</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1176</v>
      </c>
      <c r="F192" s="226" t="s">
        <v>1177</v>
      </c>
      <c r="G192" s="227" t="s">
        <v>1178</v>
      </c>
      <c r="H192" s="228">
        <v>17.760000000000002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1179</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2129</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66.75" customHeight="1">
      <c r="A195" s="35"/>
      <c r="B195" s="36"/>
      <c r="C195" s="224" t="s">
        <v>445</v>
      </c>
      <c r="D195" s="224" t="s">
        <v>239</v>
      </c>
      <c r="E195" s="225" t="s">
        <v>1186</v>
      </c>
      <c r="F195" s="226" t="s">
        <v>1187</v>
      </c>
      <c r="G195" s="227" t="s">
        <v>1178</v>
      </c>
      <c r="H195" s="228">
        <v>88.799999999999997</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1188</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2130</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1295</v>
      </c>
      <c r="F198" s="226" t="s">
        <v>1296</v>
      </c>
      <c r="G198" s="227" t="s">
        <v>249</v>
      </c>
      <c r="H198" s="228">
        <v>12</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1296</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1750</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24.15" customHeight="1">
      <c r="A201" s="35"/>
      <c r="B201" s="36"/>
      <c r="C201" s="243" t="s">
        <v>453</v>
      </c>
      <c r="D201" s="243" t="s">
        <v>246</v>
      </c>
      <c r="E201" s="244" t="s">
        <v>2092</v>
      </c>
      <c r="F201" s="245" t="s">
        <v>2093</v>
      </c>
      <c r="G201" s="246" t="s">
        <v>249</v>
      </c>
      <c r="H201" s="247">
        <v>12</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2093</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1750</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21.75" customHeight="1">
      <c r="A204" s="35"/>
      <c r="B204" s="36"/>
      <c r="C204" s="243" t="s">
        <v>457</v>
      </c>
      <c r="D204" s="243" t="s">
        <v>246</v>
      </c>
      <c r="E204" s="244" t="s">
        <v>2094</v>
      </c>
      <c r="F204" s="245" t="s">
        <v>2095</v>
      </c>
      <c r="G204" s="246" t="s">
        <v>1139</v>
      </c>
      <c r="H204" s="247">
        <v>9.7200000000000006</v>
      </c>
      <c r="I204" s="248"/>
      <c r="J204" s="249">
        <f>ROUND(I204*H204,2)</f>
        <v>0</v>
      </c>
      <c r="K204" s="250"/>
      <c r="L204" s="251"/>
      <c r="M204" s="252" t="s">
        <v>1</v>
      </c>
      <c r="N204" s="25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277</v>
      </c>
      <c r="AT204" s="236" t="s">
        <v>246</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2095</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2131</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1176</v>
      </c>
      <c r="F207" s="226" t="s">
        <v>1177</v>
      </c>
      <c r="G207" s="227" t="s">
        <v>1178</v>
      </c>
      <c r="H207" s="228">
        <v>21.384</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1179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2132</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1186</v>
      </c>
      <c r="F210" s="226" t="s">
        <v>1187</v>
      </c>
      <c r="G210" s="227" t="s">
        <v>1178</v>
      </c>
      <c r="H210" s="228">
        <v>21.384</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1188</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2133</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1229</v>
      </c>
      <c r="F213" s="226" t="s">
        <v>1230</v>
      </c>
      <c r="G213" s="227" t="s">
        <v>1178</v>
      </c>
      <c r="H213" s="228">
        <v>9.5999999999999996</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1272</v>
      </c>
    </row>
    <row r="214" s="2" customFormat="1">
      <c r="A214" s="35"/>
      <c r="B214" s="36"/>
      <c r="C214" s="37"/>
      <c r="D214" s="238" t="s">
        <v>244</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2134</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1249</v>
      </c>
      <c r="F216" s="226" t="s">
        <v>1250</v>
      </c>
      <c r="G216" s="227" t="s">
        <v>1178</v>
      </c>
      <c r="H216" s="228">
        <v>1140.48</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1277</v>
      </c>
    </row>
    <row r="217" s="2" customFormat="1">
      <c r="A217" s="35"/>
      <c r="B217" s="36"/>
      <c r="C217" s="37"/>
      <c r="D217" s="238" t="s">
        <v>244</v>
      </c>
      <c r="E217" s="37"/>
      <c r="F217" s="239" t="s">
        <v>1252</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2135</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66.75" customHeight="1">
      <c r="A219" s="35"/>
      <c r="B219" s="36"/>
      <c r="C219" s="224" t="s">
        <v>479</v>
      </c>
      <c r="D219" s="224" t="s">
        <v>239</v>
      </c>
      <c r="E219" s="225" t="s">
        <v>2136</v>
      </c>
      <c r="F219" s="226" t="s">
        <v>2137</v>
      </c>
      <c r="G219" s="227" t="s">
        <v>249</v>
      </c>
      <c r="H219" s="228">
        <v>16.5</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1282</v>
      </c>
    </row>
    <row r="220" s="2" customFormat="1">
      <c r="A220" s="35"/>
      <c r="B220" s="36"/>
      <c r="C220" s="37"/>
      <c r="D220" s="238" t="s">
        <v>244</v>
      </c>
      <c r="E220" s="37"/>
      <c r="F220" s="239" t="s">
        <v>2138</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2139</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16.5" customHeight="1">
      <c r="A222" s="35"/>
      <c r="B222" s="36"/>
      <c r="C222" s="243" t="s">
        <v>639</v>
      </c>
      <c r="D222" s="243" t="s">
        <v>246</v>
      </c>
      <c r="E222" s="244" t="s">
        <v>2140</v>
      </c>
      <c r="F222" s="245" t="s">
        <v>2141</v>
      </c>
      <c r="G222" s="246" t="s">
        <v>242</v>
      </c>
      <c r="H222" s="247">
        <v>11</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277</v>
      </c>
      <c r="AT222" s="236" t="s">
        <v>246</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1328</v>
      </c>
    </row>
    <row r="223" s="2" customFormat="1">
      <c r="A223" s="35"/>
      <c r="B223" s="36"/>
      <c r="C223" s="37"/>
      <c r="D223" s="238" t="s">
        <v>244</v>
      </c>
      <c r="E223" s="37"/>
      <c r="F223" s="239" t="s">
        <v>2141</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2142</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1229</v>
      </c>
      <c r="F225" s="226" t="s">
        <v>1230</v>
      </c>
      <c r="G225" s="227" t="s">
        <v>1178</v>
      </c>
      <c r="H225" s="228">
        <v>9.6799999999999997</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1332</v>
      </c>
    </row>
    <row r="226" s="2" customFormat="1">
      <c r="A226" s="35"/>
      <c r="B226" s="36"/>
      <c r="C226" s="37"/>
      <c r="D226" s="238" t="s">
        <v>244</v>
      </c>
      <c r="E226" s="37"/>
      <c r="F226" s="239" t="s">
        <v>1231</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2143</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21.75" customHeight="1">
      <c r="A228" s="35"/>
      <c r="B228" s="36"/>
      <c r="C228" s="243" t="s">
        <v>484</v>
      </c>
      <c r="D228" s="243" t="s">
        <v>246</v>
      </c>
      <c r="E228" s="244" t="s">
        <v>2094</v>
      </c>
      <c r="F228" s="245" t="s">
        <v>2095</v>
      </c>
      <c r="G228" s="246" t="s">
        <v>1139</v>
      </c>
      <c r="H228" s="247">
        <v>4.9500000000000002</v>
      </c>
      <c r="I228" s="248"/>
      <c r="J228" s="249">
        <f>ROUND(I228*H228,2)</f>
        <v>0</v>
      </c>
      <c r="K228" s="250"/>
      <c r="L228" s="251"/>
      <c r="M228" s="252" t="s">
        <v>1</v>
      </c>
      <c r="N228" s="25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277</v>
      </c>
      <c r="AT228" s="236" t="s">
        <v>246</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1337</v>
      </c>
    </row>
    <row r="229" s="2" customFormat="1">
      <c r="A229" s="35"/>
      <c r="B229" s="36"/>
      <c r="C229" s="37"/>
      <c r="D229" s="238" t="s">
        <v>244</v>
      </c>
      <c r="E229" s="37"/>
      <c r="F229" s="239" t="s">
        <v>2095</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2144</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1176</v>
      </c>
      <c r="F231" s="226" t="s">
        <v>1177</v>
      </c>
      <c r="G231" s="227" t="s">
        <v>1178</v>
      </c>
      <c r="H231" s="228">
        <v>10.890000000000001</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1341</v>
      </c>
    </row>
    <row r="232" s="2" customFormat="1">
      <c r="A232" s="35"/>
      <c r="B232" s="36"/>
      <c r="C232" s="37"/>
      <c r="D232" s="238" t="s">
        <v>244</v>
      </c>
      <c r="E232" s="37"/>
      <c r="F232" s="239" t="s">
        <v>1179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2145</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1186</v>
      </c>
      <c r="F234" s="226" t="s">
        <v>1187</v>
      </c>
      <c r="G234" s="227" t="s">
        <v>1178</v>
      </c>
      <c r="H234" s="228">
        <v>10.890000000000001</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1346</v>
      </c>
    </row>
    <row r="235" s="2" customFormat="1">
      <c r="A235" s="35"/>
      <c r="B235" s="36"/>
      <c r="C235" s="37"/>
      <c r="D235" s="238" t="s">
        <v>244</v>
      </c>
      <c r="E235" s="37"/>
      <c r="F235" s="239" t="s">
        <v>1188</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2146</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66.75" customHeight="1">
      <c r="A237" s="35"/>
      <c r="B237" s="36"/>
      <c r="C237" s="224" t="s">
        <v>1105</v>
      </c>
      <c r="D237" s="224" t="s">
        <v>239</v>
      </c>
      <c r="E237" s="225" t="s">
        <v>1762</v>
      </c>
      <c r="F237" s="226" t="s">
        <v>1763</v>
      </c>
      <c r="G237" s="227" t="s">
        <v>1150</v>
      </c>
      <c r="H237" s="228">
        <v>350</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1349</v>
      </c>
    </row>
    <row r="238" s="2" customFormat="1">
      <c r="A238" s="35"/>
      <c r="B238" s="36"/>
      <c r="C238" s="37"/>
      <c r="D238" s="238" t="s">
        <v>244</v>
      </c>
      <c r="E238" s="37"/>
      <c r="F238" s="239" t="s">
        <v>1764</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2147</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24.15" customHeight="1">
      <c r="A240" s="35"/>
      <c r="B240" s="36"/>
      <c r="C240" s="243" t="s">
        <v>1110</v>
      </c>
      <c r="D240" s="243" t="s">
        <v>246</v>
      </c>
      <c r="E240" s="244" t="s">
        <v>1766</v>
      </c>
      <c r="F240" s="245" t="s">
        <v>1767</v>
      </c>
      <c r="G240" s="246" t="s">
        <v>1178</v>
      </c>
      <c r="H240" s="247">
        <v>87.5</v>
      </c>
      <c r="I240" s="248"/>
      <c r="J240" s="249">
        <f>ROUND(I240*H240,2)</f>
        <v>0</v>
      </c>
      <c r="K240" s="250"/>
      <c r="L240" s="251"/>
      <c r="M240" s="252" t="s">
        <v>1</v>
      </c>
      <c r="N240" s="25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277</v>
      </c>
      <c r="AT240" s="236" t="s">
        <v>246</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1354</v>
      </c>
    </row>
    <row r="241" s="2" customFormat="1">
      <c r="A241" s="35"/>
      <c r="B241" s="36"/>
      <c r="C241" s="37"/>
      <c r="D241" s="238" t="s">
        <v>244</v>
      </c>
      <c r="E241" s="37"/>
      <c r="F241" s="239" t="s">
        <v>1767</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2148</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24.15" customHeight="1">
      <c r="A243" s="35"/>
      <c r="B243" s="36"/>
      <c r="C243" s="243" t="s">
        <v>1116</v>
      </c>
      <c r="D243" s="243" t="s">
        <v>246</v>
      </c>
      <c r="E243" s="244" t="s">
        <v>1769</v>
      </c>
      <c r="F243" s="245" t="s">
        <v>1770</v>
      </c>
      <c r="G243" s="246" t="s">
        <v>1178</v>
      </c>
      <c r="H243" s="247">
        <v>52.5</v>
      </c>
      <c r="I243" s="248"/>
      <c r="J243" s="249">
        <f>ROUND(I243*H243,2)</f>
        <v>0</v>
      </c>
      <c r="K243" s="250"/>
      <c r="L243" s="251"/>
      <c r="M243" s="252" t="s">
        <v>1</v>
      </c>
      <c r="N243" s="25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277</v>
      </c>
      <c r="AT243" s="236" t="s">
        <v>246</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1355</v>
      </c>
    </row>
    <row r="244" s="2" customFormat="1">
      <c r="A244" s="35"/>
      <c r="B244" s="36"/>
      <c r="C244" s="37"/>
      <c r="D244" s="238" t="s">
        <v>244</v>
      </c>
      <c r="E244" s="37"/>
      <c r="F244" s="239" t="s">
        <v>1770</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2149</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24.15" customHeight="1">
      <c r="A246" s="35"/>
      <c r="B246" s="36"/>
      <c r="C246" s="243" t="s">
        <v>1121</v>
      </c>
      <c r="D246" s="243" t="s">
        <v>246</v>
      </c>
      <c r="E246" s="244" t="s">
        <v>1772</v>
      </c>
      <c r="F246" s="245" t="s">
        <v>1773</v>
      </c>
      <c r="G246" s="246" t="s">
        <v>1178</v>
      </c>
      <c r="H246" s="247">
        <v>35</v>
      </c>
      <c r="I246" s="248"/>
      <c r="J246" s="249">
        <f>ROUND(I246*H246,2)</f>
        <v>0</v>
      </c>
      <c r="K246" s="250"/>
      <c r="L246" s="251"/>
      <c r="M246" s="252" t="s">
        <v>1</v>
      </c>
      <c r="N246" s="25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277</v>
      </c>
      <c r="AT246" s="236" t="s">
        <v>246</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1360</v>
      </c>
    </row>
    <row r="247" s="2" customFormat="1">
      <c r="A247" s="35"/>
      <c r="B247" s="36"/>
      <c r="C247" s="37"/>
      <c r="D247" s="238" t="s">
        <v>244</v>
      </c>
      <c r="E247" s="37"/>
      <c r="F247" s="239" t="s">
        <v>1773</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2150</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66.75" customHeight="1">
      <c r="A249" s="35"/>
      <c r="B249" s="36"/>
      <c r="C249" s="224" t="s">
        <v>1318</v>
      </c>
      <c r="D249" s="224" t="s">
        <v>239</v>
      </c>
      <c r="E249" s="225" t="s">
        <v>1176</v>
      </c>
      <c r="F249" s="226" t="s">
        <v>1177</v>
      </c>
      <c r="G249" s="227" t="s">
        <v>1178</v>
      </c>
      <c r="H249" s="228">
        <v>175</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1365</v>
      </c>
    </row>
    <row r="250" s="2" customFormat="1">
      <c r="A250" s="35"/>
      <c r="B250" s="36"/>
      <c r="C250" s="37"/>
      <c r="D250" s="238" t="s">
        <v>244</v>
      </c>
      <c r="E250" s="37"/>
      <c r="F250" s="239" t="s">
        <v>1179</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2151</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24.15" customHeight="1">
      <c r="A252" s="35"/>
      <c r="B252" s="36"/>
      <c r="C252" s="224" t="s">
        <v>1235</v>
      </c>
      <c r="D252" s="224" t="s">
        <v>239</v>
      </c>
      <c r="E252" s="225" t="s">
        <v>1572</v>
      </c>
      <c r="F252" s="226" t="s">
        <v>1777</v>
      </c>
      <c r="G252" s="227" t="s">
        <v>249</v>
      </c>
      <c r="H252" s="228">
        <v>50</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1370</v>
      </c>
    </row>
    <row r="253" s="2" customFormat="1">
      <c r="A253" s="35"/>
      <c r="B253" s="36"/>
      <c r="C253" s="37"/>
      <c r="D253" s="238" t="s">
        <v>244</v>
      </c>
      <c r="E253" s="37"/>
      <c r="F253" s="239" t="s">
        <v>1777</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2152</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24.15" customHeight="1">
      <c r="A255" s="35"/>
      <c r="B255" s="36"/>
      <c r="C255" s="224" t="s">
        <v>1325</v>
      </c>
      <c r="D255" s="224" t="s">
        <v>239</v>
      </c>
      <c r="E255" s="225" t="s">
        <v>1363</v>
      </c>
      <c r="F255" s="226" t="s">
        <v>1778</v>
      </c>
      <c r="G255" s="227" t="s">
        <v>249</v>
      </c>
      <c r="H255" s="228">
        <v>50</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1374</v>
      </c>
    </row>
    <row r="256" s="2" customFormat="1">
      <c r="A256" s="35"/>
      <c r="B256" s="36"/>
      <c r="C256" s="37"/>
      <c r="D256" s="238" t="s">
        <v>244</v>
      </c>
      <c r="E256" s="37"/>
      <c r="F256" s="239" t="s">
        <v>1778</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2152</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66.75" customHeight="1">
      <c r="A258" s="35"/>
      <c r="B258" s="36"/>
      <c r="C258" s="224" t="s">
        <v>1238</v>
      </c>
      <c r="D258" s="224" t="s">
        <v>239</v>
      </c>
      <c r="E258" s="225" t="s">
        <v>2153</v>
      </c>
      <c r="F258" s="226" t="s">
        <v>2154</v>
      </c>
      <c r="G258" s="227" t="s">
        <v>249</v>
      </c>
      <c r="H258" s="228">
        <v>60</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1379</v>
      </c>
    </row>
    <row r="259" s="2" customFormat="1">
      <c r="A259" s="35"/>
      <c r="B259" s="36"/>
      <c r="C259" s="37"/>
      <c r="D259" s="238" t="s">
        <v>244</v>
      </c>
      <c r="E259" s="37"/>
      <c r="F259" s="239" t="s">
        <v>2155</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2156</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16.5" customHeight="1">
      <c r="A261" s="35"/>
      <c r="B261" s="36"/>
      <c r="C261" s="243" t="s">
        <v>1334</v>
      </c>
      <c r="D261" s="243" t="s">
        <v>246</v>
      </c>
      <c r="E261" s="244" t="s">
        <v>1368</v>
      </c>
      <c r="F261" s="245" t="s">
        <v>2108</v>
      </c>
      <c r="G261" s="246" t="s">
        <v>2109</v>
      </c>
      <c r="H261" s="247">
        <v>6</v>
      </c>
      <c r="I261" s="248"/>
      <c r="J261" s="249">
        <f>ROUND(I261*H261,2)</f>
        <v>0</v>
      </c>
      <c r="K261" s="250"/>
      <c r="L261" s="251"/>
      <c r="M261" s="252" t="s">
        <v>1</v>
      </c>
      <c r="N261" s="25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277</v>
      </c>
      <c r="AT261" s="236" t="s">
        <v>246</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1383</v>
      </c>
    </row>
    <row r="262" s="2" customFormat="1">
      <c r="A262" s="35"/>
      <c r="B262" s="36"/>
      <c r="C262" s="37"/>
      <c r="D262" s="238" t="s">
        <v>244</v>
      </c>
      <c r="E262" s="37"/>
      <c r="F262" s="239" t="s">
        <v>2108</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2157</v>
      </c>
      <c r="G263" s="37"/>
      <c r="H263" s="37"/>
      <c r="I263" s="240"/>
      <c r="J263" s="37"/>
      <c r="K263" s="37"/>
      <c r="L263" s="41"/>
      <c r="M263" s="256"/>
      <c r="N263" s="257"/>
      <c r="O263" s="258"/>
      <c r="P263" s="258"/>
      <c r="Q263" s="258"/>
      <c r="R263" s="258"/>
      <c r="S263" s="258"/>
      <c r="T263" s="259"/>
      <c r="U263" s="35"/>
      <c r="V263" s="35"/>
      <c r="W263" s="35"/>
      <c r="X263" s="35"/>
      <c r="Y263" s="35"/>
      <c r="Z263" s="35"/>
      <c r="AA263" s="35"/>
      <c r="AB263" s="35"/>
      <c r="AC263" s="35"/>
      <c r="AD263" s="35"/>
      <c r="AE263" s="35"/>
      <c r="AT263" s="14" t="s">
        <v>993</v>
      </c>
      <c r="AU263" s="14" t="s">
        <v>73</v>
      </c>
    </row>
    <row r="264" s="2" customFormat="1" ht="6.96" customHeight="1">
      <c r="A264" s="35"/>
      <c r="B264" s="63"/>
      <c r="C264" s="64"/>
      <c r="D264" s="64"/>
      <c r="E264" s="64"/>
      <c r="F264" s="64"/>
      <c r="G264" s="64"/>
      <c r="H264" s="64"/>
      <c r="I264" s="64"/>
      <c r="J264" s="64"/>
      <c r="K264" s="64"/>
      <c r="L264" s="41"/>
      <c r="M264" s="35"/>
      <c r="O264" s="35"/>
      <c r="P264" s="35"/>
      <c r="Q264" s="35"/>
      <c r="R264" s="35"/>
      <c r="S264" s="35"/>
      <c r="T264" s="35"/>
      <c r="U264" s="35"/>
      <c r="V264" s="35"/>
      <c r="W264" s="35"/>
      <c r="X264" s="35"/>
      <c r="Y264" s="35"/>
      <c r="Z264" s="35"/>
      <c r="AA264" s="35"/>
      <c r="AB264" s="35"/>
      <c r="AC264" s="35"/>
      <c r="AD264" s="35"/>
      <c r="AE264" s="35"/>
    </row>
  </sheetData>
  <sheetProtection sheet="1" autoFilter="0" formatColumns="0" formatRows="0" objects="1" scenarios="1" spinCount="100000" saltValue="Mq62tDmE4nzxHi3z1kTtw15inMVSBf2LS3GAYB/YqUZyY6s2C1tmWtEtksObwXVcZwXkeNEQKqdg0CqQ3bNSzw==" hashValue="fZlCr69ZPdTWb5lVVcJCGEI2NzRzKYkfFzR+brvWk+9b4nE2dckaORLC/U/wSRJzHWMuR3h0jTb0S8+pD7ensw==" algorithmName="SHA-512" password="CC35"/>
  <autoFilter ref="C115:K263"/>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199</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2158</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ROUND((SUM(BE116:BE251)),  2)</f>
        <v>0</v>
      </c>
      <c r="G33" s="35"/>
      <c r="H33" s="35"/>
      <c r="I33" s="162">
        <v>0.20999999999999999</v>
      </c>
      <c r="J33" s="161">
        <f>ROUND(((SUM(BE116:BE251))*I33),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ROUND((SUM(BF116:BF251)),  2)</f>
        <v>0</v>
      </c>
      <c r="G34" s="35"/>
      <c r="H34" s="35"/>
      <c r="I34" s="162">
        <v>0.12</v>
      </c>
      <c r="J34" s="161">
        <f>ROUND(((SUM(BF116:BF251))*I34),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ROUND((SUM(BG116:BG251)),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ROUND((SUM(BH116:BH251)),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ROUND((SUM(BI116:BI251)),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10 - Rekonstrukce žel. přejezdu P4920 v km 343,291</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10 - Rekonstrukce žel. přejezdu P4920 v km 343,291</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SUM(P117:P251)</f>
        <v>0</v>
      </c>
      <c r="Q116" s="101"/>
      <c r="R116" s="207">
        <f>SUM(R117:R251)</f>
        <v>0</v>
      </c>
      <c r="S116" s="101"/>
      <c r="T116" s="208">
        <f>SUM(T117:T251)</f>
        <v>0</v>
      </c>
      <c r="U116" s="35"/>
      <c r="V116" s="35"/>
      <c r="W116" s="35"/>
      <c r="X116" s="35"/>
      <c r="Y116" s="35"/>
      <c r="Z116" s="35"/>
      <c r="AA116" s="35"/>
      <c r="AB116" s="35"/>
      <c r="AC116" s="35"/>
      <c r="AD116" s="35"/>
      <c r="AE116" s="35"/>
      <c r="AT116" s="14" t="s">
        <v>72</v>
      </c>
      <c r="AU116" s="14" t="s">
        <v>219</v>
      </c>
      <c r="BK116" s="209">
        <f>SUM(BK117:BK251)</f>
        <v>0</v>
      </c>
    </row>
    <row r="117" s="2" customFormat="1" ht="62.7" customHeight="1">
      <c r="A117" s="35"/>
      <c r="B117" s="36"/>
      <c r="C117" s="224" t="s">
        <v>80</v>
      </c>
      <c r="D117" s="224" t="s">
        <v>239</v>
      </c>
      <c r="E117" s="225" t="s">
        <v>1291</v>
      </c>
      <c r="F117" s="226" t="s">
        <v>1292</v>
      </c>
      <c r="G117" s="227" t="s">
        <v>249</v>
      </c>
      <c r="H117" s="228">
        <v>28.800000000000001</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1292</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2159</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37.8" customHeight="1">
      <c r="A120" s="35"/>
      <c r="B120" s="36"/>
      <c r="C120" s="224" t="s">
        <v>85</v>
      </c>
      <c r="D120" s="224" t="s">
        <v>239</v>
      </c>
      <c r="E120" s="225" t="s">
        <v>1748</v>
      </c>
      <c r="F120" s="226" t="s">
        <v>1749</v>
      </c>
      <c r="G120" s="227" t="s">
        <v>249</v>
      </c>
      <c r="H120" s="228">
        <v>22.699999999999999</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1749</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2160</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1751</v>
      </c>
      <c r="F123" s="226" t="s">
        <v>1752</v>
      </c>
      <c r="G123" s="227" t="s">
        <v>1150</v>
      </c>
      <c r="H123" s="228">
        <v>209.69999999999999</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1752</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2161</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74.756</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2162</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1186</v>
      </c>
      <c r="F129" s="226" t="s">
        <v>1187</v>
      </c>
      <c r="G129" s="227" t="s">
        <v>1178</v>
      </c>
      <c r="H129" s="228">
        <v>74.756</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1188</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2163</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1756</v>
      </c>
      <c r="F132" s="226" t="s">
        <v>1757</v>
      </c>
      <c r="G132" s="227" t="s">
        <v>1178</v>
      </c>
      <c r="H132" s="228">
        <v>74.756</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1758</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2162</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1176</v>
      </c>
      <c r="F135" s="226" t="s">
        <v>1177</v>
      </c>
      <c r="G135" s="227" t="s">
        <v>1178</v>
      </c>
      <c r="H135" s="228">
        <v>13.224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1179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2164</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1186</v>
      </c>
      <c r="F138" s="226" t="s">
        <v>1187</v>
      </c>
      <c r="G138" s="227" t="s">
        <v>1178</v>
      </c>
      <c r="H138" s="228">
        <v>13.224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2165</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1756</v>
      </c>
      <c r="F141" s="226" t="s">
        <v>1757</v>
      </c>
      <c r="G141" s="227" t="s">
        <v>1178</v>
      </c>
      <c r="H141" s="228">
        <v>13.224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1758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2166</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2053</v>
      </c>
      <c r="F144" s="226" t="s">
        <v>2054</v>
      </c>
      <c r="G144" s="227" t="s">
        <v>1139</v>
      </c>
      <c r="H144" s="228">
        <v>7.2000000000000002</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2054</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2167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2.7" customHeight="1">
      <c r="A147" s="35"/>
      <c r="B147" s="36"/>
      <c r="C147" s="224" t="s">
        <v>289</v>
      </c>
      <c r="D147" s="224" t="s">
        <v>239</v>
      </c>
      <c r="E147" s="225" t="s">
        <v>1487</v>
      </c>
      <c r="F147" s="226" t="s">
        <v>1488</v>
      </c>
      <c r="G147" s="227" t="s">
        <v>1139</v>
      </c>
      <c r="H147" s="228">
        <v>10</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1488</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2123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1176</v>
      </c>
      <c r="F150" s="226" t="s">
        <v>1177</v>
      </c>
      <c r="G150" s="227" t="s">
        <v>1178</v>
      </c>
      <c r="H150" s="228">
        <v>25.800000000000001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1179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2168</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1186</v>
      </c>
      <c r="F153" s="226" t="s">
        <v>1187</v>
      </c>
      <c r="G153" s="227" t="s">
        <v>1178</v>
      </c>
      <c r="H153" s="228">
        <v>25.800000000000001</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1188</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2169</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1190</v>
      </c>
      <c r="F156" s="226" t="s">
        <v>1191</v>
      </c>
      <c r="G156" s="227" t="s">
        <v>1178</v>
      </c>
      <c r="H156" s="228">
        <v>25.800000000000001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1192</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2170</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2060</v>
      </c>
      <c r="F159" s="226" t="s">
        <v>2061</v>
      </c>
      <c r="G159" s="227" t="s">
        <v>249</v>
      </c>
      <c r="H159" s="228">
        <v>30</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2062</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2171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66.75" customHeight="1">
      <c r="A162" s="35"/>
      <c r="B162" s="36"/>
      <c r="C162" s="224" t="s">
        <v>308</v>
      </c>
      <c r="D162" s="224" t="s">
        <v>239</v>
      </c>
      <c r="E162" s="225" t="s">
        <v>2064</v>
      </c>
      <c r="F162" s="226" t="s">
        <v>2065</v>
      </c>
      <c r="G162" s="227" t="s">
        <v>249</v>
      </c>
      <c r="H162" s="228">
        <v>6</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2066</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2067</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4.15" customHeight="1">
      <c r="A165" s="35"/>
      <c r="B165" s="36"/>
      <c r="C165" s="243" t="s">
        <v>312</v>
      </c>
      <c r="D165" s="243" t="s">
        <v>246</v>
      </c>
      <c r="E165" s="244" t="s">
        <v>2068</v>
      </c>
      <c r="F165" s="245" t="s">
        <v>2069</v>
      </c>
      <c r="G165" s="246" t="s">
        <v>249</v>
      </c>
      <c r="H165" s="247">
        <v>30</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2069</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2171</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24.15" customHeight="1">
      <c r="A168" s="35"/>
      <c r="B168" s="36"/>
      <c r="C168" s="243" t="s">
        <v>316</v>
      </c>
      <c r="D168" s="243" t="s">
        <v>246</v>
      </c>
      <c r="E168" s="244" t="s">
        <v>2070</v>
      </c>
      <c r="F168" s="245" t="s">
        <v>2071</v>
      </c>
      <c r="G168" s="246" t="s">
        <v>242</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277</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2071</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2072</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21.75" customHeight="1">
      <c r="A171" s="35"/>
      <c r="B171" s="36"/>
      <c r="C171" s="243" t="s">
        <v>320</v>
      </c>
      <c r="D171" s="243" t="s">
        <v>246</v>
      </c>
      <c r="E171" s="244" t="s">
        <v>2073</v>
      </c>
      <c r="F171" s="245" t="s">
        <v>2074</v>
      </c>
      <c r="G171" s="246" t="s">
        <v>242</v>
      </c>
      <c r="H171" s="247">
        <v>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277</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2074</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2072</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2075</v>
      </c>
      <c r="F174" s="226" t="s">
        <v>2076</v>
      </c>
      <c r="G174" s="227" t="s">
        <v>242</v>
      </c>
      <c r="H174" s="228">
        <v>1</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2077</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2078</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66.75" customHeight="1">
      <c r="A177" s="35"/>
      <c r="B177" s="36"/>
      <c r="C177" s="224" t="s">
        <v>7</v>
      </c>
      <c r="D177" s="224" t="s">
        <v>239</v>
      </c>
      <c r="E177" s="225" t="s">
        <v>2079</v>
      </c>
      <c r="F177" s="226" t="s">
        <v>2080</v>
      </c>
      <c r="G177" s="227" t="s">
        <v>242</v>
      </c>
      <c r="H177" s="228">
        <v>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2081</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2172</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24.15" customHeight="1">
      <c r="A180" s="35"/>
      <c r="B180" s="36"/>
      <c r="C180" s="243" t="s">
        <v>332</v>
      </c>
      <c r="D180" s="243" t="s">
        <v>246</v>
      </c>
      <c r="E180" s="244" t="s">
        <v>2083</v>
      </c>
      <c r="F180" s="245" t="s">
        <v>2084</v>
      </c>
      <c r="G180" s="246" t="s">
        <v>242</v>
      </c>
      <c r="H180" s="247">
        <v>200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277</v>
      </c>
      <c r="AT180" s="236" t="s">
        <v>246</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2084</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2085</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66.75" customHeight="1">
      <c r="A183" s="35"/>
      <c r="B183" s="36"/>
      <c r="C183" s="224" t="s">
        <v>432</v>
      </c>
      <c r="D183" s="224" t="s">
        <v>239</v>
      </c>
      <c r="E183" s="225" t="s">
        <v>2075</v>
      </c>
      <c r="F183" s="226" t="s">
        <v>2076</v>
      </c>
      <c r="G183" s="227" t="s">
        <v>242</v>
      </c>
      <c r="H183" s="228">
        <v>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2077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2078</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2079</v>
      </c>
      <c r="F186" s="226" t="s">
        <v>2080</v>
      </c>
      <c r="G186" s="227" t="s">
        <v>242</v>
      </c>
      <c r="H186" s="228">
        <v>9</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2081</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2086</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16.5" customHeight="1">
      <c r="A189" s="35"/>
      <c r="B189" s="36"/>
      <c r="C189" s="243" t="s">
        <v>341</v>
      </c>
      <c r="D189" s="243" t="s">
        <v>246</v>
      </c>
      <c r="E189" s="244" t="s">
        <v>2087</v>
      </c>
      <c r="F189" s="245" t="s">
        <v>2088</v>
      </c>
      <c r="G189" s="246" t="s">
        <v>1178</v>
      </c>
      <c r="H189" s="247">
        <v>13.32</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277</v>
      </c>
      <c r="AT189" s="236" t="s">
        <v>246</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2088</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2173</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1176</v>
      </c>
      <c r="F192" s="226" t="s">
        <v>1177</v>
      </c>
      <c r="G192" s="227" t="s">
        <v>1178</v>
      </c>
      <c r="H192" s="228">
        <v>13.32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1179</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2174</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66.75" customHeight="1">
      <c r="A195" s="35"/>
      <c r="B195" s="36"/>
      <c r="C195" s="224" t="s">
        <v>445</v>
      </c>
      <c r="D195" s="224" t="s">
        <v>239</v>
      </c>
      <c r="E195" s="225" t="s">
        <v>1186</v>
      </c>
      <c r="F195" s="226" t="s">
        <v>1187</v>
      </c>
      <c r="G195" s="227" t="s">
        <v>1178</v>
      </c>
      <c r="H195" s="228">
        <v>79.920000000000002</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1188</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2175</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1295</v>
      </c>
      <c r="F198" s="226" t="s">
        <v>1296</v>
      </c>
      <c r="G198" s="227" t="s">
        <v>249</v>
      </c>
      <c r="H198" s="228">
        <v>28.800000000000001</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1296</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2159</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24.15" customHeight="1">
      <c r="A201" s="35"/>
      <c r="B201" s="36"/>
      <c r="C201" s="243" t="s">
        <v>453</v>
      </c>
      <c r="D201" s="243" t="s">
        <v>246</v>
      </c>
      <c r="E201" s="244" t="s">
        <v>2092</v>
      </c>
      <c r="F201" s="245" t="s">
        <v>2093</v>
      </c>
      <c r="G201" s="246" t="s">
        <v>249</v>
      </c>
      <c r="H201" s="247">
        <v>28.800000000000001</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2093</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2159</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21.75" customHeight="1">
      <c r="A204" s="35"/>
      <c r="B204" s="36"/>
      <c r="C204" s="243" t="s">
        <v>457</v>
      </c>
      <c r="D204" s="243" t="s">
        <v>246</v>
      </c>
      <c r="E204" s="244" t="s">
        <v>2094</v>
      </c>
      <c r="F204" s="245" t="s">
        <v>2095</v>
      </c>
      <c r="G204" s="246" t="s">
        <v>1139</v>
      </c>
      <c r="H204" s="247">
        <v>4.3200000000000003</v>
      </c>
      <c r="I204" s="248"/>
      <c r="J204" s="249">
        <f>ROUND(I204*H204,2)</f>
        <v>0</v>
      </c>
      <c r="K204" s="250"/>
      <c r="L204" s="251"/>
      <c r="M204" s="252" t="s">
        <v>1</v>
      </c>
      <c r="N204" s="25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277</v>
      </c>
      <c r="AT204" s="236" t="s">
        <v>246</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2095</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2176</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1176</v>
      </c>
      <c r="F207" s="226" t="s">
        <v>1177</v>
      </c>
      <c r="G207" s="227" t="s">
        <v>1178</v>
      </c>
      <c r="H207" s="228">
        <v>9.5039999999999996</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1179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2177</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1186</v>
      </c>
      <c r="F210" s="226" t="s">
        <v>1187</v>
      </c>
      <c r="G210" s="227" t="s">
        <v>1178</v>
      </c>
      <c r="H210" s="228">
        <v>9.5039999999999996</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1188</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2178</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1229</v>
      </c>
      <c r="F213" s="226" t="s">
        <v>1230</v>
      </c>
      <c r="G213" s="227" t="s">
        <v>1178</v>
      </c>
      <c r="H213" s="228">
        <v>23.039999999999999</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1272</v>
      </c>
    </row>
    <row r="214" s="2" customFormat="1">
      <c r="A214" s="35"/>
      <c r="B214" s="36"/>
      <c r="C214" s="37"/>
      <c r="D214" s="238" t="s">
        <v>244</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2179</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1249</v>
      </c>
      <c r="F216" s="226" t="s">
        <v>1250</v>
      </c>
      <c r="G216" s="227" t="s">
        <v>1178</v>
      </c>
      <c r="H216" s="228">
        <v>1013.76</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1277</v>
      </c>
    </row>
    <row r="217" s="2" customFormat="1">
      <c r="A217" s="35"/>
      <c r="B217" s="36"/>
      <c r="C217" s="37"/>
      <c r="D217" s="238" t="s">
        <v>244</v>
      </c>
      <c r="E217" s="37"/>
      <c r="F217" s="239" t="s">
        <v>1252</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2180</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66.75" customHeight="1">
      <c r="A219" s="35"/>
      <c r="B219" s="36"/>
      <c r="C219" s="224" t="s">
        <v>479</v>
      </c>
      <c r="D219" s="224" t="s">
        <v>239</v>
      </c>
      <c r="E219" s="225" t="s">
        <v>1762</v>
      </c>
      <c r="F219" s="226" t="s">
        <v>1763</v>
      </c>
      <c r="G219" s="227" t="s">
        <v>1150</v>
      </c>
      <c r="H219" s="228">
        <v>209.69999999999999</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1282</v>
      </c>
    </row>
    <row r="220" s="2" customFormat="1">
      <c r="A220" s="35"/>
      <c r="B220" s="36"/>
      <c r="C220" s="37"/>
      <c r="D220" s="238" t="s">
        <v>244</v>
      </c>
      <c r="E220" s="37"/>
      <c r="F220" s="239" t="s">
        <v>1764</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2181</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24.15" customHeight="1">
      <c r="A222" s="35"/>
      <c r="B222" s="36"/>
      <c r="C222" s="243" t="s">
        <v>639</v>
      </c>
      <c r="D222" s="243" t="s">
        <v>246</v>
      </c>
      <c r="E222" s="244" t="s">
        <v>1766</v>
      </c>
      <c r="F222" s="245" t="s">
        <v>1767</v>
      </c>
      <c r="G222" s="246" t="s">
        <v>1178</v>
      </c>
      <c r="H222" s="247">
        <v>41.939999999999998</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277</v>
      </c>
      <c r="AT222" s="236" t="s">
        <v>246</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1328</v>
      </c>
    </row>
    <row r="223" s="2" customFormat="1">
      <c r="A223" s="35"/>
      <c r="B223" s="36"/>
      <c r="C223" s="37"/>
      <c r="D223" s="238" t="s">
        <v>244</v>
      </c>
      <c r="E223" s="37"/>
      <c r="F223" s="239" t="s">
        <v>1767</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2182</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24.15" customHeight="1">
      <c r="A225" s="35"/>
      <c r="B225" s="36"/>
      <c r="C225" s="243" t="s">
        <v>641</v>
      </c>
      <c r="D225" s="243" t="s">
        <v>246</v>
      </c>
      <c r="E225" s="244" t="s">
        <v>1769</v>
      </c>
      <c r="F225" s="245" t="s">
        <v>1770</v>
      </c>
      <c r="G225" s="246" t="s">
        <v>1178</v>
      </c>
      <c r="H225" s="247">
        <v>36.698</v>
      </c>
      <c r="I225" s="248"/>
      <c r="J225" s="249">
        <f>ROUND(I225*H225,2)</f>
        <v>0</v>
      </c>
      <c r="K225" s="250"/>
      <c r="L225" s="251"/>
      <c r="M225" s="252" t="s">
        <v>1</v>
      </c>
      <c r="N225" s="25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277</v>
      </c>
      <c r="AT225" s="236" t="s">
        <v>246</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1332</v>
      </c>
    </row>
    <row r="226" s="2" customFormat="1">
      <c r="A226" s="35"/>
      <c r="B226" s="36"/>
      <c r="C226" s="37"/>
      <c r="D226" s="238" t="s">
        <v>244</v>
      </c>
      <c r="E226" s="37"/>
      <c r="F226" s="239" t="s">
        <v>1770</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2183</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24.15" customHeight="1">
      <c r="A228" s="35"/>
      <c r="B228" s="36"/>
      <c r="C228" s="243" t="s">
        <v>484</v>
      </c>
      <c r="D228" s="243" t="s">
        <v>246</v>
      </c>
      <c r="E228" s="244" t="s">
        <v>1572</v>
      </c>
      <c r="F228" s="245" t="s">
        <v>2184</v>
      </c>
      <c r="G228" s="246" t="s">
        <v>1178</v>
      </c>
      <c r="H228" s="247">
        <v>26.213000000000001</v>
      </c>
      <c r="I228" s="248"/>
      <c r="J228" s="249">
        <f>ROUND(I228*H228,2)</f>
        <v>0</v>
      </c>
      <c r="K228" s="250"/>
      <c r="L228" s="251"/>
      <c r="M228" s="252" t="s">
        <v>1</v>
      </c>
      <c r="N228" s="25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277</v>
      </c>
      <c r="AT228" s="236" t="s">
        <v>246</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1337</v>
      </c>
    </row>
    <row r="229" s="2" customFormat="1">
      <c r="A229" s="35"/>
      <c r="B229" s="36"/>
      <c r="C229" s="37"/>
      <c r="D229" s="238" t="s">
        <v>244</v>
      </c>
      <c r="E229" s="37"/>
      <c r="F229" s="239" t="s">
        <v>2184</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2185</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16.5" customHeight="1">
      <c r="A231" s="35"/>
      <c r="B231" s="36"/>
      <c r="C231" s="243" t="s">
        <v>493</v>
      </c>
      <c r="D231" s="243" t="s">
        <v>246</v>
      </c>
      <c r="E231" s="244" t="s">
        <v>1363</v>
      </c>
      <c r="F231" s="245" t="s">
        <v>2186</v>
      </c>
      <c r="G231" s="246" t="s">
        <v>1150</v>
      </c>
      <c r="H231" s="247">
        <v>126</v>
      </c>
      <c r="I231" s="248"/>
      <c r="J231" s="249">
        <f>ROUND(I231*H231,2)</f>
        <v>0</v>
      </c>
      <c r="K231" s="250"/>
      <c r="L231" s="251"/>
      <c r="M231" s="252" t="s">
        <v>1</v>
      </c>
      <c r="N231" s="25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277</v>
      </c>
      <c r="AT231" s="236" t="s">
        <v>246</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1341</v>
      </c>
    </row>
    <row r="232" s="2" customFormat="1">
      <c r="A232" s="35"/>
      <c r="B232" s="36"/>
      <c r="C232" s="37"/>
      <c r="D232" s="238" t="s">
        <v>244</v>
      </c>
      <c r="E232" s="37"/>
      <c r="F232" s="239" t="s">
        <v>2186</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2187</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1176</v>
      </c>
      <c r="F234" s="226" t="s">
        <v>1177</v>
      </c>
      <c r="G234" s="227" t="s">
        <v>1178</v>
      </c>
      <c r="H234" s="228">
        <v>104.84999999999999</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1346</v>
      </c>
    </row>
    <row r="235" s="2" customFormat="1">
      <c r="A235" s="35"/>
      <c r="B235" s="36"/>
      <c r="C235" s="37"/>
      <c r="D235" s="238" t="s">
        <v>244</v>
      </c>
      <c r="E235" s="37"/>
      <c r="F235" s="239" t="s">
        <v>1179</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2188</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66.75" customHeight="1">
      <c r="A237" s="35"/>
      <c r="B237" s="36"/>
      <c r="C237" s="224" t="s">
        <v>1105</v>
      </c>
      <c r="D237" s="224" t="s">
        <v>239</v>
      </c>
      <c r="E237" s="225" t="s">
        <v>1186</v>
      </c>
      <c r="F237" s="226" t="s">
        <v>1187</v>
      </c>
      <c r="G237" s="227" t="s">
        <v>1178</v>
      </c>
      <c r="H237" s="228">
        <v>104.84999999999999</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1349</v>
      </c>
    </row>
    <row r="238" s="2" customFormat="1">
      <c r="A238" s="35"/>
      <c r="B238" s="36"/>
      <c r="C238" s="37"/>
      <c r="D238" s="238" t="s">
        <v>244</v>
      </c>
      <c r="E238" s="37"/>
      <c r="F238" s="239" t="s">
        <v>1188</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2189</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24.15" customHeight="1">
      <c r="A240" s="35"/>
      <c r="B240" s="36"/>
      <c r="C240" s="224" t="s">
        <v>1110</v>
      </c>
      <c r="D240" s="224" t="s">
        <v>239</v>
      </c>
      <c r="E240" s="225" t="s">
        <v>1368</v>
      </c>
      <c r="F240" s="226" t="s">
        <v>1777</v>
      </c>
      <c r="G240" s="227" t="s">
        <v>249</v>
      </c>
      <c r="H240" s="228">
        <v>59</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1354</v>
      </c>
    </row>
    <row r="241" s="2" customFormat="1">
      <c r="A241" s="35"/>
      <c r="B241" s="36"/>
      <c r="C241" s="37"/>
      <c r="D241" s="238" t="s">
        <v>244</v>
      </c>
      <c r="E241" s="37"/>
      <c r="F241" s="239" t="s">
        <v>1777</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2190</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24.15" customHeight="1">
      <c r="A243" s="35"/>
      <c r="B243" s="36"/>
      <c r="C243" s="224" t="s">
        <v>1116</v>
      </c>
      <c r="D243" s="224" t="s">
        <v>239</v>
      </c>
      <c r="E243" s="225" t="s">
        <v>1372</v>
      </c>
      <c r="F243" s="226" t="s">
        <v>1778</v>
      </c>
      <c r="G243" s="227" t="s">
        <v>249</v>
      </c>
      <c r="H243" s="228">
        <v>59</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1355</v>
      </c>
    </row>
    <row r="244" s="2" customFormat="1">
      <c r="A244" s="35"/>
      <c r="B244" s="36"/>
      <c r="C244" s="37"/>
      <c r="D244" s="238" t="s">
        <v>244</v>
      </c>
      <c r="E244" s="37"/>
      <c r="F244" s="239" t="s">
        <v>1778</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2190</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66.75" customHeight="1">
      <c r="A246" s="35"/>
      <c r="B246" s="36"/>
      <c r="C246" s="224" t="s">
        <v>1121</v>
      </c>
      <c r="D246" s="224" t="s">
        <v>239</v>
      </c>
      <c r="E246" s="225" t="s">
        <v>2153</v>
      </c>
      <c r="F246" s="226" t="s">
        <v>2154</v>
      </c>
      <c r="G246" s="227" t="s">
        <v>249</v>
      </c>
      <c r="H246" s="228">
        <v>60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1360</v>
      </c>
    </row>
    <row r="247" s="2" customFormat="1">
      <c r="A247" s="35"/>
      <c r="B247" s="36"/>
      <c r="C247" s="37"/>
      <c r="D247" s="238" t="s">
        <v>244</v>
      </c>
      <c r="E247" s="37"/>
      <c r="F247" s="239" t="s">
        <v>2155</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2156</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16.5" customHeight="1">
      <c r="A249" s="35"/>
      <c r="B249" s="36"/>
      <c r="C249" s="243" t="s">
        <v>1318</v>
      </c>
      <c r="D249" s="243" t="s">
        <v>246</v>
      </c>
      <c r="E249" s="244" t="s">
        <v>1377</v>
      </c>
      <c r="F249" s="245" t="s">
        <v>2108</v>
      </c>
      <c r="G249" s="246" t="s">
        <v>2109</v>
      </c>
      <c r="H249" s="247">
        <v>6</v>
      </c>
      <c r="I249" s="248"/>
      <c r="J249" s="249">
        <f>ROUND(I249*H249,2)</f>
        <v>0</v>
      </c>
      <c r="K249" s="250"/>
      <c r="L249" s="251"/>
      <c r="M249" s="252" t="s">
        <v>1</v>
      </c>
      <c r="N249" s="25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277</v>
      </c>
      <c r="AT249" s="236" t="s">
        <v>246</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1365</v>
      </c>
    </row>
    <row r="250" s="2" customFormat="1">
      <c r="A250" s="35"/>
      <c r="B250" s="36"/>
      <c r="C250" s="37"/>
      <c r="D250" s="238" t="s">
        <v>244</v>
      </c>
      <c r="E250" s="37"/>
      <c r="F250" s="239" t="s">
        <v>2108</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2157</v>
      </c>
      <c r="G251" s="37"/>
      <c r="H251" s="37"/>
      <c r="I251" s="240"/>
      <c r="J251" s="37"/>
      <c r="K251" s="37"/>
      <c r="L251" s="41"/>
      <c r="M251" s="256"/>
      <c r="N251" s="257"/>
      <c r="O251" s="258"/>
      <c r="P251" s="258"/>
      <c r="Q251" s="258"/>
      <c r="R251" s="258"/>
      <c r="S251" s="258"/>
      <c r="T251" s="259"/>
      <c r="U251" s="35"/>
      <c r="V251" s="35"/>
      <c r="W251" s="35"/>
      <c r="X251" s="35"/>
      <c r="Y251" s="35"/>
      <c r="Z251" s="35"/>
      <c r="AA251" s="35"/>
      <c r="AB251" s="35"/>
      <c r="AC251" s="35"/>
      <c r="AD251" s="35"/>
      <c r="AE251" s="35"/>
      <c r="AT251" s="14" t="s">
        <v>993</v>
      </c>
      <c r="AU251" s="14" t="s">
        <v>73</v>
      </c>
    </row>
    <row r="252" s="2" customFormat="1" ht="6.96" customHeight="1">
      <c r="A252" s="35"/>
      <c r="B252" s="63"/>
      <c r="C252" s="64"/>
      <c r="D252" s="64"/>
      <c r="E252" s="64"/>
      <c r="F252" s="64"/>
      <c r="G252" s="64"/>
      <c r="H252" s="64"/>
      <c r="I252" s="64"/>
      <c r="J252" s="64"/>
      <c r="K252" s="64"/>
      <c r="L252" s="41"/>
      <c r="M252" s="35"/>
      <c r="O252" s="35"/>
      <c r="P252" s="35"/>
      <c r="Q252" s="35"/>
      <c r="R252" s="35"/>
      <c r="S252" s="35"/>
      <c r="T252" s="35"/>
      <c r="U252" s="35"/>
      <c r="V252" s="35"/>
      <c r="W252" s="35"/>
      <c r="X252" s="35"/>
      <c r="Y252" s="35"/>
      <c r="Z252" s="35"/>
      <c r="AA252" s="35"/>
      <c r="AB252" s="35"/>
      <c r="AC252" s="35"/>
      <c r="AD252" s="35"/>
      <c r="AE252" s="35"/>
    </row>
  </sheetData>
  <sheetProtection sheet="1" autoFilter="0" formatColumns="0" formatRows="0" objects="1" scenarios="1" spinCount="100000" saltValue="IJBfd7ZpaWWXiwa7UfK6xjErL1N4YcGukaBO7Rqh1RV3iwT9dQ55E+Z8mZxbf7GzHtH28+BvRnyim5s/xMuZ4A==" hashValue="O5R1Fp7k8SZ6aOKRsTC0U3mWw3U+KRBJduH1Efv0/Jsczcs9wk5e7HRhr4z3CV3Jxi3xVScfiflONSxilmMOJg==" algorithmName="SHA-512" password="CC35"/>
  <autoFilter ref="C115:K251"/>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202</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2191</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ROUND(J125,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ROUND((SUM(BE125:BE372)),  2)</f>
        <v>0</v>
      </c>
      <c r="G33" s="35"/>
      <c r="H33" s="35"/>
      <c r="I33" s="162">
        <v>0.20999999999999999</v>
      </c>
      <c r="J33" s="161">
        <f>ROUND(((SUM(BE125:BE372))*I33),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ROUND((SUM(BF125:BF372)),  2)</f>
        <v>0</v>
      </c>
      <c r="G34" s="35"/>
      <c r="H34" s="35"/>
      <c r="I34" s="162">
        <v>0.12</v>
      </c>
      <c r="J34" s="161">
        <f>ROUND(((SUM(BF125:BF372))*I34),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ROUND((SUM(BG125:BG372)),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ROUND((SUM(BH125:BH372)),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ROUND((SUM(BI125:BI372)),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11 - Materiál objednatele</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J125</f>
        <v>0</v>
      </c>
      <c r="K96" s="37"/>
      <c r="L96" s="60"/>
      <c r="S96" s="35"/>
      <c r="T96" s="35"/>
      <c r="U96" s="35"/>
      <c r="V96" s="35"/>
      <c r="W96" s="35"/>
      <c r="X96" s="35"/>
      <c r="Y96" s="35"/>
      <c r="Z96" s="35"/>
      <c r="AA96" s="35"/>
      <c r="AB96" s="35"/>
      <c r="AC96" s="35"/>
      <c r="AD96" s="35"/>
      <c r="AE96" s="35"/>
      <c r="AU96" s="14" t="s">
        <v>219</v>
      </c>
    </row>
    <row r="97" s="9" customFormat="1" ht="24.96" customHeight="1">
      <c r="A97" s="9"/>
      <c r="B97" s="187"/>
      <c r="C97" s="188"/>
      <c r="D97" s="189" t="s">
        <v>2192</v>
      </c>
      <c r="E97" s="190"/>
      <c r="F97" s="190"/>
      <c r="G97" s="190"/>
      <c r="H97" s="190"/>
      <c r="I97" s="190"/>
      <c r="J97" s="191">
        <f>J126</f>
        <v>0</v>
      </c>
      <c r="K97" s="188"/>
      <c r="L97" s="192"/>
      <c r="S97" s="9"/>
      <c r="T97" s="9"/>
      <c r="U97" s="9"/>
      <c r="V97" s="9"/>
      <c r="W97" s="9"/>
      <c r="X97" s="9"/>
      <c r="Y97" s="9"/>
      <c r="Z97" s="9"/>
      <c r="AA97" s="9"/>
      <c r="AB97" s="9"/>
      <c r="AC97" s="9"/>
      <c r="AD97" s="9"/>
      <c r="AE97" s="9"/>
    </row>
    <row r="98" s="9" customFormat="1" ht="24.96" customHeight="1">
      <c r="A98" s="9"/>
      <c r="B98" s="187"/>
      <c r="C98" s="188"/>
      <c r="D98" s="189" t="s">
        <v>2193</v>
      </c>
      <c r="E98" s="190"/>
      <c r="F98" s="190"/>
      <c r="G98" s="190"/>
      <c r="H98" s="190"/>
      <c r="I98" s="190"/>
      <c r="J98" s="191">
        <f>J127</f>
        <v>0</v>
      </c>
      <c r="K98" s="188"/>
      <c r="L98" s="192"/>
      <c r="S98" s="9"/>
      <c r="T98" s="9"/>
      <c r="U98" s="9"/>
      <c r="V98" s="9"/>
      <c r="W98" s="9"/>
      <c r="X98" s="9"/>
      <c r="Y98" s="9"/>
      <c r="Z98" s="9"/>
      <c r="AA98" s="9"/>
      <c r="AB98" s="9"/>
      <c r="AC98" s="9"/>
      <c r="AD98" s="9"/>
      <c r="AE98" s="9"/>
    </row>
    <row r="99" s="9" customFormat="1" ht="24.96" customHeight="1">
      <c r="A99" s="9"/>
      <c r="B99" s="187"/>
      <c r="C99" s="188"/>
      <c r="D99" s="189" t="s">
        <v>2194</v>
      </c>
      <c r="E99" s="190"/>
      <c r="F99" s="190"/>
      <c r="G99" s="190"/>
      <c r="H99" s="190"/>
      <c r="I99" s="190"/>
      <c r="J99" s="191">
        <f>J128</f>
        <v>0</v>
      </c>
      <c r="K99" s="188"/>
      <c r="L99" s="192"/>
      <c r="S99" s="9"/>
      <c r="T99" s="9"/>
      <c r="U99" s="9"/>
      <c r="V99" s="9"/>
      <c r="W99" s="9"/>
      <c r="X99" s="9"/>
      <c r="Y99" s="9"/>
      <c r="Z99" s="9"/>
      <c r="AA99" s="9"/>
      <c r="AB99" s="9"/>
      <c r="AC99" s="9"/>
      <c r="AD99" s="9"/>
      <c r="AE99" s="9"/>
    </row>
    <row r="100" s="9" customFormat="1" ht="24.96" customHeight="1">
      <c r="A100" s="9"/>
      <c r="B100" s="187"/>
      <c r="C100" s="188"/>
      <c r="D100" s="189" t="s">
        <v>2195</v>
      </c>
      <c r="E100" s="190"/>
      <c r="F100" s="190"/>
      <c r="G100" s="190"/>
      <c r="H100" s="190"/>
      <c r="I100" s="190"/>
      <c r="J100" s="191">
        <f>J142</f>
        <v>0</v>
      </c>
      <c r="K100" s="188"/>
      <c r="L100" s="192"/>
      <c r="S100" s="9"/>
      <c r="T100" s="9"/>
      <c r="U100" s="9"/>
      <c r="V100" s="9"/>
      <c r="W100" s="9"/>
      <c r="X100" s="9"/>
      <c r="Y100" s="9"/>
      <c r="Z100" s="9"/>
      <c r="AA100" s="9"/>
      <c r="AB100" s="9"/>
      <c r="AC100" s="9"/>
      <c r="AD100" s="9"/>
      <c r="AE100" s="9"/>
    </row>
    <row r="101" s="9" customFormat="1" ht="24.96" customHeight="1">
      <c r="A101" s="9"/>
      <c r="B101" s="187"/>
      <c r="C101" s="188"/>
      <c r="D101" s="189" t="s">
        <v>2196</v>
      </c>
      <c r="E101" s="190"/>
      <c r="F101" s="190"/>
      <c r="G101" s="190"/>
      <c r="H101" s="190"/>
      <c r="I101" s="190"/>
      <c r="J101" s="191">
        <f>J211</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2197</v>
      </c>
      <c r="E102" s="190"/>
      <c r="F102" s="190"/>
      <c r="G102" s="190"/>
      <c r="H102" s="190"/>
      <c r="I102" s="190"/>
      <c r="J102" s="191">
        <f>J227</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2198</v>
      </c>
      <c r="E103" s="190"/>
      <c r="F103" s="190"/>
      <c r="G103" s="190"/>
      <c r="H103" s="190"/>
      <c r="I103" s="190"/>
      <c r="J103" s="191">
        <f>J286</f>
        <v>0</v>
      </c>
      <c r="K103" s="188"/>
      <c r="L103" s="192"/>
      <c r="S103" s="9"/>
      <c r="T103" s="9"/>
      <c r="U103" s="9"/>
      <c r="V103" s="9"/>
      <c r="W103" s="9"/>
      <c r="X103" s="9"/>
      <c r="Y103" s="9"/>
      <c r="Z103" s="9"/>
      <c r="AA103" s="9"/>
      <c r="AB103" s="9"/>
      <c r="AC103" s="9"/>
      <c r="AD103" s="9"/>
      <c r="AE103" s="9"/>
    </row>
    <row r="104" s="9" customFormat="1" ht="24.96" customHeight="1">
      <c r="A104" s="9"/>
      <c r="B104" s="187"/>
      <c r="C104" s="188"/>
      <c r="D104" s="189" t="s">
        <v>2199</v>
      </c>
      <c r="E104" s="190"/>
      <c r="F104" s="190"/>
      <c r="G104" s="190"/>
      <c r="H104" s="190"/>
      <c r="I104" s="190"/>
      <c r="J104" s="191">
        <f>J301</f>
        <v>0</v>
      </c>
      <c r="K104" s="188"/>
      <c r="L104" s="192"/>
      <c r="S104" s="9"/>
      <c r="T104" s="9"/>
      <c r="U104" s="9"/>
      <c r="V104" s="9"/>
      <c r="W104" s="9"/>
      <c r="X104" s="9"/>
      <c r="Y104" s="9"/>
      <c r="Z104" s="9"/>
      <c r="AA104" s="9"/>
      <c r="AB104" s="9"/>
      <c r="AC104" s="9"/>
      <c r="AD104" s="9"/>
      <c r="AE104" s="9"/>
    </row>
    <row r="105" s="9" customFormat="1" ht="24.96" customHeight="1">
      <c r="A105" s="9"/>
      <c r="B105" s="187"/>
      <c r="C105" s="188"/>
      <c r="D105" s="189" t="s">
        <v>2200</v>
      </c>
      <c r="E105" s="190"/>
      <c r="F105" s="190"/>
      <c r="G105" s="190"/>
      <c r="H105" s="190"/>
      <c r="I105" s="190"/>
      <c r="J105" s="191">
        <f>J358</f>
        <v>0</v>
      </c>
      <c r="K105" s="188"/>
      <c r="L105" s="192"/>
      <c r="S105" s="9"/>
      <c r="T105" s="9"/>
      <c r="U105" s="9"/>
      <c r="V105" s="9"/>
      <c r="W105" s="9"/>
      <c r="X105" s="9"/>
      <c r="Y105" s="9"/>
      <c r="Z105" s="9"/>
      <c r="AA105" s="9"/>
      <c r="AB105" s="9"/>
      <c r="AC105" s="9"/>
      <c r="AD105" s="9"/>
      <c r="AE105" s="9"/>
    </row>
    <row r="106" s="2" customFormat="1" ht="21.84" customHeight="1">
      <c r="A106" s="35"/>
      <c r="B106" s="36"/>
      <c r="C106" s="37"/>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6.96" customHeight="1">
      <c r="A107" s="35"/>
      <c r="B107" s="63"/>
      <c r="C107" s="64"/>
      <c r="D107" s="64"/>
      <c r="E107" s="64"/>
      <c r="F107" s="64"/>
      <c r="G107" s="64"/>
      <c r="H107" s="64"/>
      <c r="I107" s="64"/>
      <c r="J107" s="64"/>
      <c r="K107" s="64"/>
      <c r="L107" s="60"/>
      <c r="S107" s="35"/>
      <c r="T107" s="35"/>
      <c r="U107" s="35"/>
      <c r="V107" s="35"/>
      <c r="W107" s="35"/>
      <c r="X107" s="35"/>
      <c r="Y107" s="35"/>
      <c r="Z107" s="35"/>
      <c r="AA107" s="35"/>
      <c r="AB107" s="35"/>
      <c r="AC107" s="35"/>
      <c r="AD107" s="35"/>
      <c r="AE107" s="35"/>
    </row>
    <row r="111" s="2" customFormat="1" ht="6.96" customHeight="1">
      <c r="A111" s="35"/>
      <c r="B111" s="65"/>
      <c r="C111" s="66"/>
      <c r="D111" s="66"/>
      <c r="E111" s="66"/>
      <c r="F111" s="66"/>
      <c r="G111" s="66"/>
      <c r="H111" s="66"/>
      <c r="I111" s="66"/>
      <c r="J111" s="66"/>
      <c r="K111" s="66"/>
      <c r="L111" s="60"/>
      <c r="S111" s="35"/>
      <c r="T111" s="35"/>
      <c r="U111" s="35"/>
      <c r="V111" s="35"/>
      <c r="W111" s="35"/>
      <c r="X111" s="35"/>
      <c r="Y111" s="35"/>
      <c r="Z111" s="35"/>
      <c r="AA111" s="35"/>
      <c r="AB111" s="35"/>
      <c r="AC111" s="35"/>
      <c r="AD111" s="35"/>
      <c r="AE111" s="35"/>
    </row>
    <row r="112" s="2" customFormat="1" ht="24.96" customHeight="1">
      <c r="A112" s="35"/>
      <c r="B112" s="36"/>
      <c r="C112" s="20" t="s">
        <v>223</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6.96" customHeight="1">
      <c r="A113" s="35"/>
      <c r="B113" s="36"/>
      <c r="C113" s="37"/>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12" customHeight="1">
      <c r="A114" s="35"/>
      <c r="B114" s="36"/>
      <c r="C114" s="29" t="s">
        <v>16</v>
      </c>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16.5" customHeight="1">
      <c r="A115" s="35"/>
      <c r="B115" s="36"/>
      <c r="C115" s="37"/>
      <c r="D115" s="37"/>
      <c r="E115" s="181" t="str">
        <f>E7</f>
        <v>Cyklická obnova trati v úseku Pardubice (mimo) - Kolín (mimo)</v>
      </c>
      <c r="F115" s="29"/>
      <c r="G115" s="29"/>
      <c r="H115" s="29"/>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207</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E9</f>
        <v>SO 11 - Materiál objednatele</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F12</f>
        <v xml:space="preserve"> </v>
      </c>
      <c r="G119" s="37"/>
      <c r="H119" s="37"/>
      <c r="I119" s="29" t="s">
        <v>22</v>
      </c>
      <c r="J119" s="76" t="str">
        <f>IF(J12="","",J12)</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E15</f>
        <v xml:space="preserve"> </v>
      </c>
      <c r="G121" s="37"/>
      <c r="H121" s="37"/>
      <c r="I121" s="29" t="s">
        <v>29</v>
      </c>
      <c r="J121" s="33" t="str">
        <f>E21</f>
        <v xml:space="preserve"> </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IF(E18="","",E18)</f>
        <v>Vyplň údaj</v>
      </c>
      <c r="G122" s="37"/>
      <c r="H122" s="37"/>
      <c r="I122" s="29" t="s">
        <v>31</v>
      </c>
      <c r="J122" s="33" t="str">
        <f>E24</f>
        <v xml:space="preserve"> </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P126+P127+P128+P142+P211+P227+P286+P301+P358</f>
        <v>0</v>
      </c>
      <c r="Q125" s="101"/>
      <c r="R125" s="207">
        <f>R126+R127+R128+R142+R211+R227+R286+R301+R358</f>
        <v>0</v>
      </c>
      <c r="S125" s="101"/>
      <c r="T125" s="208">
        <f>T126+T127+T128+T142+T211+T227+T286+T301+T358</f>
        <v>0</v>
      </c>
      <c r="U125" s="35"/>
      <c r="V125" s="35"/>
      <c r="W125" s="35"/>
      <c r="X125" s="35"/>
      <c r="Y125" s="35"/>
      <c r="Z125" s="35"/>
      <c r="AA125" s="35"/>
      <c r="AB125" s="35"/>
      <c r="AC125" s="35"/>
      <c r="AD125" s="35"/>
      <c r="AE125" s="35"/>
      <c r="AT125" s="14" t="s">
        <v>72</v>
      </c>
      <c r="AU125" s="14" t="s">
        <v>219</v>
      </c>
      <c r="BK125" s="209">
        <f>BK126+BK127+BK128+BK142+BK211+BK227+BK286+BK301+BK358</f>
        <v>0</v>
      </c>
    </row>
    <row r="126" s="12" customFormat="1" ht="25.92" customHeight="1">
      <c r="A126" s="12"/>
      <c r="B126" s="210"/>
      <c r="C126" s="211"/>
      <c r="D126" s="212" t="s">
        <v>72</v>
      </c>
      <c r="E126" s="213" t="s">
        <v>2201</v>
      </c>
      <c r="F126" s="213" t="s">
        <v>2202</v>
      </c>
      <c r="G126" s="211"/>
      <c r="H126" s="211"/>
      <c r="I126" s="214"/>
      <c r="J126" s="215">
        <f>BK126</f>
        <v>0</v>
      </c>
      <c r="K126" s="211"/>
      <c r="L126" s="216"/>
      <c r="M126" s="217"/>
      <c r="N126" s="218"/>
      <c r="O126" s="218"/>
      <c r="P126" s="219">
        <v>0</v>
      </c>
      <c r="Q126" s="218"/>
      <c r="R126" s="219">
        <v>0</v>
      </c>
      <c r="S126" s="218"/>
      <c r="T126" s="220">
        <v>0</v>
      </c>
      <c r="U126" s="12"/>
      <c r="V126" s="12"/>
      <c r="W126" s="12"/>
      <c r="X126" s="12"/>
      <c r="Y126" s="12"/>
      <c r="Z126" s="12"/>
      <c r="AA126" s="12"/>
      <c r="AB126" s="12"/>
      <c r="AC126" s="12"/>
      <c r="AD126" s="12"/>
      <c r="AE126" s="12"/>
      <c r="AR126" s="221" t="s">
        <v>80</v>
      </c>
      <c r="AT126" s="222" t="s">
        <v>72</v>
      </c>
      <c r="AU126" s="222" t="s">
        <v>73</v>
      </c>
      <c r="AY126" s="221" t="s">
        <v>238</v>
      </c>
      <c r="BK126" s="223">
        <v>0</v>
      </c>
    </row>
    <row r="127" s="12" customFormat="1" ht="25.92" customHeight="1">
      <c r="A127" s="12"/>
      <c r="B127" s="210"/>
      <c r="C127" s="211"/>
      <c r="D127" s="212" t="s">
        <v>72</v>
      </c>
      <c r="E127" s="213" t="s">
        <v>263</v>
      </c>
      <c r="F127" s="213" t="s">
        <v>2203</v>
      </c>
      <c r="G127" s="211"/>
      <c r="H127" s="211"/>
      <c r="I127" s="214"/>
      <c r="J127" s="215">
        <f>BK127</f>
        <v>0</v>
      </c>
      <c r="K127" s="211"/>
      <c r="L127" s="216"/>
      <c r="M127" s="217"/>
      <c r="N127" s="218"/>
      <c r="O127" s="218"/>
      <c r="P127" s="219">
        <v>0</v>
      </c>
      <c r="Q127" s="218"/>
      <c r="R127" s="219">
        <v>0</v>
      </c>
      <c r="S127" s="218"/>
      <c r="T127" s="220">
        <v>0</v>
      </c>
      <c r="U127" s="12"/>
      <c r="V127" s="12"/>
      <c r="W127" s="12"/>
      <c r="X127" s="12"/>
      <c r="Y127" s="12"/>
      <c r="Z127" s="12"/>
      <c r="AA127" s="12"/>
      <c r="AB127" s="12"/>
      <c r="AC127" s="12"/>
      <c r="AD127" s="12"/>
      <c r="AE127" s="12"/>
      <c r="AR127" s="221" t="s">
        <v>80</v>
      </c>
      <c r="AT127" s="222" t="s">
        <v>72</v>
      </c>
      <c r="AU127" s="222" t="s">
        <v>73</v>
      </c>
      <c r="AY127" s="221" t="s">
        <v>238</v>
      </c>
      <c r="BK127" s="223">
        <v>0</v>
      </c>
    </row>
    <row r="128" s="12" customFormat="1" ht="25.92" customHeight="1">
      <c r="A128" s="12"/>
      <c r="B128" s="210"/>
      <c r="C128" s="211"/>
      <c r="D128" s="212" t="s">
        <v>72</v>
      </c>
      <c r="E128" s="213" t="s">
        <v>2204</v>
      </c>
      <c r="F128" s="213" t="s">
        <v>170</v>
      </c>
      <c r="G128" s="211"/>
      <c r="H128" s="211"/>
      <c r="I128" s="214"/>
      <c r="J128" s="215">
        <f>BK128</f>
        <v>0</v>
      </c>
      <c r="K128" s="211"/>
      <c r="L128" s="216"/>
      <c r="M128" s="217"/>
      <c r="N128" s="218"/>
      <c r="O128" s="218"/>
      <c r="P128" s="219">
        <f>SUM(P129:P141)</f>
        <v>0</v>
      </c>
      <c r="Q128" s="218"/>
      <c r="R128" s="219">
        <f>SUM(R129:R141)</f>
        <v>0</v>
      </c>
      <c r="S128" s="218"/>
      <c r="T128" s="220">
        <f>SUM(T129:T141)</f>
        <v>0</v>
      </c>
      <c r="U128" s="12"/>
      <c r="V128" s="12"/>
      <c r="W128" s="12"/>
      <c r="X128" s="12"/>
      <c r="Y128" s="12"/>
      <c r="Z128" s="12"/>
      <c r="AA128" s="12"/>
      <c r="AB128" s="12"/>
      <c r="AC128" s="12"/>
      <c r="AD128" s="12"/>
      <c r="AE128" s="12"/>
      <c r="AR128" s="221" t="s">
        <v>80</v>
      </c>
      <c r="AT128" s="222" t="s">
        <v>72</v>
      </c>
      <c r="AU128" s="222" t="s">
        <v>73</v>
      </c>
      <c r="AY128" s="221" t="s">
        <v>238</v>
      </c>
      <c r="BK128" s="223">
        <f>SUM(BK129:BK141)</f>
        <v>0</v>
      </c>
    </row>
    <row r="129" s="2" customFormat="1" ht="16.5" customHeight="1">
      <c r="A129" s="35"/>
      <c r="B129" s="36"/>
      <c r="C129" s="243" t="s">
        <v>80</v>
      </c>
      <c r="D129" s="243" t="s">
        <v>246</v>
      </c>
      <c r="E129" s="244" t="s">
        <v>2205</v>
      </c>
      <c r="F129" s="245" t="s">
        <v>2206</v>
      </c>
      <c r="G129" s="246" t="s">
        <v>249</v>
      </c>
      <c r="H129" s="247">
        <v>975</v>
      </c>
      <c r="I129" s="248"/>
      <c r="J129" s="249">
        <f>ROUND(I129*H129,2)</f>
        <v>0</v>
      </c>
      <c r="K129" s="250"/>
      <c r="L129" s="251"/>
      <c r="M129" s="252" t="s">
        <v>1</v>
      </c>
      <c r="N129" s="25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277</v>
      </c>
      <c r="AT129" s="236" t="s">
        <v>246</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85</v>
      </c>
    </row>
    <row r="130" s="2" customFormat="1">
      <c r="A130" s="35"/>
      <c r="B130" s="36"/>
      <c r="C130" s="37"/>
      <c r="D130" s="238" t="s">
        <v>244</v>
      </c>
      <c r="E130" s="37"/>
      <c r="F130" s="239" t="s">
        <v>2206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24.15" customHeight="1">
      <c r="A131" s="35"/>
      <c r="B131" s="36"/>
      <c r="C131" s="243" t="s">
        <v>85</v>
      </c>
      <c r="D131" s="243" t="s">
        <v>246</v>
      </c>
      <c r="E131" s="244" t="s">
        <v>2207</v>
      </c>
      <c r="F131" s="245" t="s">
        <v>2208</v>
      </c>
      <c r="G131" s="246" t="s">
        <v>242</v>
      </c>
      <c r="H131" s="247">
        <v>8</v>
      </c>
      <c r="I131" s="248"/>
      <c r="J131" s="249">
        <f>ROUND(I131*H131,2)</f>
        <v>0</v>
      </c>
      <c r="K131" s="250"/>
      <c r="L131" s="251"/>
      <c r="M131" s="252" t="s">
        <v>1</v>
      </c>
      <c r="N131" s="25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277</v>
      </c>
      <c r="AT131" s="236" t="s">
        <v>246</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258</v>
      </c>
      <c r="BM131" s="236" t="s">
        <v>258</v>
      </c>
    </row>
    <row r="132" s="2" customFormat="1">
      <c r="A132" s="35"/>
      <c r="B132" s="36"/>
      <c r="C132" s="37"/>
      <c r="D132" s="238" t="s">
        <v>244</v>
      </c>
      <c r="E132" s="37"/>
      <c r="F132" s="239" t="s">
        <v>2208</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c r="A133" s="35"/>
      <c r="B133" s="36"/>
      <c r="C133" s="37"/>
      <c r="D133" s="238" t="s">
        <v>993</v>
      </c>
      <c r="E133" s="37"/>
      <c r="F133" s="265" t="s">
        <v>2209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993</v>
      </c>
      <c r="AU133" s="14" t="s">
        <v>80</v>
      </c>
    </row>
    <row r="134" s="2" customFormat="1" ht="37.8" customHeight="1">
      <c r="A134" s="35"/>
      <c r="B134" s="36"/>
      <c r="C134" s="243" t="s">
        <v>89</v>
      </c>
      <c r="D134" s="243" t="s">
        <v>246</v>
      </c>
      <c r="E134" s="244" t="s">
        <v>2210</v>
      </c>
      <c r="F134" s="245" t="s">
        <v>2211</v>
      </c>
      <c r="G134" s="246" t="s">
        <v>2212</v>
      </c>
      <c r="H134" s="247">
        <v>8</v>
      </c>
      <c r="I134" s="248"/>
      <c r="J134" s="249">
        <f>ROUND(I134*H134,2)</f>
        <v>0</v>
      </c>
      <c r="K134" s="250"/>
      <c r="L134" s="251"/>
      <c r="M134" s="252" t="s">
        <v>1</v>
      </c>
      <c r="N134" s="25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277</v>
      </c>
      <c r="AT134" s="236" t="s">
        <v>246</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258</v>
      </c>
      <c r="BM134" s="236" t="s">
        <v>269</v>
      </c>
    </row>
    <row r="135" s="2" customFormat="1">
      <c r="A135" s="35"/>
      <c r="B135" s="36"/>
      <c r="C135" s="37"/>
      <c r="D135" s="238" t="s">
        <v>244</v>
      </c>
      <c r="E135" s="37"/>
      <c r="F135" s="239" t="s">
        <v>2211</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44.25" customHeight="1">
      <c r="A136" s="35"/>
      <c r="B136" s="36"/>
      <c r="C136" s="243" t="s">
        <v>258</v>
      </c>
      <c r="D136" s="243" t="s">
        <v>246</v>
      </c>
      <c r="E136" s="244" t="s">
        <v>2213</v>
      </c>
      <c r="F136" s="245" t="s">
        <v>2214</v>
      </c>
      <c r="G136" s="246" t="s">
        <v>242</v>
      </c>
      <c r="H136" s="247">
        <v>202</v>
      </c>
      <c r="I136" s="248"/>
      <c r="J136" s="249">
        <f>ROUND(I136*H136,2)</f>
        <v>0</v>
      </c>
      <c r="K136" s="250"/>
      <c r="L136" s="251"/>
      <c r="M136" s="252" t="s">
        <v>1</v>
      </c>
      <c r="N136" s="25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277</v>
      </c>
      <c r="AT136" s="236" t="s">
        <v>246</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258</v>
      </c>
      <c r="BM136" s="236" t="s">
        <v>277</v>
      </c>
    </row>
    <row r="137" s="2" customFormat="1">
      <c r="A137" s="35"/>
      <c r="B137" s="36"/>
      <c r="C137" s="37"/>
      <c r="D137" s="238" t="s">
        <v>244</v>
      </c>
      <c r="E137" s="37"/>
      <c r="F137" s="239" t="s">
        <v>2214</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16.5" customHeight="1">
      <c r="A138" s="35"/>
      <c r="B138" s="36"/>
      <c r="C138" s="243" t="s">
        <v>263</v>
      </c>
      <c r="D138" s="243" t="s">
        <v>246</v>
      </c>
      <c r="E138" s="244" t="s">
        <v>2215</v>
      </c>
      <c r="F138" s="245" t="s">
        <v>2216</v>
      </c>
      <c r="G138" s="246" t="s">
        <v>242</v>
      </c>
      <c r="H138" s="247">
        <v>380</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277</v>
      </c>
      <c r="AT138" s="236" t="s">
        <v>246</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285</v>
      </c>
    </row>
    <row r="139" s="2" customFormat="1">
      <c r="A139" s="35"/>
      <c r="B139" s="36"/>
      <c r="C139" s="37"/>
      <c r="D139" s="238" t="s">
        <v>244</v>
      </c>
      <c r="E139" s="37"/>
      <c r="F139" s="239" t="s">
        <v>2216</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21.75" customHeight="1">
      <c r="A140" s="35"/>
      <c r="B140" s="36"/>
      <c r="C140" s="243" t="s">
        <v>269</v>
      </c>
      <c r="D140" s="243" t="s">
        <v>246</v>
      </c>
      <c r="E140" s="244" t="s">
        <v>2217</v>
      </c>
      <c r="F140" s="245" t="s">
        <v>2218</v>
      </c>
      <c r="G140" s="246" t="s">
        <v>242</v>
      </c>
      <c r="H140" s="247">
        <v>625</v>
      </c>
      <c r="I140" s="248"/>
      <c r="J140" s="249">
        <f>ROUND(I140*H140,2)</f>
        <v>0</v>
      </c>
      <c r="K140" s="250"/>
      <c r="L140" s="251"/>
      <c r="M140" s="252" t="s">
        <v>1</v>
      </c>
      <c r="N140" s="25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277</v>
      </c>
      <c r="AT140" s="236" t="s">
        <v>246</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258</v>
      </c>
      <c r="BM140" s="236" t="s">
        <v>8</v>
      </c>
    </row>
    <row r="141" s="2" customFormat="1">
      <c r="A141" s="35"/>
      <c r="B141" s="36"/>
      <c r="C141" s="37"/>
      <c r="D141" s="238" t="s">
        <v>244</v>
      </c>
      <c r="E141" s="37"/>
      <c r="F141" s="239" t="s">
        <v>2218</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12" customFormat="1" ht="25.92" customHeight="1">
      <c r="A142" s="12"/>
      <c r="B142" s="210"/>
      <c r="C142" s="211"/>
      <c r="D142" s="212" t="s">
        <v>72</v>
      </c>
      <c r="E142" s="213" t="s">
        <v>2219</v>
      </c>
      <c r="F142" s="213" t="s">
        <v>173</v>
      </c>
      <c r="G142" s="211"/>
      <c r="H142" s="211"/>
      <c r="I142" s="214"/>
      <c r="J142" s="215">
        <f>BK142</f>
        <v>0</v>
      </c>
      <c r="K142" s="211"/>
      <c r="L142" s="216"/>
      <c r="M142" s="217"/>
      <c r="N142" s="218"/>
      <c r="O142" s="218"/>
      <c r="P142" s="219">
        <f>SUM(P143:P210)</f>
        <v>0</v>
      </c>
      <c r="Q142" s="218"/>
      <c r="R142" s="219">
        <f>SUM(R143:R210)</f>
        <v>0</v>
      </c>
      <c r="S142" s="218"/>
      <c r="T142" s="220">
        <f>SUM(T143:T210)</f>
        <v>0</v>
      </c>
      <c r="U142" s="12"/>
      <c r="V142" s="12"/>
      <c r="W142" s="12"/>
      <c r="X142" s="12"/>
      <c r="Y142" s="12"/>
      <c r="Z142" s="12"/>
      <c r="AA142" s="12"/>
      <c r="AB142" s="12"/>
      <c r="AC142" s="12"/>
      <c r="AD142" s="12"/>
      <c r="AE142" s="12"/>
      <c r="AR142" s="221" t="s">
        <v>80</v>
      </c>
      <c r="AT142" s="222" t="s">
        <v>72</v>
      </c>
      <c r="AU142" s="222" t="s">
        <v>73</v>
      </c>
      <c r="AY142" s="221" t="s">
        <v>238</v>
      </c>
      <c r="BK142" s="223">
        <f>SUM(BK143:BK210)</f>
        <v>0</v>
      </c>
    </row>
    <row r="143" s="2" customFormat="1" ht="16.5" customHeight="1">
      <c r="A143" s="35"/>
      <c r="B143" s="36"/>
      <c r="C143" s="243" t="s">
        <v>273</v>
      </c>
      <c r="D143" s="243" t="s">
        <v>246</v>
      </c>
      <c r="E143" s="244" t="s">
        <v>2205</v>
      </c>
      <c r="F143" s="245" t="s">
        <v>2206</v>
      </c>
      <c r="G143" s="246" t="s">
        <v>249</v>
      </c>
      <c r="H143" s="247">
        <v>460</v>
      </c>
      <c r="I143" s="248"/>
      <c r="J143" s="249">
        <f>ROUND(I143*H143,2)</f>
        <v>0</v>
      </c>
      <c r="K143" s="250"/>
      <c r="L143" s="251"/>
      <c r="M143" s="252" t="s">
        <v>1</v>
      </c>
      <c r="N143" s="25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277</v>
      </c>
      <c r="AT143" s="236" t="s">
        <v>246</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258</v>
      </c>
      <c r="BM143" s="236" t="s">
        <v>300</v>
      </c>
    </row>
    <row r="144" s="2" customFormat="1">
      <c r="A144" s="35"/>
      <c r="B144" s="36"/>
      <c r="C144" s="37"/>
      <c r="D144" s="238" t="s">
        <v>244</v>
      </c>
      <c r="E144" s="37"/>
      <c r="F144" s="239" t="s">
        <v>2206</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c r="A145" s="35"/>
      <c r="B145" s="36"/>
      <c r="C145" s="37"/>
      <c r="D145" s="238" t="s">
        <v>993</v>
      </c>
      <c r="E145" s="37"/>
      <c r="F145" s="265" t="s">
        <v>2209</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993</v>
      </c>
      <c r="AU145" s="14" t="s">
        <v>80</v>
      </c>
    </row>
    <row r="146" s="2" customFormat="1" ht="24.15" customHeight="1">
      <c r="A146" s="35"/>
      <c r="B146" s="36"/>
      <c r="C146" s="243" t="s">
        <v>277</v>
      </c>
      <c r="D146" s="243" t="s">
        <v>246</v>
      </c>
      <c r="E146" s="244" t="s">
        <v>2220</v>
      </c>
      <c r="F146" s="245" t="s">
        <v>2221</v>
      </c>
      <c r="G146" s="246" t="s">
        <v>242</v>
      </c>
      <c r="H146" s="247">
        <v>8</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277</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258</v>
      </c>
      <c r="BM146" s="236" t="s">
        <v>308</v>
      </c>
    </row>
    <row r="147" s="2" customFormat="1">
      <c r="A147" s="35"/>
      <c r="B147" s="36"/>
      <c r="C147" s="37"/>
      <c r="D147" s="238" t="s">
        <v>244</v>
      </c>
      <c r="E147" s="37"/>
      <c r="F147" s="239" t="s">
        <v>2221</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c r="A148" s="35"/>
      <c r="B148" s="36"/>
      <c r="C148" s="37"/>
      <c r="D148" s="238" t="s">
        <v>993</v>
      </c>
      <c r="E148" s="37"/>
      <c r="F148" s="265" t="s">
        <v>2209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993</v>
      </c>
      <c r="AU148" s="14" t="s">
        <v>80</v>
      </c>
    </row>
    <row r="149" s="2" customFormat="1" ht="24.15" customHeight="1">
      <c r="A149" s="35"/>
      <c r="B149" s="36"/>
      <c r="C149" s="243" t="s">
        <v>281</v>
      </c>
      <c r="D149" s="243" t="s">
        <v>246</v>
      </c>
      <c r="E149" s="244" t="s">
        <v>2222</v>
      </c>
      <c r="F149" s="245" t="s">
        <v>2223</v>
      </c>
      <c r="G149" s="246" t="s">
        <v>242</v>
      </c>
      <c r="H149" s="247">
        <v>2</v>
      </c>
      <c r="I149" s="248"/>
      <c r="J149" s="249">
        <f>ROUND(I149*H149,2)</f>
        <v>0</v>
      </c>
      <c r="K149" s="250"/>
      <c r="L149" s="251"/>
      <c r="M149" s="252" t="s">
        <v>1</v>
      </c>
      <c r="N149" s="25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277</v>
      </c>
      <c r="AT149" s="236" t="s">
        <v>246</v>
      </c>
      <c r="AU149" s="236" t="s">
        <v>80</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258</v>
      </c>
      <c r="BM149" s="236" t="s">
        <v>316</v>
      </c>
    </row>
    <row r="150" s="2" customFormat="1">
      <c r="A150" s="35"/>
      <c r="B150" s="36"/>
      <c r="C150" s="37"/>
      <c r="D150" s="238" t="s">
        <v>244</v>
      </c>
      <c r="E150" s="37"/>
      <c r="F150" s="239" t="s">
        <v>2223</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80</v>
      </c>
    </row>
    <row r="151" s="2" customFormat="1">
      <c r="A151" s="35"/>
      <c r="B151" s="36"/>
      <c r="C151" s="37"/>
      <c r="D151" s="238" t="s">
        <v>993</v>
      </c>
      <c r="E151" s="37"/>
      <c r="F151" s="265" t="s">
        <v>2209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993</v>
      </c>
      <c r="AU151" s="14" t="s">
        <v>80</v>
      </c>
    </row>
    <row r="152" s="2" customFormat="1" ht="24.15" customHeight="1">
      <c r="A152" s="35"/>
      <c r="B152" s="36"/>
      <c r="C152" s="243" t="s">
        <v>285</v>
      </c>
      <c r="D152" s="243" t="s">
        <v>246</v>
      </c>
      <c r="E152" s="244" t="s">
        <v>2207</v>
      </c>
      <c r="F152" s="245" t="s">
        <v>2208</v>
      </c>
      <c r="G152" s="246" t="s">
        <v>242</v>
      </c>
      <c r="H152" s="247">
        <v>32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277</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258</v>
      </c>
      <c r="BM152" s="236" t="s">
        <v>324</v>
      </c>
    </row>
    <row r="153" s="2" customFormat="1">
      <c r="A153" s="35"/>
      <c r="B153" s="36"/>
      <c r="C153" s="37"/>
      <c r="D153" s="238" t="s">
        <v>244</v>
      </c>
      <c r="E153" s="37"/>
      <c r="F153" s="239" t="s">
        <v>2208</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c r="A154" s="35"/>
      <c r="B154" s="36"/>
      <c r="C154" s="37"/>
      <c r="D154" s="238" t="s">
        <v>993</v>
      </c>
      <c r="E154" s="37"/>
      <c r="F154" s="265" t="s">
        <v>2209</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993</v>
      </c>
      <c r="AU154" s="14" t="s">
        <v>80</v>
      </c>
    </row>
    <row r="155" s="2" customFormat="1" ht="24.15" customHeight="1">
      <c r="A155" s="35"/>
      <c r="B155" s="36"/>
      <c r="C155" s="243" t="s">
        <v>289</v>
      </c>
      <c r="D155" s="243" t="s">
        <v>246</v>
      </c>
      <c r="E155" s="244" t="s">
        <v>2224</v>
      </c>
      <c r="F155" s="245" t="s">
        <v>2225</v>
      </c>
      <c r="G155" s="246" t="s">
        <v>242</v>
      </c>
      <c r="H155" s="247">
        <v>4</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277</v>
      </c>
      <c r="AT155" s="236" t="s">
        <v>246</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258</v>
      </c>
      <c r="BM155" s="236" t="s">
        <v>332</v>
      </c>
    </row>
    <row r="156" s="2" customFormat="1">
      <c r="A156" s="35"/>
      <c r="B156" s="36"/>
      <c r="C156" s="37"/>
      <c r="D156" s="238" t="s">
        <v>244</v>
      </c>
      <c r="E156" s="37"/>
      <c r="F156" s="239" t="s">
        <v>2225</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37.8" customHeight="1">
      <c r="A157" s="35"/>
      <c r="B157" s="36"/>
      <c r="C157" s="243" t="s">
        <v>8</v>
      </c>
      <c r="D157" s="243" t="s">
        <v>246</v>
      </c>
      <c r="E157" s="244" t="s">
        <v>2226</v>
      </c>
      <c r="F157" s="245" t="s">
        <v>2211</v>
      </c>
      <c r="G157" s="246" t="s">
        <v>242</v>
      </c>
      <c r="H157" s="247">
        <v>8</v>
      </c>
      <c r="I157" s="248"/>
      <c r="J157" s="249">
        <f>ROUND(I157*H157,2)</f>
        <v>0</v>
      </c>
      <c r="K157" s="250"/>
      <c r="L157" s="251"/>
      <c r="M157" s="252" t="s">
        <v>1</v>
      </c>
      <c r="N157" s="25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277</v>
      </c>
      <c r="AT157" s="236" t="s">
        <v>246</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258</v>
      </c>
      <c r="BM157" s="236" t="s">
        <v>336</v>
      </c>
    </row>
    <row r="158" s="2" customFormat="1">
      <c r="A158" s="35"/>
      <c r="B158" s="36"/>
      <c r="C158" s="37"/>
      <c r="D158" s="238" t="s">
        <v>244</v>
      </c>
      <c r="E158" s="37"/>
      <c r="F158" s="239" t="s">
        <v>2211</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c r="A159" s="35"/>
      <c r="B159" s="36"/>
      <c r="C159" s="37"/>
      <c r="D159" s="238" t="s">
        <v>993</v>
      </c>
      <c r="E159" s="37"/>
      <c r="F159" s="265" t="s">
        <v>2227</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993</v>
      </c>
      <c r="AU159" s="14" t="s">
        <v>80</v>
      </c>
    </row>
    <row r="160" s="2" customFormat="1" ht="44.25" customHeight="1">
      <c r="A160" s="35"/>
      <c r="B160" s="36"/>
      <c r="C160" s="243" t="s">
        <v>296</v>
      </c>
      <c r="D160" s="243" t="s">
        <v>246</v>
      </c>
      <c r="E160" s="244" t="s">
        <v>2228</v>
      </c>
      <c r="F160" s="245" t="s">
        <v>2229</v>
      </c>
      <c r="G160" s="246" t="s">
        <v>242</v>
      </c>
      <c r="H160" s="247">
        <v>38</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277</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258</v>
      </c>
      <c r="BM160" s="236" t="s">
        <v>345</v>
      </c>
    </row>
    <row r="161" s="2" customFormat="1">
      <c r="A161" s="35"/>
      <c r="B161" s="36"/>
      <c r="C161" s="37"/>
      <c r="D161" s="238" t="s">
        <v>244</v>
      </c>
      <c r="E161" s="37"/>
      <c r="F161" s="239" t="s">
        <v>2229</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44.25" customHeight="1">
      <c r="A162" s="35"/>
      <c r="B162" s="36"/>
      <c r="C162" s="243" t="s">
        <v>300</v>
      </c>
      <c r="D162" s="243" t="s">
        <v>246</v>
      </c>
      <c r="E162" s="244" t="s">
        <v>2213</v>
      </c>
      <c r="F162" s="245" t="s">
        <v>2214</v>
      </c>
      <c r="G162" s="246" t="s">
        <v>242</v>
      </c>
      <c r="H162" s="247">
        <v>90</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277</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449</v>
      </c>
    </row>
    <row r="163" s="2" customFormat="1">
      <c r="A163" s="35"/>
      <c r="B163" s="36"/>
      <c r="C163" s="37"/>
      <c r="D163" s="238" t="s">
        <v>244</v>
      </c>
      <c r="E163" s="37"/>
      <c r="F163" s="239" t="s">
        <v>2214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c r="A164" s="35"/>
      <c r="B164" s="36"/>
      <c r="C164" s="37"/>
      <c r="D164" s="238" t="s">
        <v>993</v>
      </c>
      <c r="E164" s="37"/>
      <c r="F164" s="265" t="s">
        <v>2209</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80</v>
      </c>
    </row>
    <row r="165" s="2" customFormat="1" ht="16.5" customHeight="1">
      <c r="A165" s="35"/>
      <c r="B165" s="36"/>
      <c r="C165" s="243" t="s">
        <v>304</v>
      </c>
      <c r="D165" s="243" t="s">
        <v>246</v>
      </c>
      <c r="E165" s="244" t="s">
        <v>2230</v>
      </c>
      <c r="F165" s="245" t="s">
        <v>2231</v>
      </c>
      <c r="G165" s="246" t="s">
        <v>249</v>
      </c>
      <c r="H165" s="247">
        <v>301</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457</v>
      </c>
    </row>
    <row r="166" s="2" customFormat="1">
      <c r="A166" s="35"/>
      <c r="B166" s="36"/>
      <c r="C166" s="37"/>
      <c r="D166" s="238" t="s">
        <v>244</v>
      </c>
      <c r="E166" s="37"/>
      <c r="F166" s="239" t="s">
        <v>2231</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c r="A167" s="35"/>
      <c r="B167" s="36"/>
      <c r="C167" s="37"/>
      <c r="D167" s="238" t="s">
        <v>993</v>
      </c>
      <c r="E167" s="37"/>
      <c r="F167" s="265" t="s">
        <v>2209</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80</v>
      </c>
    </row>
    <row r="168" s="2" customFormat="1" ht="21.75" customHeight="1">
      <c r="A168" s="35"/>
      <c r="B168" s="36"/>
      <c r="C168" s="243" t="s">
        <v>308</v>
      </c>
      <c r="D168" s="243" t="s">
        <v>246</v>
      </c>
      <c r="E168" s="244" t="s">
        <v>2217</v>
      </c>
      <c r="F168" s="245" t="s">
        <v>2218</v>
      </c>
      <c r="G168" s="246" t="s">
        <v>242</v>
      </c>
      <c r="H168" s="247">
        <v>7408</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277</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466</v>
      </c>
    </row>
    <row r="169" s="2" customFormat="1">
      <c r="A169" s="35"/>
      <c r="B169" s="36"/>
      <c r="C169" s="37"/>
      <c r="D169" s="238" t="s">
        <v>244</v>
      </c>
      <c r="E169" s="37"/>
      <c r="F169" s="239" t="s">
        <v>2218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c r="A170" s="35"/>
      <c r="B170" s="36"/>
      <c r="C170" s="37"/>
      <c r="D170" s="238" t="s">
        <v>993</v>
      </c>
      <c r="E170" s="37"/>
      <c r="F170" s="265" t="s">
        <v>2209</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80</v>
      </c>
    </row>
    <row r="171" s="2" customFormat="1" ht="24.15" customHeight="1">
      <c r="A171" s="35"/>
      <c r="B171" s="36"/>
      <c r="C171" s="243" t="s">
        <v>312</v>
      </c>
      <c r="D171" s="243" t="s">
        <v>246</v>
      </c>
      <c r="E171" s="244" t="s">
        <v>2232</v>
      </c>
      <c r="F171" s="245" t="s">
        <v>2233</v>
      </c>
      <c r="G171" s="246" t="s">
        <v>242</v>
      </c>
      <c r="H171" s="247">
        <v>40</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277</v>
      </c>
      <c r="AT171" s="236" t="s">
        <v>246</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475</v>
      </c>
    </row>
    <row r="172" s="2" customFormat="1">
      <c r="A172" s="35"/>
      <c r="B172" s="36"/>
      <c r="C172" s="37"/>
      <c r="D172" s="238" t="s">
        <v>244</v>
      </c>
      <c r="E172" s="37"/>
      <c r="F172" s="239" t="s">
        <v>2233</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316</v>
      </c>
      <c r="D173" s="243" t="s">
        <v>246</v>
      </c>
      <c r="E173" s="244" t="s">
        <v>2234</v>
      </c>
      <c r="F173" s="245" t="s">
        <v>2235</v>
      </c>
      <c r="G173" s="246" t="s">
        <v>242</v>
      </c>
      <c r="H173" s="247">
        <v>60</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277</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258</v>
      </c>
      <c r="BM173" s="236" t="s">
        <v>639</v>
      </c>
    </row>
    <row r="174" s="2" customFormat="1">
      <c r="A174" s="35"/>
      <c r="B174" s="36"/>
      <c r="C174" s="37"/>
      <c r="D174" s="238" t="s">
        <v>244</v>
      </c>
      <c r="E174" s="37"/>
      <c r="F174" s="239" t="s">
        <v>2235</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24.15" customHeight="1">
      <c r="A175" s="35"/>
      <c r="B175" s="36"/>
      <c r="C175" s="243" t="s">
        <v>320</v>
      </c>
      <c r="D175" s="243" t="s">
        <v>246</v>
      </c>
      <c r="E175" s="244" t="s">
        <v>1572</v>
      </c>
      <c r="F175" s="245" t="s">
        <v>2236</v>
      </c>
      <c r="G175" s="246" t="s">
        <v>242</v>
      </c>
      <c r="H175" s="247">
        <v>3</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277</v>
      </c>
      <c r="AT175" s="236" t="s">
        <v>246</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258</v>
      </c>
      <c r="BM175" s="236" t="s">
        <v>484</v>
      </c>
    </row>
    <row r="176" s="2" customFormat="1">
      <c r="A176" s="35"/>
      <c r="B176" s="36"/>
      <c r="C176" s="37"/>
      <c r="D176" s="238" t="s">
        <v>244</v>
      </c>
      <c r="E176" s="37"/>
      <c r="F176" s="239" t="s">
        <v>2236</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24.15" customHeight="1">
      <c r="A177" s="35"/>
      <c r="B177" s="36"/>
      <c r="C177" s="243" t="s">
        <v>324</v>
      </c>
      <c r="D177" s="243" t="s">
        <v>246</v>
      </c>
      <c r="E177" s="244" t="s">
        <v>1363</v>
      </c>
      <c r="F177" s="245" t="s">
        <v>2237</v>
      </c>
      <c r="G177" s="246" t="s">
        <v>242</v>
      </c>
      <c r="H177" s="247">
        <v>1</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277</v>
      </c>
      <c r="AT177" s="236" t="s">
        <v>246</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489</v>
      </c>
    </row>
    <row r="178" s="2" customFormat="1">
      <c r="A178" s="35"/>
      <c r="B178" s="36"/>
      <c r="C178" s="37"/>
      <c r="D178" s="238" t="s">
        <v>244</v>
      </c>
      <c r="E178" s="37"/>
      <c r="F178" s="239" t="s">
        <v>2237</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80</v>
      </c>
    </row>
    <row r="179" s="2" customFormat="1" ht="24.15" customHeight="1">
      <c r="A179" s="35"/>
      <c r="B179" s="36"/>
      <c r="C179" s="243" t="s">
        <v>7</v>
      </c>
      <c r="D179" s="243" t="s">
        <v>246</v>
      </c>
      <c r="E179" s="244" t="s">
        <v>1368</v>
      </c>
      <c r="F179" s="245" t="s">
        <v>2238</v>
      </c>
      <c r="G179" s="246" t="s">
        <v>242</v>
      </c>
      <c r="H179" s="247">
        <v>1</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277</v>
      </c>
      <c r="AT179" s="236" t="s">
        <v>246</v>
      </c>
      <c r="AU179" s="236" t="s">
        <v>80</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258</v>
      </c>
      <c r="BM179" s="236" t="s">
        <v>1110</v>
      </c>
    </row>
    <row r="180" s="2" customFormat="1">
      <c r="A180" s="35"/>
      <c r="B180" s="36"/>
      <c r="C180" s="37"/>
      <c r="D180" s="238" t="s">
        <v>244</v>
      </c>
      <c r="E180" s="37"/>
      <c r="F180" s="239" t="s">
        <v>2238</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80</v>
      </c>
    </row>
    <row r="181" s="2" customFormat="1" ht="24.15" customHeight="1">
      <c r="A181" s="35"/>
      <c r="B181" s="36"/>
      <c r="C181" s="243" t="s">
        <v>332</v>
      </c>
      <c r="D181" s="243" t="s">
        <v>246</v>
      </c>
      <c r="E181" s="244" t="s">
        <v>1372</v>
      </c>
      <c r="F181" s="245" t="s">
        <v>2239</v>
      </c>
      <c r="G181" s="246" t="s">
        <v>242</v>
      </c>
      <c r="H181" s="247">
        <v>2</v>
      </c>
      <c r="I181" s="248"/>
      <c r="J181" s="249">
        <f>ROUND(I181*H181,2)</f>
        <v>0</v>
      </c>
      <c r="K181" s="250"/>
      <c r="L181" s="251"/>
      <c r="M181" s="252" t="s">
        <v>1</v>
      </c>
      <c r="N181" s="25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277</v>
      </c>
      <c r="AT181" s="236" t="s">
        <v>246</v>
      </c>
      <c r="AU181" s="236" t="s">
        <v>80</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258</v>
      </c>
      <c r="BM181" s="236" t="s">
        <v>1121</v>
      </c>
    </row>
    <row r="182" s="2" customFormat="1">
      <c r="A182" s="35"/>
      <c r="B182" s="36"/>
      <c r="C182" s="37"/>
      <c r="D182" s="238" t="s">
        <v>244</v>
      </c>
      <c r="E182" s="37"/>
      <c r="F182" s="239" t="s">
        <v>2239</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80</v>
      </c>
    </row>
    <row r="183" s="2" customFormat="1" ht="24.15" customHeight="1">
      <c r="A183" s="35"/>
      <c r="B183" s="36"/>
      <c r="C183" s="243" t="s">
        <v>432</v>
      </c>
      <c r="D183" s="243" t="s">
        <v>246</v>
      </c>
      <c r="E183" s="244" t="s">
        <v>1377</v>
      </c>
      <c r="F183" s="245" t="s">
        <v>2240</v>
      </c>
      <c r="G183" s="246" t="s">
        <v>242</v>
      </c>
      <c r="H183" s="247">
        <v>1</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277</v>
      </c>
      <c r="AT183" s="236" t="s">
        <v>246</v>
      </c>
      <c r="AU183" s="236" t="s">
        <v>80</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2240</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80</v>
      </c>
    </row>
    <row r="185" s="2" customFormat="1" ht="24.15" customHeight="1">
      <c r="A185" s="35"/>
      <c r="B185" s="36"/>
      <c r="C185" s="243" t="s">
        <v>336</v>
      </c>
      <c r="D185" s="243" t="s">
        <v>246</v>
      </c>
      <c r="E185" s="244" t="s">
        <v>1381</v>
      </c>
      <c r="F185" s="245" t="s">
        <v>2241</v>
      </c>
      <c r="G185" s="246" t="s">
        <v>242</v>
      </c>
      <c r="H185" s="247">
        <v>1</v>
      </c>
      <c r="I185" s="248"/>
      <c r="J185" s="249">
        <f>ROUND(I185*H185,2)</f>
        <v>0</v>
      </c>
      <c r="K185" s="250"/>
      <c r="L185" s="251"/>
      <c r="M185" s="252" t="s">
        <v>1</v>
      </c>
      <c r="N185" s="25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277</v>
      </c>
      <c r="AT185" s="236" t="s">
        <v>246</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258</v>
      </c>
      <c r="BM185" s="236" t="s">
        <v>1238</v>
      </c>
    </row>
    <row r="186" s="2" customFormat="1">
      <c r="A186" s="35"/>
      <c r="B186" s="36"/>
      <c r="C186" s="37"/>
      <c r="D186" s="238" t="s">
        <v>244</v>
      </c>
      <c r="E186" s="37"/>
      <c r="F186" s="239" t="s">
        <v>2241</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24.15" customHeight="1">
      <c r="A187" s="35"/>
      <c r="B187" s="36"/>
      <c r="C187" s="243" t="s">
        <v>341</v>
      </c>
      <c r="D187" s="243" t="s">
        <v>246</v>
      </c>
      <c r="E187" s="244" t="s">
        <v>1386</v>
      </c>
      <c r="F187" s="245" t="s">
        <v>2242</v>
      </c>
      <c r="G187" s="246" t="s">
        <v>242</v>
      </c>
      <c r="H187" s="247">
        <v>1</v>
      </c>
      <c r="I187" s="248"/>
      <c r="J187" s="249">
        <f>ROUND(I187*H187,2)</f>
        <v>0</v>
      </c>
      <c r="K187" s="250"/>
      <c r="L187" s="251"/>
      <c r="M187" s="252" t="s">
        <v>1</v>
      </c>
      <c r="N187" s="25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277</v>
      </c>
      <c r="AT187" s="236" t="s">
        <v>246</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258</v>
      </c>
      <c r="BM187" s="236" t="s">
        <v>1242</v>
      </c>
    </row>
    <row r="188" s="2" customFormat="1">
      <c r="A188" s="35"/>
      <c r="B188" s="36"/>
      <c r="C188" s="37"/>
      <c r="D188" s="238" t="s">
        <v>244</v>
      </c>
      <c r="E188" s="37"/>
      <c r="F188" s="239" t="s">
        <v>2242</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244</v>
      </c>
      <c r="AU188" s="14" t="s">
        <v>80</v>
      </c>
    </row>
    <row r="189" s="2" customFormat="1" ht="24.15" customHeight="1">
      <c r="A189" s="35"/>
      <c r="B189" s="36"/>
      <c r="C189" s="243" t="s">
        <v>345</v>
      </c>
      <c r="D189" s="243" t="s">
        <v>246</v>
      </c>
      <c r="E189" s="244" t="s">
        <v>1390</v>
      </c>
      <c r="F189" s="245" t="s">
        <v>2243</v>
      </c>
      <c r="G189" s="246" t="s">
        <v>242</v>
      </c>
      <c r="H189" s="247">
        <v>2</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277</v>
      </c>
      <c r="AT189" s="236" t="s">
        <v>246</v>
      </c>
      <c r="AU189" s="236" t="s">
        <v>80</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1245</v>
      </c>
    </row>
    <row r="190" s="2" customFormat="1">
      <c r="A190" s="35"/>
      <c r="B190" s="36"/>
      <c r="C190" s="37"/>
      <c r="D190" s="238" t="s">
        <v>244</v>
      </c>
      <c r="E190" s="37"/>
      <c r="F190" s="239" t="s">
        <v>2243</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80</v>
      </c>
    </row>
    <row r="191" s="2" customFormat="1" ht="24.15" customHeight="1">
      <c r="A191" s="35"/>
      <c r="B191" s="36"/>
      <c r="C191" s="243" t="s">
        <v>445</v>
      </c>
      <c r="D191" s="243" t="s">
        <v>246</v>
      </c>
      <c r="E191" s="244" t="s">
        <v>1395</v>
      </c>
      <c r="F191" s="245" t="s">
        <v>2244</v>
      </c>
      <c r="G191" s="246" t="s">
        <v>242</v>
      </c>
      <c r="H191" s="247">
        <v>3</v>
      </c>
      <c r="I191" s="248"/>
      <c r="J191" s="249">
        <f>ROUND(I191*H191,2)</f>
        <v>0</v>
      </c>
      <c r="K191" s="250"/>
      <c r="L191" s="251"/>
      <c r="M191" s="252" t="s">
        <v>1</v>
      </c>
      <c r="N191" s="253" t="s">
        <v>38</v>
      </c>
      <c r="O191" s="88"/>
      <c r="P191" s="234">
        <f>O191*H191</f>
        <v>0</v>
      </c>
      <c r="Q191" s="234">
        <v>0</v>
      </c>
      <c r="R191" s="234">
        <f>Q191*H191</f>
        <v>0</v>
      </c>
      <c r="S191" s="234">
        <v>0</v>
      </c>
      <c r="T191" s="235">
        <f>S191*H191</f>
        <v>0</v>
      </c>
      <c r="U191" s="35"/>
      <c r="V191" s="35"/>
      <c r="W191" s="35"/>
      <c r="X191" s="35"/>
      <c r="Y191" s="35"/>
      <c r="Z191" s="35"/>
      <c r="AA191" s="35"/>
      <c r="AB191" s="35"/>
      <c r="AC191" s="35"/>
      <c r="AD191" s="35"/>
      <c r="AE191" s="35"/>
      <c r="AR191" s="236" t="s">
        <v>277</v>
      </c>
      <c r="AT191" s="236" t="s">
        <v>246</v>
      </c>
      <c r="AU191" s="236" t="s">
        <v>80</v>
      </c>
      <c r="AY191" s="14" t="s">
        <v>238</v>
      </c>
      <c r="BE191" s="237">
        <f>IF(N191="základní",J191,0)</f>
        <v>0</v>
      </c>
      <c r="BF191" s="237">
        <f>IF(N191="snížená",J191,0)</f>
        <v>0</v>
      </c>
      <c r="BG191" s="237">
        <f>IF(N191="zákl. přenesená",J191,0)</f>
        <v>0</v>
      </c>
      <c r="BH191" s="237">
        <f>IF(N191="sníž. přenesená",J191,0)</f>
        <v>0</v>
      </c>
      <c r="BI191" s="237">
        <f>IF(N191="nulová",J191,0)</f>
        <v>0</v>
      </c>
      <c r="BJ191" s="14" t="s">
        <v>80</v>
      </c>
      <c r="BK191" s="237">
        <f>ROUND(I191*H191,2)</f>
        <v>0</v>
      </c>
      <c r="BL191" s="14" t="s">
        <v>258</v>
      </c>
      <c r="BM191" s="236" t="s">
        <v>1247</v>
      </c>
    </row>
    <row r="192" s="2" customFormat="1">
      <c r="A192" s="35"/>
      <c r="B192" s="36"/>
      <c r="C192" s="37"/>
      <c r="D192" s="238" t="s">
        <v>244</v>
      </c>
      <c r="E192" s="37"/>
      <c r="F192" s="239" t="s">
        <v>2244</v>
      </c>
      <c r="G192" s="37"/>
      <c r="H192" s="37"/>
      <c r="I192" s="240"/>
      <c r="J192" s="37"/>
      <c r="K192" s="37"/>
      <c r="L192" s="41"/>
      <c r="M192" s="241"/>
      <c r="N192" s="242"/>
      <c r="O192" s="88"/>
      <c r="P192" s="88"/>
      <c r="Q192" s="88"/>
      <c r="R192" s="88"/>
      <c r="S192" s="88"/>
      <c r="T192" s="89"/>
      <c r="U192" s="35"/>
      <c r="V192" s="35"/>
      <c r="W192" s="35"/>
      <c r="X192" s="35"/>
      <c r="Y192" s="35"/>
      <c r="Z192" s="35"/>
      <c r="AA192" s="35"/>
      <c r="AB192" s="35"/>
      <c r="AC192" s="35"/>
      <c r="AD192" s="35"/>
      <c r="AE192" s="35"/>
      <c r="AT192" s="14" t="s">
        <v>244</v>
      </c>
      <c r="AU192" s="14" t="s">
        <v>80</v>
      </c>
    </row>
    <row r="193" s="2" customFormat="1" ht="24.15" customHeight="1">
      <c r="A193" s="35"/>
      <c r="B193" s="36"/>
      <c r="C193" s="243" t="s">
        <v>449</v>
      </c>
      <c r="D193" s="243" t="s">
        <v>246</v>
      </c>
      <c r="E193" s="244" t="s">
        <v>1399</v>
      </c>
      <c r="F193" s="245" t="s">
        <v>2245</v>
      </c>
      <c r="G193" s="246" t="s">
        <v>242</v>
      </c>
      <c r="H193" s="247">
        <v>1</v>
      </c>
      <c r="I193" s="248"/>
      <c r="J193" s="249">
        <f>ROUND(I193*H193,2)</f>
        <v>0</v>
      </c>
      <c r="K193" s="250"/>
      <c r="L193" s="251"/>
      <c r="M193" s="252" t="s">
        <v>1</v>
      </c>
      <c r="N193" s="253" t="s">
        <v>38</v>
      </c>
      <c r="O193" s="88"/>
      <c r="P193" s="234">
        <f>O193*H193</f>
        <v>0</v>
      </c>
      <c r="Q193" s="234">
        <v>0</v>
      </c>
      <c r="R193" s="234">
        <f>Q193*H193</f>
        <v>0</v>
      </c>
      <c r="S193" s="234">
        <v>0</v>
      </c>
      <c r="T193" s="235">
        <f>S193*H193</f>
        <v>0</v>
      </c>
      <c r="U193" s="35"/>
      <c r="V193" s="35"/>
      <c r="W193" s="35"/>
      <c r="X193" s="35"/>
      <c r="Y193" s="35"/>
      <c r="Z193" s="35"/>
      <c r="AA193" s="35"/>
      <c r="AB193" s="35"/>
      <c r="AC193" s="35"/>
      <c r="AD193" s="35"/>
      <c r="AE193" s="35"/>
      <c r="AR193" s="236" t="s">
        <v>277</v>
      </c>
      <c r="AT193" s="236" t="s">
        <v>246</v>
      </c>
      <c r="AU193" s="236" t="s">
        <v>80</v>
      </c>
      <c r="AY193" s="14" t="s">
        <v>238</v>
      </c>
      <c r="BE193" s="237">
        <f>IF(N193="základní",J193,0)</f>
        <v>0</v>
      </c>
      <c r="BF193" s="237">
        <f>IF(N193="snížená",J193,0)</f>
        <v>0</v>
      </c>
      <c r="BG193" s="237">
        <f>IF(N193="zákl. přenesená",J193,0)</f>
        <v>0</v>
      </c>
      <c r="BH193" s="237">
        <f>IF(N193="sníž. přenesená",J193,0)</f>
        <v>0</v>
      </c>
      <c r="BI193" s="237">
        <f>IF(N193="nulová",J193,0)</f>
        <v>0</v>
      </c>
      <c r="BJ193" s="14" t="s">
        <v>80</v>
      </c>
      <c r="BK193" s="237">
        <f>ROUND(I193*H193,2)</f>
        <v>0</v>
      </c>
      <c r="BL193" s="14" t="s">
        <v>258</v>
      </c>
      <c r="BM193" s="236" t="s">
        <v>1251</v>
      </c>
    </row>
    <row r="194" s="2" customFormat="1">
      <c r="A194" s="35"/>
      <c r="B194" s="36"/>
      <c r="C194" s="37"/>
      <c r="D194" s="238" t="s">
        <v>244</v>
      </c>
      <c r="E194" s="37"/>
      <c r="F194" s="239" t="s">
        <v>2245</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244</v>
      </c>
      <c r="AU194" s="14" t="s">
        <v>80</v>
      </c>
    </row>
    <row r="195" s="2" customFormat="1" ht="24.15" customHeight="1">
      <c r="A195" s="35"/>
      <c r="B195" s="36"/>
      <c r="C195" s="243" t="s">
        <v>453</v>
      </c>
      <c r="D195" s="243" t="s">
        <v>246</v>
      </c>
      <c r="E195" s="244" t="s">
        <v>1404</v>
      </c>
      <c r="F195" s="245" t="s">
        <v>2246</v>
      </c>
      <c r="G195" s="246" t="s">
        <v>242</v>
      </c>
      <c r="H195" s="247">
        <v>1</v>
      </c>
      <c r="I195" s="248"/>
      <c r="J195" s="249">
        <f>ROUND(I195*H195,2)</f>
        <v>0</v>
      </c>
      <c r="K195" s="250"/>
      <c r="L195" s="251"/>
      <c r="M195" s="252" t="s">
        <v>1</v>
      </c>
      <c r="N195" s="25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277</v>
      </c>
      <c r="AT195" s="236" t="s">
        <v>246</v>
      </c>
      <c r="AU195" s="236" t="s">
        <v>80</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1256</v>
      </c>
    </row>
    <row r="196" s="2" customFormat="1">
      <c r="A196" s="35"/>
      <c r="B196" s="36"/>
      <c r="C196" s="37"/>
      <c r="D196" s="238" t="s">
        <v>244</v>
      </c>
      <c r="E196" s="37"/>
      <c r="F196" s="239" t="s">
        <v>2246</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80</v>
      </c>
    </row>
    <row r="197" s="2" customFormat="1" ht="24.15" customHeight="1">
      <c r="A197" s="35"/>
      <c r="B197" s="36"/>
      <c r="C197" s="243" t="s">
        <v>457</v>
      </c>
      <c r="D197" s="243" t="s">
        <v>246</v>
      </c>
      <c r="E197" s="244" t="s">
        <v>1408</v>
      </c>
      <c r="F197" s="245" t="s">
        <v>2247</v>
      </c>
      <c r="G197" s="246" t="s">
        <v>242</v>
      </c>
      <c r="H197" s="247">
        <v>1</v>
      </c>
      <c r="I197" s="248"/>
      <c r="J197" s="249">
        <f>ROUND(I197*H197,2)</f>
        <v>0</v>
      </c>
      <c r="K197" s="250"/>
      <c r="L197" s="251"/>
      <c r="M197" s="252" t="s">
        <v>1</v>
      </c>
      <c r="N197" s="253" t="s">
        <v>38</v>
      </c>
      <c r="O197" s="88"/>
      <c r="P197" s="234">
        <f>O197*H197</f>
        <v>0</v>
      </c>
      <c r="Q197" s="234">
        <v>0</v>
      </c>
      <c r="R197" s="234">
        <f>Q197*H197</f>
        <v>0</v>
      </c>
      <c r="S197" s="234">
        <v>0</v>
      </c>
      <c r="T197" s="235">
        <f>S197*H197</f>
        <v>0</v>
      </c>
      <c r="U197" s="35"/>
      <c r="V197" s="35"/>
      <c r="W197" s="35"/>
      <c r="X197" s="35"/>
      <c r="Y197" s="35"/>
      <c r="Z197" s="35"/>
      <c r="AA197" s="35"/>
      <c r="AB197" s="35"/>
      <c r="AC197" s="35"/>
      <c r="AD197" s="35"/>
      <c r="AE197" s="35"/>
      <c r="AR197" s="236" t="s">
        <v>277</v>
      </c>
      <c r="AT197" s="236" t="s">
        <v>246</v>
      </c>
      <c r="AU197" s="236" t="s">
        <v>80</v>
      </c>
      <c r="AY197" s="14" t="s">
        <v>238</v>
      </c>
      <c r="BE197" s="237">
        <f>IF(N197="základní",J197,0)</f>
        <v>0</v>
      </c>
      <c r="BF197" s="237">
        <f>IF(N197="snížená",J197,0)</f>
        <v>0</v>
      </c>
      <c r="BG197" s="237">
        <f>IF(N197="zákl. přenesená",J197,0)</f>
        <v>0</v>
      </c>
      <c r="BH197" s="237">
        <f>IF(N197="sníž. přenesená",J197,0)</f>
        <v>0</v>
      </c>
      <c r="BI197" s="237">
        <f>IF(N197="nulová",J197,0)</f>
        <v>0</v>
      </c>
      <c r="BJ197" s="14" t="s">
        <v>80</v>
      </c>
      <c r="BK197" s="237">
        <f>ROUND(I197*H197,2)</f>
        <v>0</v>
      </c>
      <c r="BL197" s="14" t="s">
        <v>258</v>
      </c>
      <c r="BM197" s="236" t="s">
        <v>1259</v>
      </c>
    </row>
    <row r="198" s="2" customFormat="1">
      <c r="A198" s="35"/>
      <c r="B198" s="36"/>
      <c r="C198" s="37"/>
      <c r="D198" s="238" t="s">
        <v>244</v>
      </c>
      <c r="E198" s="37"/>
      <c r="F198" s="239" t="s">
        <v>2247</v>
      </c>
      <c r="G198" s="37"/>
      <c r="H198" s="37"/>
      <c r="I198" s="240"/>
      <c r="J198" s="37"/>
      <c r="K198" s="37"/>
      <c r="L198" s="41"/>
      <c r="M198" s="241"/>
      <c r="N198" s="242"/>
      <c r="O198" s="88"/>
      <c r="P198" s="88"/>
      <c r="Q198" s="88"/>
      <c r="R198" s="88"/>
      <c r="S198" s="88"/>
      <c r="T198" s="89"/>
      <c r="U198" s="35"/>
      <c r="V198" s="35"/>
      <c r="W198" s="35"/>
      <c r="X198" s="35"/>
      <c r="Y198" s="35"/>
      <c r="Z198" s="35"/>
      <c r="AA198" s="35"/>
      <c r="AB198" s="35"/>
      <c r="AC198" s="35"/>
      <c r="AD198" s="35"/>
      <c r="AE198" s="35"/>
      <c r="AT198" s="14" t="s">
        <v>244</v>
      </c>
      <c r="AU198" s="14" t="s">
        <v>80</v>
      </c>
    </row>
    <row r="199" s="2" customFormat="1" ht="24.15" customHeight="1">
      <c r="A199" s="35"/>
      <c r="B199" s="36"/>
      <c r="C199" s="243" t="s">
        <v>461</v>
      </c>
      <c r="D199" s="243" t="s">
        <v>246</v>
      </c>
      <c r="E199" s="244" t="s">
        <v>1412</v>
      </c>
      <c r="F199" s="245" t="s">
        <v>2248</v>
      </c>
      <c r="G199" s="246" t="s">
        <v>242</v>
      </c>
      <c r="H199" s="247">
        <v>1</v>
      </c>
      <c r="I199" s="248"/>
      <c r="J199" s="249">
        <f>ROUND(I199*H199,2)</f>
        <v>0</v>
      </c>
      <c r="K199" s="250"/>
      <c r="L199" s="251"/>
      <c r="M199" s="252" t="s">
        <v>1</v>
      </c>
      <c r="N199" s="253" t="s">
        <v>38</v>
      </c>
      <c r="O199" s="88"/>
      <c r="P199" s="234">
        <f>O199*H199</f>
        <v>0</v>
      </c>
      <c r="Q199" s="234">
        <v>0</v>
      </c>
      <c r="R199" s="234">
        <f>Q199*H199</f>
        <v>0</v>
      </c>
      <c r="S199" s="234">
        <v>0</v>
      </c>
      <c r="T199" s="235">
        <f>S199*H199</f>
        <v>0</v>
      </c>
      <c r="U199" s="35"/>
      <c r="V199" s="35"/>
      <c r="W199" s="35"/>
      <c r="X199" s="35"/>
      <c r="Y199" s="35"/>
      <c r="Z199" s="35"/>
      <c r="AA199" s="35"/>
      <c r="AB199" s="35"/>
      <c r="AC199" s="35"/>
      <c r="AD199" s="35"/>
      <c r="AE199" s="35"/>
      <c r="AR199" s="236" t="s">
        <v>277</v>
      </c>
      <c r="AT199" s="236" t="s">
        <v>246</v>
      </c>
      <c r="AU199" s="236" t="s">
        <v>80</v>
      </c>
      <c r="AY199" s="14" t="s">
        <v>238</v>
      </c>
      <c r="BE199" s="237">
        <f>IF(N199="základní",J199,0)</f>
        <v>0</v>
      </c>
      <c r="BF199" s="237">
        <f>IF(N199="snížená",J199,0)</f>
        <v>0</v>
      </c>
      <c r="BG199" s="237">
        <f>IF(N199="zákl. přenesená",J199,0)</f>
        <v>0</v>
      </c>
      <c r="BH199" s="237">
        <f>IF(N199="sníž. přenesená",J199,0)</f>
        <v>0</v>
      </c>
      <c r="BI199" s="237">
        <f>IF(N199="nulová",J199,0)</f>
        <v>0</v>
      </c>
      <c r="BJ199" s="14" t="s">
        <v>80</v>
      </c>
      <c r="BK199" s="237">
        <f>ROUND(I199*H199,2)</f>
        <v>0</v>
      </c>
      <c r="BL199" s="14" t="s">
        <v>258</v>
      </c>
      <c r="BM199" s="236" t="s">
        <v>1263</v>
      </c>
    </row>
    <row r="200" s="2" customFormat="1">
      <c r="A200" s="35"/>
      <c r="B200" s="36"/>
      <c r="C200" s="37"/>
      <c r="D200" s="238" t="s">
        <v>244</v>
      </c>
      <c r="E200" s="37"/>
      <c r="F200" s="239" t="s">
        <v>2248</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244</v>
      </c>
      <c r="AU200" s="14" t="s">
        <v>80</v>
      </c>
    </row>
    <row r="201" s="2" customFormat="1" ht="24.15" customHeight="1">
      <c r="A201" s="35"/>
      <c r="B201" s="36"/>
      <c r="C201" s="243" t="s">
        <v>466</v>
      </c>
      <c r="D201" s="243" t="s">
        <v>246</v>
      </c>
      <c r="E201" s="244" t="s">
        <v>1416</v>
      </c>
      <c r="F201" s="245" t="s">
        <v>2249</v>
      </c>
      <c r="G201" s="246" t="s">
        <v>242</v>
      </c>
      <c r="H201" s="247">
        <v>2</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80</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357</v>
      </c>
    </row>
    <row r="202" s="2" customFormat="1">
      <c r="A202" s="35"/>
      <c r="B202" s="36"/>
      <c r="C202" s="37"/>
      <c r="D202" s="238" t="s">
        <v>244</v>
      </c>
      <c r="E202" s="37"/>
      <c r="F202" s="239" t="s">
        <v>2249</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80</v>
      </c>
    </row>
    <row r="203" s="2" customFormat="1" ht="24.15" customHeight="1">
      <c r="A203" s="35"/>
      <c r="B203" s="36"/>
      <c r="C203" s="243" t="s">
        <v>471</v>
      </c>
      <c r="D203" s="243" t="s">
        <v>246</v>
      </c>
      <c r="E203" s="244" t="s">
        <v>1421</v>
      </c>
      <c r="F203" s="245" t="s">
        <v>2250</v>
      </c>
      <c r="G203" s="246" t="s">
        <v>242</v>
      </c>
      <c r="H203" s="247">
        <v>2</v>
      </c>
      <c r="I203" s="248"/>
      <c r="J203" s="249">
        <f>ROUND(I203*H203,2)</f>
        <v>0</v>
      </c>
      <c r="K203" s="250"/>
      <c r="L203" s="251"/>
      <c r="M203" s="252" t="s">
        <v>1</v>
      </c>
      <c r="N203" s="253" t="s">
        <v>38</v>
      </c>
      <c r="O203" s="88"/>
      <c r="P203" s="234">
        <f>O203*H203</f>
        <v>0</v>
      </c>
      <c r="Q203" s="234">
        <v>0</v>
      </c>
      <c r="R203" s="234">
        <f>Q203*H203</f>
        <v>0</v>
      </c>
      <c r="S203" s="234">
        <v>0</v>
      </c>
      <c r="T203" s="235">
        <f>S203*H203</f>
        <v>0</v>
      </c>
      <c r="U203" s="35"/>
      <c r="V203" s="35"/>
      <c r="W203" s="35"/>
      <c r="X203" s="35"/>
      <c r="Y203" s="35"/>
      <c r="Z203" s="35"/>
      <c r="AA203" s="35"/>
      <c r="AB203" s="35"/>
      <c r="AC203" s="35"/>
      <c r="AD203" s="35"/>
      <c r="AE203" s="35"/>
      <c r="AR203" s="236" t="s">
        <v>277</v>
      </c>
      <c r="AT203" s="236" t="s">
        <v>246</v>
      </c>
      <c r="AU203" s="236" t="s">
        <v>80</v>
      </c>
      <c r="AY203" s="14" t="s">
        <v>238</v>
      </c>
      <c r="BE203" s="237">
        <f>IF(N203="základní",J203,0)</f>
        <v>0</v>
      </c>
      <c r="BF203" s="237">
        <f>IF(N203="snížená",J203,0)</f>
        <v>0</v>
      </c>
      <c r="BG203" s="237">
        <f>IF(N203="zákl. přenesená",J203,0)</f>
        <v>0</v>
      </c>
      <c r="BH203" s="237">
        <f>IF(N203="sníž. přenesená",J203,0)</f>
        <v>0</v>
      </c>
      <c r="BI203" s="237">
        <f>IF(N203="nulová",J203,0)</f>
        <v>0</v>
      </c>
      <c r="BJ203" s="14" t="s">
        <v>80</v>
      </c>
      <c r="BK203" s="237">
        <f>ROUND(I203*H203,2)</f>
        <v>0</v>
      </c>
      <c r="BL203" s="14" t="s">
        <v>258</v>
      </c>
      <c r="BM203" s="236" t="s">
        <v>1272</v>
      </c>
    </row>
    <row r="204" s="2" customFormat="1">
      <c r="A204" s="35"/>
      <c r="B204" s="36"/>
      <c r="C204" s="37"/>
      <c r="D204" s="238" t="s">
        <v>244</v>
      </c>
      <c r="E204" s="37"/>
      <c r="F204" s="239" t="s">
        <v>2250</v>
      </c>
      <c r="G204" s="37"/>
      <c r="H204" s="37"/>
      <c r="I204" s="240"/>
      <c r="J204" s="37"/>
      <c r="K204" s="37"/>
      <c r="L204" s="41"/>
      <c r="M204" s="241"/>
      <c r="N204" s="242"/>
      <c r="O204" s="88"/>
      <c r="P204" s="88"/>
      <c r="Q204" s="88"/>
      <c r="R204" s="88"/>
      <c r="S204" s="88"/>
      <c r="T204" s="89"/>
      <c r="U204" s="35"/>
      <c r="V204" s="35"/>
      <c r="W204" s="35"/>
      <c r="X204" s="35"/>
      <c r="Y204" s="35"/>
      <c r="Z204" s="35"/>
      <c r="AA204" s="35"/>
      <c r="AB204" s="35"/>
      <c r="AC204" s="35"/>
      <c r="AD204" s="35"/>
      <c r="AE204" s="35"/>
      <c r="AT204" s="14" t="s">
        <v>244</v>
      </c>
      <c r="AU204" s="14" t="s">
        <v>80</v>
      </c>
    </row>
    <row r="205" s="2" customFormat="1" ht="24.15" customHeight="1">
      <c r="A205" s="35"/>
      <c r="B205" s="36"/>
      <c r="C205" s="243" t="s">
        <v>475</v>
      </c>
      <c r="D205" s="243" t="s">
        <v>246</v>
      </c>
      <c r="E205" s="244" t="s">
        <v>1425</v>
      </c>
      <c r="F205" s="245" t="s">
        <v>2251</v>
      </c>
      <c r="G205" s="246" t="s">
        <v>242</v>
      </c>
      <c r="H205" s="247">
        <v>1</v>
      </c>
      <c r="I205" s="248"/>
      <c r="J205" s="249">
        <f>ROUND(I205*H205,2)</f>
        <v>0</v>
      </c>
      <c r="K205" s="250"/>
      <c r="L205" s="251"/>
      <c r="M205" s="252" t="s">
        <v>1</v>
      </c>
      <c r="N205" s="253" t="s">
        <v>38</v>
      </c>
      <c r="O205" s="88"/>
      <c r="P205" s="234">
        <f>O205*H205</f>
        <v>0</v>
      </c>
      <c r="Q205" s="234">
        <v>0</v>
      </c>
      <c r="R205" s="234">
        <f>Q205*H205</f>
        <v>0</v>
      </c>
      <c r="S205" s="234">
        <v>0</v>
      </c>
      <c r="T205" s="235">
        <f>S205*H205</f>
        <v>0</v>
      </c>
      <c r="U205" s="35"/>
      <c r="V205" s="35"/>
      <c r="W205" s="35"/>
      <c r="X205" s="35"/>
      <c r="Y205" s="35"/>
      <c r="Z205" s="35"/>
      <c r="AA205" s="35"/>
      <c r="AB205" s="35"/>
      <c r="AC205" s="35"/>
      <c r="AD205" s="35"/>
      <c r="AE205" s="35"/>
      <c r="AR205" s="236" t="s">
        <v>277</v>
      </c>
      <c r="AT205" s="236" t="s">
        <v>246</v>
      </c>
      <c r="AU205" s="236" t="s">
        <v>80</v>
      </c>
      <c r="AY205" s="14" t="s">
        <v>238</v>
      </c>
      <c r="BE205" s="237">
        <f>IF(N205="základní",J205,0)</f>
        <v>0</v>
      </c>
      <c r="BF205" s="237">
        <f>IF(N205="snížená",J205,0)</f>
        <v>0</v>
      </c>
      <c r="BG205" s="237">
        <f>IF(N205="zákl. přenesená",J205,0)</f>
        <v>0</v>
      </c>
      <c r="BH205" s="237">
        <f>IF(N205="sníž. přenesená",J205,0)</f>
        <v>0</v>
      </c>
      <c r="BI205" s="237">
        <f>IF(N205="nulová",J205,0)</f>
        <v>0</v>
      </c>
      <c r="BJ205" s="14" t="s">
        <v>80</v>
      </c>
      <c r="BK205" s="237">
        <f>ROUND(I205*H205,2)</f>
        <v>0</v>
      </c>
      <c r="BL205" s="14" t="s">
        <v>258</v>
      </c>
      <c r="BM205" s="236" t="s">
        <v>1277</v>
      </c>
    </row>
    <row r="206" s="2" customFormat="1">
      <c r="A206" s="35"/>
      <c r="B206" s="36"/>
      <c r="C206" s="37"/>
      <c r="D206" s="238" t="s">
        <v>244</v>
      </c>
      <c r="E206" s="37"/>
      <c r="F206" s="239" t="s">
        <v>2251</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244</v>
      </c>
      <c r="AU206" s="14" t="s">
        <v>80</v>
      </c>
    </row>
    <row r="207" s="2" customFormat="1" ht="24.15" customHeight="1">
      <c r="A207" s="35"/>
      <c r="B207" s="36"/>
      <c r="C207" s="243" t="s">
        <v>479</v>
      </c>
      <c r="D207" s="243" t="s">
        <v>246</v>
      </c>
      <c r="E207" s="244" t="s">
        <v>1430</v>
      </c>
      <c r="F207" s="245" t="s">
        <v>2252</v>
      </c>
      <c r="G207" s="246" t="s">
        <v>242</v>
      </c>
      <c r="H207" s="247">
        <v>1</v>
      </c>
      <c r="I207" s="248"/>
      <c r="J207" s="249">
        <f>ROUND(I207*H207,2)</f>
        <v>0</v>
      </c>
      <c r="K207" s="250"/>
      <c r="L207" s="251"/>
      <c r="M207" s="252" t="s">
        <v>1</v>
      </c>
      <c r="N207" s="25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277</v>
      </c>
      <c r="AT207" s="236" t="s">
        <v>246</v>
      </c>
      <c r="AU207" s="236" t="s">
        <v>80</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1282</v>
      </c>
    </row>
    <row r="208" s="2" customFormat="1">
      <c r="A208" s="35"/>
      <c r="B208" s="36"/>
      <c r="C208" s="37"/>
      <c r="D208" s="238" t="s">
        <v>244</v>
      </c>
      <c r="E208" s="37"/>
      <c r="F208" s="239" t="s">
        <v>2252</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80</v>
      </c>
    </row>
    <row r="209" s="2" customFormat="1" ht="24.15" customHeight="1">
      <c r="A209" s="35"/>
      <c r="B209" s="36"/>
      <c r="C209" s="243" t="s">
        <v>639</v>
      </c>
      <c r="D209" s="243" t="s">
        <v>246</v>
      </c>
      <c r="E209" s="244" t="s">
        <v>1434</v>
      </c>
      <c r="F209" s="245" t="s">
        <v>2253</v>
      </c>
      <c r="G209" s="246" t="s">
        <v>242</v>
      </c>
      <c r="H209" s="247">
        <v>1</v>
      </c>
      <c r="I209" s="248"/>
      <c r="J209" s="249">
        <f>ROUND(I209*H209,2)</f>
        <v>0</v>
      </c>
      <c r="K209" s="250"/>
      <c r="L209" s="251"/>
      <c r="M209" s="252" t="s">
        <v>1</v>
      </c>
      <c r="N209" s="253" t="s">
        <v>38</v>
      </c>
      <c r="O209" s="88"/>
      <c r="P209" s="234">
        <f>O209*H209</f>
        <v>0</v>
      </c>
      <c r="Q209" s="234">
        <v>0</v>
      </c>
      <c r="R209" s="234">
        <f>Q209*H209</f>
        <v>0</v>
      </c>
      <c r="S209" s="234">
        <v>0</v>
      </c>
      <c r="T209" s="235">
        <f>S209*H209</f>
        <v>0</v>
      </c>
      <c r="U209" s="35"/>
      <c r="V209" s="35"/>
      <c r="W209" s="35"/>
      <c r="X209" s="35"/>
      <c r="Y209" s="35"/>
      <c r="Z209" s="35"/>
      <c r="AA209" s="35"/>
      <c r="AB209" s="35"/>
      <c r="AC209" s="35"/>
      <c r="AD209" s="35"/>
      <c r="AE209" s="35"/>
      <c r="AR209" s="236" t="s">
        <v>277</v>
      </c>
      <c r="AT209" s="236" t="s">
        <v>246</v>
      </c>
      <c r="AU209" s="236" t="s">
        <v>80</v>
      </c>
      <c r="AY209" s="14" t="s">
        <v>238</v>
      </c>
      <c r="BE209" s="237">
        <f>IF(N209="základní",J209,0)</f>
        <v>0</v>
      </c>
      <c r="BF209" s="237">
        <f>IF(N209="snížená",J209,0)</f>
        <v>0</v>
      </c>
      <c r="BG209" s="237">
        <f>IF(N209="zákl. přenesená",J209,0)</f>
        <v>0</v>
      </c>
      <c r="BH209" s="237">
        <f>IF(N209="sníž. přenesená",J209,0)</f>
        <v>0</v>
      </c>
      <c r="BI209" s="237">
        <f>IF(N209="nulová",J209,0)</f>
        <v>0</v>
      </c>
      <c r="BJ209" s="14" t="s">
        <v>80</v>
      </c>
      <c r="BK209" s="237">
        <f>ROUND(I209*H209,2)</f>
        <v>0</v>
      </c>
      <c r="BL209" s="14" t="s">
        <v>258</v>
      </c>
      <c r="BM209" s="236" t="s">
        <v>1328</v>
      </c>
    </row>
    <row r="210" s="2" customFormat="1">
      <c r="A210" s="35"/>
      <c r="B210" s="36"/>
      <c r="C210" s="37"/>
      <c r="D210" s="238" t="s">
        <v>244</v>
      </c>
      <c r="E210" s="37"/>
      <c r="F210" s="239" t="s">
        <v>2253</v>
      </c>
      <c r="G210" s="37"/>
      <c r="H210" s="37"/>
      <c r="I210" s="240"/>
      <c r="J210" s="37"/>
      <c r="K210" s="37"/>
      <c r="L210" s="41"/>
      <c r="M210" s="241"/>
      <c r="N210" s="242"/>
      <c r="O210" s="88"/>
      <c r="P210" s="88"/>
      <c r="Q210" s="88"/>
      <c r="R210" s="88"/>
      <c r="S210" s="88"/>
      <c r="T210" s="89"/>
      <c r="U210" s="35"/>
      <c r="V210" s="35"/>
      <c r="W210" s="35"/>
      <c r="X210" s="35"/>
      <c r="Y210" s="35"/>
      <c r="Z210" s="35"/>
      <c r="AA210" s="35"/>
      <c r="AB210" s="35"/>
      <c r="AC210" s="35"/>
      <c r="AD210" s="35"/>
      <c r="AE210" s="35"/>
      <c r="AT210" s="14" t="s">
        <v>244</v>
      </c>
      <c r="AU210" s="14" t="s">
        <v>80</v>
      </c>
    </row>
    <row r="211" s="12" customFormat="1" ht="25.92" customHeight="1">
      <c r="A211" s="12"/>
      <c r="B211" s="210"/>
      <c r="C211" s="211"/>
      <c r="D211" s="212" t="s">
        <v>72</v>
      </c>
      <c r="E211" s="213" t="s">
        <v>2254</v>
      </c>
      <c r="F211" s="213" t="s">
        <v>176</v>
      </c>
      <c r="G211" s="211"/>
      <c r="H211" s="211"/>
      <c r="I211" s="214"/>
      <c r="J211" s="215">
        <f>BK211</f>
        <v>0</v>
      </c>
      <c r="K211" s="211"/>
      <c r="L211" s="216"/>
      <c r="M211" s="217"/>
      <c r="N211" s="218"/>
      <c r="O211" s="218"/>
      <c r="P211" s="219">
        <f>SUM(P212:P226)</f>
        <v>0</v>
      </c>
      <c r="Q211" s="218"/>
      <c r="R211" s="219">
        <f>SUM(R212:R226)</f>
        <v>0</v>
      </c>
      <c r="S211" s="218"/>
      <c r="T211" s="220">
        <f>SUM(T212:T226)</f>
        <v>0</v>
      </c>
      <c r="U211" s="12"/>
      <c r="V211" s="12"/>
      <c r="W211" s="12"/>
      <c r="X211" s="12"/>
      <c r="Y211" s="12"/>
      <c r="Z211" s="12"/>
      <c r="AA211" s="12"/>
      <c r="AB211" s="12"/>
      <c r="AC211" s="12"/>
      <c r="AD211" s="12"/>
      <c r="AE211" s="12"/>
      <c r="AR211" s="221" t="s">
        <v>80</v>
      </c>
      <c r="AT211" s="222" t="s">
        <v>72</v>
      </c>
      <c r="AU211" s="222" t="s">
        <v>73</v>
      </c>
      <c r="AY211" s="221" t="s">
        <v>238</v>
      </c>
      <c r="BK211" s="223">
        <f>SUM(BK212:BK226)</f>
        <v>0</v>
      </c>
    </row>
    <row r="212" s="2" customFormat="1" ht="16.5" customHeight="1">
      <c r="A212" s="35"/>
      <c r="B212" s="36"/>
      <c r="C212" s="243" t="s">
        <v>641</v>
      </c>
      <c r="D212" s="243" t="s">
        <v>246</v>
      </c>
      <c r="E212" s="244" t="s">
        <v>2205</v>
      </c>
      <c r="F212" s="245" t="s">
        <v>2206</v>
      </c>
      <c r="G212" s="246" t="s">
        <v>249</v>
      </c>
      <c r="H212" s="247">
        <v>423</v>
      </c>
      <c r="I212" s="248"/>
      <c r="J212" s="249">
        <f>ROUND(I212*H212,2)</f>
        <v>0</v>
      </c>
      <c r="K212" s="250"/>
      <c r="L212" s="251"/>
      <c r="M212" s="252" t="s">
        <v>1</v>
      </c>
      <c r="N212" s="253" t="s">
        <v>38</v>
      </c>
      <c r="O212" s="88"/>
      <c r="P212" s="234">
        <f>O212*H212</f>
        <v>0</v>
      </c>
      <c r="Q212" s="234">
        <v>0</v>
      </c>
      <c r="R212" s="234">
        <f>Q212*H212</f>
        <v>0</v>
      </c>
      <c r="S212" s="234">
        <v>0</v>
      </c>
      <c r="T212" s="235">
        <f>S212*H212</f>
        <v>0</v>
      </c>
      <c r="U212" s="35"/>
      <c r="V212" s="35"/>
      <c r="W212" s="35"/>
      <c r="X212" s="35"/>
      <c r="Y212" s="35"/>
      <c r="Z212" s="35"/>
      <c r="AA212" s="35"/>
      <c r="AB212" s="35"/>
      <c r="AC212" s="35"/>
      <c r="AD212" s="35"/>
      <c r="AE212" s="35"/>
      <c r="AR212" s="236" t="s">
        <v>277</v>
      </c>
      <c r="AT212" s="236" t="s">
        <v>246</v>
      </c>
      <c r="AU212" s="236" t="s">
        <v>80</v>
      </c>
      <c r="AY212" s="14" t="s">
        <v>238</v>
      </c>
      <c r="BE212" s="237">
        <f>IF(N212="základní",J212,0)</f>
        <v>0</v>
      </c>
      <c r="BF212" s="237">
        <f>IF(N212="snížená",J212,0)</f>
        <v>0</v>
      </c>
      <c r="BG212" s="237">
        <f>IF(N212="zákl. přenesená",J212,0)</f>
        <v>0</v>
      </c>
      <c r="BH212" s="237">
        <f>IF(N212="sníž. přenesená",J212,0)</f>
        <v>0</v>
      </c>
      <c r="BI212" s="237">
        <f>IF(N212="nulová",J212,0)</f>
        <v>0</v>
      </c>
      <c r="BJ212" s="14" t="s">
        <v>80</v>
      </c>
      <c r="BK212" s="237">
        <f>ROUND(I212*H212,2)</f>
        <v>0</v>
      </c>
      <c r="BL212" s="14" t="s">
        <v>258</v>
      </c>
      <c r="BM212" s="236" t="s">
        <v>1332</v>
      </c>
    </row>
    <row r="213" s="2" customFormat="1">
      <c r="A213" s="35"/>
      <c r="B213" s="36"/>
      <c r="C213" s="37"/>
      <c r="D213" s="238" t="s">
        <v>244</v>
      </c>
      <c r="E213" s="37"/>
      <c r="F213" s="239" t="s">
        <v>2206</v>
      </c>
      <c r="G213" s="37"/>
      <c r="H213" s="37"/>
      <c r="I213" s="240"/>
      <c r="J213" s="37"/>
      <c r="K213" s="37"/>
      <c r="L213" s="41"/>
      <c r="M213" s="241"/>
      <c r="N213" s="242"/>
      <c r="O213" s="88"/>
      <c r="P213" s="88"/>
      <c r="Q213" s="88"/>
      <c r="R213" s="88"/>
      <c r="S213" s="88"/>
      <c r="T213" s="89"/>
      <c r="U213" s="35"/>
      <c r="V213" s="35"/>
      <c r="W213" s="35"/>
      <c r="X213" s="35"/>
      <c r="Y213" s="35"/>
      <c r="Z213" s="35"/>
      <c r="AA213" s="35"/>
      <c r="AB213" s="35"/>
      <c r="AC213" s="35"/>
      <c r="AD213" s="35"/>
      <c r="AE213" s="35"/>
      <c r="AT213" s="14" t="s">
        <v>244</v>
      </c>
      <c r="AU213" s="14" t="s">
        <v>80</v>
      </c>
    </row>
    <row r="214" s="2" customFormat="1" ht="24.15" customHeight="1">
      <c r="A214" s="35"/>
      <c r="B214" s="36"/>
      <c r="C214" s="243" t="s">
        <v>484</v>
      </c>
      <c r="D214" s="243" t="s">
        <v>246</v>
      </c>
      <c r="E214" s="244" t="s">
        <v>2220</v>
      </c>
      <c r="F214" s="245" t="s">
        <v>2221</v>
      </c>
      <c r="G214" s="246" t="s">
        <v>242</v>
      </c>
      <c r="H214" s="247">
        <v>8</v>
      </c>
      <c r="I214" s="248"/>
      <c r="J214" s="249">
        <f>ROUND(I214*H214,2)</f>
        <v>0</v>
      </c>
      <c r="K214" s="250"/>
      <c r="L214" s="251"/>
      <c r="M214" s="252" t="s">
        <v>1</v>
      </c>
      <c r="N214" s="253" t="s">
        <v>38</v>
      </c>
      <c r="O214" s="88"/>
      <c r="P214" s="234">
        <f>O214*H214</f>
        <v>0</v>
      </c>
      <c r="Q214" s="234">
        <v>0</v>
      </c>
      <c r="R214" s="234">
        <f>Q214*H214</f>
        <v>0</v>
      </c>
      <c r="S214" s="234">
        <v>0</v>
      </c>
      <c r="T214" s="235">
        <f>S214*H214</f>
        <v>0</v>
      </c>
      <c r="U214" s="35"/>
      <c r="V214" s="35"/>
      <c r="W214" s="35"/>
      <c r="X214" s="35"/>
      <c r="Y214" s="35"/>
      <c r="Z214" s="35"/>
      <c r="AA214" s="35"/>
      <c r="AB214" s="35"/>
      <c r="AC214" s="35"/>
      <c r="AD214" s="35"/>
      <c r="AE214" s="35"/>
      <c r="AR214" s="236" t="s">
        <v>277</v>
      </c>
      <c r="AT214" s="236" t="s">
        <v>246</v>
      </c>
      <c r="AU214" s="236" t="s">
        <v>80</v>
      </c>
      <c r="AY214" s="14" t="s">
        <v>238</v>
      </c>
      <c r="BE214" s="237">
        <f>IF(N214="základní",J214,0)</f>
        <v>0</v>
      </c>
      <c r="BF214" s="237">
        <f>IF(N214="snížená",J214,0)</f>
        <v>0</v>
      </c>
      <c r="BG214" s="237">
        <f>IF(N214="zákl. přenesená",J214,0)</f>
        <v>0</v>
      </c>
      <c r="BH214" s="237">
        <f>IF(N214="sníž. přenesená",J214,0)</f>
        <v>0</v>
      </c>
      <c r="BI214" s="237">
        <f>IF(N214="nulová",J214,0)</f>
        <v>0</v>
      </c>
      <c r="BJ214" s="14" t="s">
        <v>80</v>
      </c>
      <c r="BK214" s="237">
        <f>ROUND(I214*H214,2)</f>
        <v>0</v>
      </c>
      <c r="BL214" s="14" t="s">
        <v>258</v>
      </c>
      <c r="BM214" s="236" t="s">
        <v>1337</v>
      </c>
    </row>
    <row r="215" s="2" customFormat="1">
      <c r="A215" s="35"/>
      <c r="B215" s="36"/>
      <c r="C215" s="37"/>
      <c r="D215" s="238" t="s">
        <v>244</v>
      </c>
      <c r="E215" s="37"/>
      <c r="F215" s="239" t="s">
        <v>2221</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244</v>
      </c>
      <c r="AU215" s="14" t="s">
        <v>80</v>
      </c>
    </row>
    <row r="216" s="2" customFormat="1">
      <c r="A216" s="35"/>
      <c r="B216" s="36"/>
      <c r="C216" s="37"/>
      <c r="D216" s="238" t="s">
        <v>993</v>
      </c>
      <c r="E216" s="37"/>
      <c r="F216" s="265" t="s">
        <v>2209</v>
      </c>
      <c r="G216" s="37"/>
      <c r="H216" s="37"/>
      <c r="I216" s="240"/>
      <c r="J216" s="37"/>
      <c r="K216" s="37"/>
      <c r="L216" s="41"/>
      <c r="M216" s="241"/>
      <c r="N216" s="242"/>
      <c r="O216" s="88"/>
      <c r="P216" s="88"/>
      <c r="Q216" s="88"/>
      <c r="R216" s="88"/>
      <c r="S216" s="88"/>
      <c r="T216" s="89"/>
      <c r="U216" s="35"/>
      <c r="V216" s="35"/>
      <c r="W216" s="35"/>
      <c r="X216" s="35"/>
      <c r="Y216" s="35"/>
      <c r="Z216" s="35"/>
      <c r="AA216" s="35"/>
      <c r="AB216" s="35"/>
      <c r="AC216" s="35"/>
      <c r="AD216" s="35"/>
      <c r="AE216" s="35"/>
      <c r="AT216" s="14" t="s">
        <v>993</v>
      </c>
      <c r="AU216" s="14" t="s">
        <v>80</v>
      </c>
    </row>
    <row r="217" s="2" customFormat="1" ht="24.15" customHeight="1">
      <c r="A217" s="35"/>
      <c r="B217" s="36"/>
      <c r="C217" s="243" t="s">
        <v>493</v>
      </c>
      <c r="D217" s="243" t="s">
        <v>246</v>
      </c>
      <c r="E217" s="244" t="s">
        <v>2207</v>
      </c>
      <c r="F217" s="245" t="s">
        <v>2208</v>
      </c>
      <c r="G217" s="246" t="s">
        <v>242</v>
      </c>
      <c r="H217" s="247">
        <v>4</v>
      </c>
      <c r="I217" s="248"/>
      <c r="J217" s="249">
        <f>ROUND(I217*H217,2)</f>
        <v>0</v>
      </c>
      <c r="K217" s="250"/>
      <c r="L217" s="251"/>
      <c r="M217" s="252" t="s">
        <v>1</v>
      </c>
      <c r="N217" s="253" t="s">
        <v>38</v>
      </c>
      <c r="O217" s="88"/>
      <c r="P217" s="234">
        <f>O217*H217</f>
        <v>0</v>
      </c>
      <c r="Q217" s="234">
        <v>0</v>
      </c>
      <c r="R217" s="234">
        <f>Q217*H217</f>
        <v>0</v>
      </c>
      <c r="S217" s="234">
        <v>0</v>
      </c>
      <c r="T217" s="235">
        <f>S217*H217</f>
        <v>0</v>
      </c>
      <c r="U217" s="35"/>
      <c r="V217" s="35"/>
      <c r="W217" s="35"/>
      <c r="X217" s="35"/>
      <c r="Y217" s="35"/>
      <c r="Z217" s="35"/>
      <c r="AA217" s="35"/>
      <c r="AB217" s="35"/>
      <c r="AC217" s="35"/>
      <c r="AD217" s="35"/>
      <c r="AE217" s="35"/>
      <c r="AR217" s="236" t="s">
        <v>277</v>
      </c>
      <c r="AT217" s="236" t="s">
        <v>246</v>
      </c>
      <c r="AU217" s="236" t="s">
        <v>80</v>
      </c>
      <c r="AY217" s="14" t="s">
        <v>238</v>
      </c>
      <c r="BE217" s="237">
        <f>IF(N217="základní",J217,0)</f>
        <v>0</v>
      </c>
      <c r="BF217" s="237">
        <f>IF(N217="snížená",J217,0)</f>
        <v>0</v>
      </c>
      <c r="BG217" s="237">
        <f>IF(N217="zákl. přenesená",J217,0)</f>
        <v>0</v>
      </c>
      <c r="BH217" s="237">
        <f>IF(N217="sníž. přenesená",J217,0)</f>
        <v>0</v>
      </c>
      <c r="BI217" s="237">
        <f>IF(N217="nulová",J217,0)</f>
        <v>0</v>
      </c>
      <c r="BJ217" s="14" t="s">
        <v>80</v>
      </c>
      <c r="BK217" s="237">
        <f>ROUND(I217*H217,2)</f>
        <v>0</v>
      </c>
      <c r="BL217" s="14" t="s">
        <v>258</v>
      </c>
      <c r="BM217" s="236" t="s">
        <v>1341</v>
      </c>
    </row>
    <row r="218" s="2" customFormat="1">
      <c r="A218" s="35"/>
      <c r="B218" s="36"/>
      <c r="C218" s="37"/>
      <c r="D218" s="238" t="s">
        <v>244</v>
      </c>
      <c r="E218" s="37"/>
      <c r="F218" s="239" t="s">
        <v>2208</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244</v>
      </c>
      <c r="AU218" s="14" t="s">
        <v>80</v>
      </c>
    </row>
    <row r="219" s="2" customFormat="1">
      <c r="A219" s="35"/>
      <c r="B219" s="36"/>
      <c r="C219" s="37"/>
      <c r="D219" s="238" t="s">
        <v>993</v>
      </c>
      <c r="E219" s="37"/>
      <c r="F219" s="265" t="s">
        <v>2209</v>
      </c>
      <c r="G219" s="37"/>
      <c r="H219" s="37"/>
      <c r="I219" s="240"/>
      <c r="J219" s="37"/>
      <c r="K219" s="37"/>
      <c r="L219" s="41"/>
      <c r="M219" s="241"/>
      <c r="N219" s="242"/>
      <c r="O219" s="88"/>
      <c r="P219" s="88"/>
      <c r="Q219" s="88"/>
      <c r="R219" s="88"/>
      <c r="S219" s="88"/>
      <c r="T219" s="89"/>
      <c r="U219" s="35"/>
      <c r="V219" s="35"/>
      <c r="W219" s="35"/>
      <c r="X219" s="35"/>
      <c r="Y219" s="35"/>
      <c r="Z219" s="35"/>
      <c r="AA219" s="35"/>
      <c r="AB219" s="35"/>
      <c r="AC219" s="35"/>
      <c r="AD219" s="35"/>
      <c r="AE219" s="35"/>
      <c r="AT219" s="14" t="s">
        <v>993</v>
      </c>
      <c r="AU219" s="14" t="s">
        <v>80</v>
      </c>
    </row>
    <row r="220" s="2" customFormat="1" ht="37.8" customHeight="1">
      <c r="A220" s="35"/>
      <c r="B220" s="36"/>
      <c r="C220" s="243" t="s">
        <v>489</v>
      </c>
      <c r="D220" s="243" t="s">
        <v>246</v>
      </c>
      <c r="E220" s="244" t="s">
        <v>2210</v>
      </c>
      <c r="F220" s="245" t="s">
        <v>2211</v>
      </c>
      <c r="G220" s="246" t="s">
        <v>2212</v>
      </c>
      <c r="H220" s="247">
        <v>12</v>
      </c>
      <c r="I220" s="248"/>
      <c r="J220" s="249">
        <f>ROUND(I220*H220,2)</f>
        <v>0</v>
      </c>
      <c r="K220" s="250"/>
      <c r="L220" s="251"/>
      <c r="M220" s="252" t="s">
        <v>1</v>
      </c>
      <c r="N220" s="253" t="s">
        <v>38</v>
      </c>
      <c r="O220" s="88"/>
      <c r="P220" s="234">
        <f>O220*H220</f>
        <v>0</v>
      </c>
      <c r="Q220" s="234">
        <v>0</v>
      </c>
      <c r="R220" s="234">
        <f>Q220*H220</f>
        <v>0</v>
      </c>
      <c r="S220" s="234">
        <v>0</v>
      </c>
      <c r="T220" s="235">
        <f>S220*H220</f>
        <v>0</v>
      </c>
      <c r="U220" s="35"/>
      <c r="V220" s="35"/>
      <c r="W220" s="35"/>
      <c r="X220" s="35"/>
      <c r="Y220" s="35"/>
      <c r="Z220" s="35"/>
      <c r="AA220" s="35"/>
      <c r="AB220" s="35"/>
      <c r="AC220" s="35"/>
      <c r="AD220" s="35"/>
      <c r="AE220" s="35"/>
      <c r="AR220" s="236" t="s">
        <v>277</v>
      </c>
      <c r="AT220" s="236" t="s">
        <v>246</v>
      </c>
      <c r="AU220" s="236" t="s">
        <v>80</v>
      </c>
      <c r="AY220" s="14" t="s">
        <v>238</v>
      </c>
      <c r="BE220" s="237">
        <f>IF(N220="základní",J220,0)</f>
        <v>0</v>
      </c>
      <c r="BF220" s="237">
        <f>IF(N220="snížená",J220,0)</f>
        <v>0</v>
      </c>
      <c r="BG220" s="237">
        <f>IF(N220="zákl. přenesená",J220,0)</f>
        <v>0</v>
      </c>
      <c r="BH220" s="237">
        <f>IF(N220="sníž. přenesená",J220,0)</f>
        <v>0</v>
      </c>
      <c r="BI220" s="237">
        <f>IF(N220="nulová",J220,0)</f>
        <v>0</v>
      </c>
      <c r="BJ220" s="14" t="s">
        <v>80</v>
      </c>
      <c r="BK220" s="237">
        <f>ROUND(I220*H220,2)</f>
        <v>0</v>
      </c>
      <c r="BL220" s="14" t="s">
        <v>258</v>
      </c>
      <c r="BM220" s="236" t="s">
        <v>1346</v>
      </c>
    </row>
    <row r="221" s="2" customFormat="1">
      <c r="A221" s="35"/>
      <c r="B221" s="36"/>
      <c r="C221" s="37"/>
      <c r="D221" s="238" t="s">
        <v>244</v>
      </c>
      <c r="E221" s="37"/>
      <c r="F221" s="239" t="s">
        <v>2211</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244</v>
      </c>
      <c r="AU221" s="14" t="s">
        <v>80</v>
      </c>
    </row>
    <row r="222" s="2" customFormat="1" ht="44.25" customHeight="1">
      <c r="A222" s="35"/>
      <c r="B222" s="36"/>
      <c r="C222" s="243" t="s">
        <v>1105</v>
      </c>
      <c r="D222" s="243" t="s">
        <v>246</v>
      </c>
      <c r="E222" s="244" t="s">
        <v>2213</v>
      </c>
      <c r="F222" s="245" t="s">
        <v>2214</v>
      </c>
      <c r="G222" s="246" t="s">
        <v>242</v>
      </c>
      <c r="H222" s="247">
        <v>264</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277</v>
      </c>
      <c r="AT222" s="236" t="s">
        <v>246</v>
      </c>
      <c r="AU222" s="236" t="s">
        <v>80</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1349</v>
      </c>
    </row>
    <row r="223" s="2" customFormat="1">
      <c r="A223" s="35"/>
      <c r="B223" s="36"/>
      <c r="C223" s="37"/>
      <c r="D223" s="238" t="s">
        <v>244</v>
      </c>
      <c r="E223" s="37"/>
      <c r="F223" s="239" t="s">
        <v>2214</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80</v>
      </c>
    </row>
    <row r="224" s="2" customFormat="1" ht="21.75" customHeight="1">
      <c r="A224" s="35"/>
      <c r="B224" s="36"/>
      <c r="C224" s="243" t="s">
        <v>1110</v>
      </c>
      <c r="D224" s="243" t="s">
        <v>246</v>
      </c>
      <c r="E224" s="244" t="s">
        <v>2217</v>
      </c>
      <c r="F224" s="245" t="s">
        <v>2218</v>
      </c>
      <c r="G224" s="246" t="s">
        <v>242</v>
      </c>
      <c r="H224" s="247">
        <v>292</v>
      </c>
      <c r="I224" s="248"/>
      <c r="J224" s="249">
        <f>ROUND(I224*H224,2)</f>
        <v>0</v>
      </c>
      <c r="K224" s="250"/>
      <c r="L224" s="251"/>
      <c r="M224" s="252" t="s">
        <v>1</v>
      </c>
      <c r="N224" s="253" t="s">
        <v>38</v>
      </c>
      <c r="O224" s="88"/>
      <c r="P224" s="234">
        <f>O224*H224</f>
        <v>0</v>
      </c>
      <c r="Q224" s="234">
        <v>0</v>
      </c>
      <c r="R224" s="234">
        <f>Q224*H224</f>
        <v>0</v>
      </c>
      <c r="S224" s="234">
        <v>0</v>
      </c>
      <c r="T224" s="235">
        <f>S224*H224</f>
        <v>0</v>
      </c>
      <c r="U224" s="35"/>
      <c r="V224" s="35"/>
      <c r="W224" s="35"/>
      <c r="X224" s="35"/>
      <c r="Y224" s="35"/>
      <c r="Z224" s="35"/>
      <c r="AA224" s="35"/>
      <c r="AB224" s="35"/>
      <c r="AC224" s="35"/>
      <c r="AD224" s="35"/>
      <c r="AE224" s="35"/>
      <c r="AR224" s="236" t="s">
        <v>277</v>
      </c>
      <c r="AT224" s="236" t="s">
        <v>246</v>
      </c>
      <c r="AU224" s="236" t="s">
        <v>80</v>
      </c>
      <c r="AY224" s="14" t="s">
        <v>238</v>
      </c>
      <c r="BE224" s="237">
        <f>IF(N224="základní",J224,0)</f>
        <v>0</v>
      </c>
      <c r="BF224" s="237">
        <f>IF(N224="snížená",J224,0)</f>
        <v>0</v>
      </c>
      <c r="BG224" s="237">
        <f>IF(N224="zákl. přenesená",J224,0)</f>
        <v>0</v>
      </c>
      <c r="BH224" s="237">
        <f>IF(N224="sníž. přenesená",J224,0)</f>
        <v>0</v>
      </c>
      <c r="BI224" s="237">
        <f>IF(N224="nulová",J224,0)</f>
        <v>0</v>
      </c>
      <c r="BJ224" s="14" t="s">
        <v>80</v>
      </c>
      <c r="BK224" s="237">
        <f>ROUND(I224*H224,2)</f>
        <v>0</v>
      </c>
      <c r="BL224" s="14" t="s">
        <v>258</v>
      </c>
      <c r="BM224" s="236" t="s">
        <v>1354</v>
      </c>
    </row>
    <row r="225" s="2" customFormat="1">
      <c r="A225" s="35"/>
      <c r="B225" s="36"/>
      <c r="C225" s="37"/>
      <c r="D225" s="238" t="s">
        <v>244</v>
      </c>
      <c r="E225" s="37"/>
      <c r="F225" s="239" t="s">
        <v>2218</v>
      </c>
      <c r="G225" s="37"/>
      <c r="H225" s="37"/>
      <c r="I225" s="240"/>
      <c r="J225" s="37"/>
      <c r="K225" s="37"/>
      <c r="L225" s="41"/>
      <c r="M225" s="241"/>
      <c r="N225" s="242"/>
      <c r="O225" s="88"/>
      <c r="P225" s="88"/>
      <c r="Q225" s="88"/>
      <c r="R225" s="88"/>
      <c r="S225" s="88"/>
      <c r="T225" s="89"/>
      <c r="U225" s="35"/>
      <c r="V225" s="35"/>
      <c r="W225" s="35"/>
      <c r="X225" s="35"/>
      <c r="Y225" s="35"/>
      <c r="Z225" s="35"/>
      <c r="AA225" s="35"/>
      <c r="AB225" s="35"/>
      <c r="AC225" s="35"/>
      <c r="AD225" s="35"/>
      <c r="AE225" s="35"/>
      <c r="AT225" s="14" t="s">
        <v>244</v>
      </c>
      <c r="AU225" s="14" t="s">
        <v>80</v>
      </c>
    </row>
    <row r="226" s="2" customFormat="1">
      <c r="A226" s="35"/>
      <c r="B226" s="36"/>
      <c r="C226" s="37"/>
      <c r="D226" s="238" t="s">
        <v>993</v>
      </c>
      <c r="E226" s="37"/>
      <c r="F226" s="265" t="s">
        <v>2209</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993</v>
      </c>
      <c r="AU226" s="14" t="s">
        <v>80</v>
      </c>
    </row>
    <row r="227" s="12" customFormat="1" ht="25.92" customHeight="1">
      <c r="A227" s="12"/>
      <c r="B227" s="210"/>
      <c r="C227" s="211"/>
      <c r="D227" s="212" t="s">
        <v>72</v>
      </c>
      <c r="E227" s="213" t="s">
        <v>2255</v>
      </c>
      <c r="F227" s="213" t="s">
        <v>179</v>
      </c>
      <c r="G227" s="211"/>
      <c r="H227" s="211"/>
      <c r="I227" s="214"/>
      <c r="J227" s="215">
        <f>BK227</f>
        <v>0</v>
      </c>
      <c r="K227" s="211"/>
      <c r="L227" s="216"/>
      <c r="M227" s="217"/>
      <c r="N227" s="218"/>
      <c r="O227" s="218"/>
      <c r="P227" s="219">
        <f>SUM(P228:P285)</f>
        <v>0</v>
      </c>
      <c r="Q227" s="218"/>
      <c r="R227" s="219">
        <f>SUM(R228:R285)</f>
        <v>0</v>
      </c>
      <c r="S227" s="218"/>
      <c r="T227" s="220">
        <f>SUM(T228:T285)</f>
        <v>0</v>
      </c>
      <c r="U227" s="12"/>
      <c r="V227" s="12"/>
      <c r="W227" s="12"/>
      <c r="X227" s="12"/>
      <c r="Y227" s="12"/>
      <c r="Z227" s="12"/>
      <c r="AA227" s="12"/>
      <c r="AB227" s="12"/>
      <c r="AC227" s="12"/>
      <c r="AD227" s="12"/>
      <c r="AE227" s="12"/>
      <c r="AR227" s="221" t="s">
        <v>80</v>
      </c>
      <c r="AT227" s="222" t="s">
        <v>72</v>
      </c>
      <c r="AU227" s="222" t="s">
        <v>73</v>
      </c>
      <c r="AY227" s="221" t="s">
        <v>238</v>
      </c>
      <c r="BK227" s="223">
        <f>SUM(BK228:BK285)</f>
        <v>0</v>
      </c>
    </row>
    <row r="228" s="2" customFormat="1" ht="16.5" customHeight="1">
      <c r="A228" s="35"/>
      <c r="B228" s="36"/>
      <c r="C228" s="243" t="s">
        <v>1116</v>
      </c>
      <c r="D228" s="243" t="s">
        <v>246</v>
      </c>
      <c r="E228" s="244" t="s">
        <v>2205</v>
      </c>
      <c r="F228" s="245" t="s">
        <v>2206</v>
      </c>
      <c r="G228" s="246" t="s">
        <v>249</v>
      </c>
      <c r="H228" s="247">
        <v>252</v>
      </c>
      <c r="I228" s="248"/>
      <c r="J228" s="249">
        <f>ROUND(I228*H228,2)</f>
        <v>0</v>
      </c>
      <c r="K228" s="250"/>
      <c r="L228" s="251"/>
      <c r="M228" s="252" t="s">
        <v>1</v>
      </c>
      <c r="N228" s="25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277</v>
      </c>
      <c r="AT228" s="236" t="s">
        <v>246</v>
      </c>
      <c r="AU228" s="236" t="s">
        <v>80</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1355</v>
      </c>
    </row>
    <row r="229" s="2" customFormat="1">
      <c r="A229" s="35"/>
      <c r="B229" s="36"/>
      <c r="C229" s="37"/>
      <c r="D229" s="238" t="s">
        <v>244</v>
      </c>
      <c r="E229" s="37"/>
      <c r="F229" s="239" t="s">
        <v>2206</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80</v>
      </c>
    </row>
    <row r="230" s="2" customFormat="1">
      <c r="A230" s="35"/>
      <c r="B230" s="36"/>
      <c r="C230" s="37"/>
      <c r="D230" s="238" t="s">
        <v>993</v>
      </c>
      <c r="E230" s="37"/>
      <c r="F230" s="265" t="s">
        <v>2209</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80</v>
      </c>
    </row>
    <row r="231" s="2" customFormat="1" ht="24.15" customHeight="1">
      <c r="A231" s="35"/>
      <c r="B231" s="36"/>
      <c r="C231" s="243" t="s">
        <v>1121</v>
      </c>
      <c r="D231" s="243" t="s">
        <v>246</v>
      </c>
      <c r="E231" s="244" t="s">
        <v>2220</v>
      </c>
      <c r="F231" s="245" t="s">
        <v>2221</v>
      </c>
      <c r="G231" s="246" t="s">
        <v>242</v>
      </c>
      <c r="H231" s="247">
        <v>18</v>
      </c>
      <c r="I231" s="248"/>
      <c r="J231" s="249">
        <f>ROUND(I231*H231,2)</f>
        <v>0</v>
      </c>
      <c r="K231" s="250"/>
      <c r="L231" s="251"/>
      <c r="M231" s="252" t="s">
        <v>1</v>
      </c>
      <c r="N231" s="25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277</v>
      </c>
      <c r="AT231" s="236" t="s">
        <v>246</v>
      </c>
      <c r="AU231" s="236" t="s">
        <v>80</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1360</v>
      </c>
    </row>
    <row r="232" s="2" customFormat="1">
      <c r="A232" s="35"/>
      <c r="B232" s="36"/>
      <c r="C232" s="37"/>
      <c r="D232" s="238" t="s">
        <v>244</v>
      </c>
      <c r="E232" s="37"/>
      <c r="F232" s="239" t="s">
        <v>2221</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80</v>
      </c>
    </row>
    <row r="233" s="2" customFormat="1">
      <c r="A233" s="35"/>
      <c r="B233" s="36"/>
      <c r="C233" s="37"/>
      <c r="D233" s="238" t="s">
        <v>993</v>
      </c>
      <c r="E233" s="37"/>
      <c r="F233" s="265" t="s">
        <v>2209</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80</v>
      </c>
    </row>
    <row r="234" s="2" customFormat="1" ht="24.15" customHeight="1">
      <c r="A234" s="35"/>
      <c r="B234" s="36"/>
      <c r="C234" s="243" t="s">
        <v>1318</v>
      </c>
      <c r="D234" s="243" t="s">
        <v>246</v>
      </c>
      <c r="E234" s="244" t="s">
        <v>2207</v>
      </c>
      <c r="F234" s="245" t="s">
        <v>2208</v>
      </c>
      <c r="G234" s="246" t="s">
        <v>242</v>
      </c>
      <c r="H234" s="247">
        <v>14</v>
      </c>
      <c r="I234" s="248"/>
      <c r="J234" s="249">
        <f>ROUND(I234*H234,2)</f>
        <v>0</v>
      </c>
      <c r="K234" s="250"/>
      <c r="L234" s="251"/>
      <c r="M234" s="252" t="s">
        <v>1</v>
      </c>
      <c r="N234" s="25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277</v>
      </c>
      <c r="AT234" s="236" t="s">
        <v>246</v>
      </c>
      <c r="AU234" s="236" t="s">
        <v>80</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1365</v>
      </c>
    </row>
    <row r="235" s="2" customFormat="1">
      <c r="A235" s="35"/>
      <c r="B235" s="36"/>
      <c r="C235" s="37"/>
      <c r="D235" s="238" t="s">
        <v>244</v>
      </c>
      <c r="E235" s="37"/>
      <c r="F235" s="239" t="s">
        <v>2208</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80</v>
      </c>
    </row>
    <row r="236" s="2" customFormat="1">
      <c r="A236" s="35"/>
      <c r="B236" s="36"/>
      <c r="C236" s="37"/>
      <c r="D236" s="238" t="s">
        <v>993</v>
      </c>
      <c r="E236" s="37"/>
      <c r="F236" s="265" t="s">
        <v>2209</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80</v>
      </c>
    </row>
    <row r="237" s="2" customFormat="1" ht="24.15" customHeight="1">
      <c r="A237" s="35"/>
      <c r="B237" s="36"/>
      <c r="C237" s="243" t="s">
        <v>1235</v>
      </c>
      <c r="D237" s="243" t="s">
        <v>246</v>
      </c>
      <c r="E237" s="244" t="s">
        <v>2222</v>
      </c>
      <c r="F237" s="245" t="s">
        <v>2223</v>
      </c>
      <c r="G237" s="246" t="s">
        <v>242</v>
      </c>
      <c r="H237" s="247">
        <v>2</v>
      </c>
      <c r="I237" s="248"/>
      <c r="J237" s="249">
        <f>ROUND(I237*H237,2)</f>
        <v>0</v>
      </c>
      <c r="K237" s="250"/>
      <c r="L237" s="251"/>
      <c r="M237" s="252" t="s">
        <v>1</v>
      </c>
      <c r="N237" s="25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277</v>
      </c>
      <c r="AT237" s="236" t="s">
        <v>246</v>
      </c>
      <c r="AU237" s="236" t="s">
        <v>80</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1370</v>
      </c>
    </row>
    <row r="238" s="2" customFormat="1">
      <c r="A238" s="35"/>
      <c r="B238" s="36"/>
      <c r="C238" s="37"/>
      <c r="D238" s="238" t="s">
        <v>244</v>
      </c>
      <c r="E238" s="37"/>
      <c r="F238" s="239" t="s">
        <v>2223</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80</v>
      </c>
    </row>
    <row r="239" s="2" customFormat="1">
      <c r="A239" s="35"/>
      <c r="B239" s="36"/>
      <c r="C239" s="37"/>
      <c r="D239" s="238" t="s">
        <v>993</v>
      </c>
      <c r="E239" s="37"/>
      <c r="F239" s="265" t="s">
        <v>2209</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80</v>
      </c>
    </row>
    <row r="240" s="2" customFormat="1" ht="37.8" customHeight="1">
      <c r="A240" s="35"/>
      <c r="B240" s="36"/>
      <c r="C240" s="243" t="s">
        <v>1325</v>
      </c>
      <c r="D240" s="243" t="s">
        <v>246</v>
      </c>
      <c r="E240" s="244" t="s">
        <v>2210</v>
      </c>
      <c r="F240" s="245" t="s">
        <v>2211</v>
      </c>
      <c r="G240" s="246" t="s">
        <v>2212</v>
      </c>
      <c r="H240" s="247">
        <v>8</v>
      </c>
      <c r="I240" s="248"/>
      <c r="J240" s="249">
        <f>ROUND(I240*H240,2)</f>
        <v>0</v>
      </c>
      <c r="K240" s="250"/>
      <c r="L240" s="251"/>
      <c r="M240" s="252" t="s">
        <v>1</v>
      </c>
      <c r="N240" s="25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277</v>
      </c>
      <c r="AT240" s="236" t="s">
        <v>246</v>
      </c>
      <c r="AU240" s="236" t="s">
        <v>80</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1374</v>
      </c>
    </row>
    <row r="241" s="2" customFormat="1">
      <c r="A241" s="35"/>
      <c r="B241" s="36"/>
      <c r="C241" s="37"/>
      <c r="D241" s="238" t="s">
        <v>244</v>
      </c>
      <c r="E241" s="37"/>
      <c r="F241" s="239" t="s">
        <v>2211</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80</v>
      </c>
    </row>
    <row r="242" s="2" customFormat="1" ht="44.25" customHeight="1">
      <c r="A242" s="35"/>
      <c r="B242" s="36"/>
      <c r="C242" s="243" t="s">
        <v>1238</v>
      </c>
      <c r="D242" s="243" t="s">
        <v>246</v>
      </c>
      <c r="E242" s="244" t="s">
        <v>2256</v>
      </c>
      <c r="F242" s="245" t="s">
        <v>2229</v>
      </c>
      <c r="G242" s="246" t="s">
        <v>2212</v>
      </c>
      <c r="H242" s="247">
        <v>26</v>
      </c>
      <c r="I242" s="248"/>
      <c r="J242" s="249">
        <f>ROUND(I242*H242,2)</f>
        <v>0</v>
      </c>
      <c r="K242" s="250"/>
      <c r="L242" s="251"/>
      <c r="M242" s="252" t="s">
        <v>1</v>
      </c>
      <c r="N242" s="253" t="s">
        <v>38</v>
      </c>
      <c r="O242" s="88"/>
      <c r="P242" s="234">
        <f>O242*H242</f>
        <v>0</v>
      </c>
      <c r="Q242" s="234">
        <v>0</v>
      </c>
      <c r="R242" s="234">
        <f>Q242*H242</f>
        <v>0</v>
      </c>
      <c r="S242" s="234">
        <v>0</v>
      </c>
      <c r="T242" s="235">
        <f>S242*H242</f>
        <v>0</v>
      </c>
      <c r="U242" s="35"/>
      <c r="V242" s="35"/>
      <c r="W242" s="35"/>
      <c r="X242" s="35"/>
      <c r="Y242" s="35"/>
      <c r="Z242" s="35"/>
      <c r="AA242" s="35"/>
      <c r="AB242" s="35"/>
      <c r="AC242" s="35"/>
      <c r="AD242" s="35"/>
      <c r="AE242" s="35"/>
      <c r="AR242" s="236" t="s">
        <v>277</v>
      </c>
      <c r="AT242" s="236" t="s">
        <v>246</v>
      </c>
      <c r="AU242" s="236" t="s">
        <v>80</v>
      </c>
      <c r="AY242" s="14" t="s">
        <v>238</v>
      </c>
      <c r="BE242" s="237">
        <f>IF(N242="základní",J242,0)</f>
        <v>0</v>
      </c>
      <c r="BF242" s="237">
        <f>IF(N242="snížená",J242,0)</f>
        <v>0</v>
      </c>
      <c r="BG242" s="237">
        <f>IF(N242="zákl. přenesená",J242,0)</f>
        <v>0</v>
      </c>
      <c r="BH242" s="237">
        <f>IF(N242="sníž. přenesená",J242,0)</f>
        <v>0</v>
      </c>
      <c r="BI242" s="237">
        <f>IF(N242="nulová",J242,0)</f>
        <v>0</v>
      </c>
      <c r="BJ242" s="14" t="s">
        <v>80</v>
      </c>
      <c r="BK242" s="237">
        <f>ROUND(I242*H242,2)</f>
        <v>0</v>
      </c>
      <c r="BL242" s="14" t="s">
        <v>258</v>
      </c>
      <c r="BM242" s="236" t="s">
        <v>1379</v>
      </c>
    </row>
    <row r="243" s="2" customFormat="1">
      <c r="A243" s="35"/>
      <c r="B243" s="36"/>
      <c r="C243" s="37"/>
      <c r="D243" s="238" t="s">
        <v>244</v>
      </c>
      <c r="E243" s="37"/>
      <c r="F243" s="239" t="s">
        <v>2229</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244</v>
      </c>
      <c r="AU243" s="14" t="s">
        <v>80</v>
      </c>
    </row>
    <row r="244" s="2" customFormat="1" ht="44.25" customHeight="1">
      <c r="A244" s="35"/>
      <c r="B244" s="36"/>
      <c r="C244" s="243" t="s">
        <v>1334</v>
      </c>
      <c r="D244" s="243" t="s">
        <v>246</v>
      </c>
      <c r="E244" s="244" t="s">
        <v>2213</v>
      </c>
      <c r="F244" s="245" t="s">
        <v>2214</v>
      </c>
      <c r="G244" s="246" t="s">
        <v>242</v>
      </c>
      <c r="H244" s="247">
        <v>62</v>
      </c>
      <c r="I244" s="248"/>
      <c r="J244" s="249">
        <f>ROUND(I244*H244,2)</f>
        <v>0</v>
      </c>
      <c r="K244" s="250"/>
      <c r="L244" s="251"/>
      <c r="M244" s="252" t="s">
        <v>1</v>
      </c>
      <c r="N244" s="253" t="s">
        <v>38</v>
      </c>
      <c r="O244" s="88"/>
      <c r="P244" s="234">
        <f>O244*H244</f>
        <v>0</v>
      </c>
      <c r="Q244" s="234">
        <v>0</v>
      </c>
      <c r="R244" s="234">
        <f>Q244*H244</f>
        <v>0</v>
      </c>
      <c r="S244" s="234">
        <v>0</v>
      </c>
      <c r="T244" s="235">
        <f>S244*H244</f>
        <v>0</v>
      </c>
      <c r="U244" s="35"/>
      <c r="V244" s="35"/>
      <c r="W244" s="35"/>
      <c r="X244" s="35"/>
      <c r="Y244" s="35"/>
      <c r="Z244" s="35"/>
      <c r="AA244" s="35"/>
      <c r="AB244" s="35"/>
      <c r="AC244" s="35"/>
      <c r="AD244" s="35"/>
      <c r="AE244" s="35"/>
      <c r="AR244" s="236" t="s">
        <v>277</v>
      </c>
      <c r="AT244" s="236" t="s">
        <v>246</v>
      </c>
      <c r="AU244" s="236" t="s">
        <v>80</v>
      </c>
      <c r="AY244" s="14" t="s">
        <v>238</v>
      </c>
      <c r="BE244" s="237">
        <f>IF(N244="základní",J244,0)</f>
        <v>0</v>
      </c>
      <c r="BF244" s="237">
        <f>IF(N244="snížená",J244,0)</f>
        <v>0</v>
      </c>
      <c r="BG244" s="237">
        <f>IF(N244="zákl. přenesená",J244,0)</f>
        <v>0</v>
      </c>
      <c r="BH244" s="237">
        <f>IF(N244="sníž. přenesená",J244,0)</f>
        <v>0</v>
      </c>
      <c r="BI244" s="237">
        <f>IF(N244="nulová",J244,0)</f>
        <v>0</v>
      </c>
      <c r="BJ244" s="14" t="s">
        <v>80</v>
      </c>
      <c r="BK244" s="237">
        <f>ROUND(I244*H244,2)</f>
        <v>0</v>
      </c>
      <c r="BL244" s="14" t="s">
        <v>258</v>
      </c>
      <c r="BM244" s="236" t="s">
        <v>1383</v>
      </c>
    </row>
    <row r="245" s="2" customFormat="1">
      <c r="A245" s="35"/>
      <c r="B245" s="36"/>
      <c r="C245" s="37"/>
      <c r="D245" s="238" t="s">
        <v>244</v>
      </c>
      <c r="E245" s="37"/>
      <c r="F245" s="239" t="s">
        <v>2214</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244</v>
      </c>
      <c r="AU245" s="14" t="s">
        <v>80</v>
      </c>
    </row>
    <row r="246" s="2" customFormat="1">
      <c r="A246" s="35"/>
      <c r="B246" s="36"/>
      <c r="C246" s="37"/>
      <c r="D246" s="238" t="s">
        <v>993</v>
      </c>
      <c r="E246" s="37"/>
      <c r="F246" s="265" t="s">
        <v>2209</v>
      </c>
      <c r="G246" s="37"/>
      <c r="H246" s="37"/>
      <c r="I246" s="240"/>
      <c r="J246" s="37"/>
      <c r="K246" s="37"/>
      <c r="L246" s="41"/>
      <c r="M246" s="241"/>
      <c r="N246" s="242"/>
      <c r="O246" s="88"/>
      <c r="P246" s="88"/>
      <c r="Q246" s="88"/>
      <c r="R246" s="88"/>
      <c r="S246" s="88"/>
      <c r="T246" s="89"/>
      <c r="U246" s="35"/>
      <c r="V246" s="35"/>
      <c r="W246" s="35"/>
      <c r="X246" s="35"/>
      <c r="Y246" s="35"/>
      <c r="Z246" s="35"/>
      <c r="AA246" s="35"/>
      <c r="AB246" s="35"/>
      <c r="AC246" s="35"/>
      <c r="AD246" s="35"/>
      <c r="AE246" s="35"/>
      <c r="AT246" s="14" t="s">
        <v>993</v>
      </c>
      <c r="AU246" s="14" t="s">
        <v>80</v>
      </c>
    </row>
    <row r="247" s="2" customFormat="1" ht="16.5" customHeight="1">
      <c r="A247" s="35"/>
      <c r="B247" s="36"/>
      <c r="C247" s="243" t="s">
        <v>1242</v>
      </c>
      <c r="D247" s="243" t="s">
        <v>246</v>
      </c>
      <c r="E247" s="244" t="s">
        <v>2230</v>
      </c>
      <c r="F247" s="245" t="s">
        <v>2231</v>
      </c>
      <c r="G247" s="246" t="s">
        <v>249</v>
      </c>
      <c r="H247" s="247">
        <v>193.84999999999999</v>
      </c>
      <c r="I247" s="248"/>
      <c r="J247" s="249">
        <f>ROUND(I247*H247,2)</f>
        <v>0</v>
      </c>
      <c r="K247" s="250"/>
      <c r="L247" s="251"/>
      <c r="M247" s="252" t="s">
        <v>1</v>
      </c>
      <c r="N247" s="253" t="s">
        <v>38</v>
      </c>
      <c r="O247" s="88"/>
      <c r="P247" s="234">
        <f>O247*H247</f>
        <v>0</v>
      </c>
      <c r="Q247" s="234">
        <v>0</v>
      </c>
      <c r="R247" s="234">
        <f>Q247*H247</f>
        <v>0</v>
      </c>
      <c r="S247" s="234">
        <v>0</v>
      </c>
      <c r="T247" s="235">
        <f>S247*H247</f>
        <v>0</v>
      </c>
      <c r="U247" s="35"/>
      <c r="V247" s="35"/>
      <c r="W247" s="35"/>
      <c r="X247" s="35"/>
      <c r="Y247" s="35"/>
      <c r="Z247" s="35"/>
      <c r="AA247" s="35"/>
      <c r="AB247" s="35"/>
      <c r="AC247" s="35"/>
      <c r="AD247" s="35"/>
      <c r="AE247" s="35"/>
      <c r="AR247" s="236" t="s">
        <v>277</v>
      </c>
      <c r="AT247" s="236" t="s">
        <v>246</v>
      </c>
      <c r="AU247" s="236" t="s">
        <v>80</v>
      </c>
      <c r="AY247" s="14" t="s">
        <v>238</v>
      </c>
      <c r="BE247" s="237">
        <f>IF(N247="základní",J247,0)</f>
        <v>0</v>
      </c>
      <c r="BF247" s="237">
        <f>IF(N247="snížená",J247,0)</f>
        <v>0</v>
      </c>
      <c r="BG247" s="237">
        <f>IF(N247="zákl. přenesená",J247,0)</f>
        <v>0</v>
      </c>
      <c r="BH247" s="237">
        <f>IF(N247="sníž. přenesená",J247,0)</f>
        <v>0</v>
      </c>
      <c r="BI247" s="237">
        <f>IF(N247="nulová",J247,0)</f>
        <v>0</v>
      </c>
      <c r="BJ247" s="14" t="s">
        <v>80</v>
      </c>
      <c r="BK247" s="237">
        <f>ROUND(I247*H247,2)</f>
        <v>0</v>
      </c>
      <c r="BL247" s="14" t="s">
        <v>258</v>
      </c>
      <c r="BM247" s="236" t="s">
        <v>1388</v>
      </c>
    </row>
    <row r="248" s="2" customFormat="1">
      <c r="A248" s="35"/>
      <c r="B248" s="36"/>
      <c r="C248" s="37"/>
      <c r="D248" s="238" t="s">
        <v>244</v>
      </c>
      <c r="E248" s="37"/>
      <c r="F248" s="239" t="s">
        <v>2231</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244</v>
      </c>
      <c r="AU248" s="14" t="s">
        <v>80</v>
      </c>
    </row>
    <row r="249" s="2" customFormat="1">
      <c r="A249" s="35"/>
      <c r="B249" s="36"/>
      <c r="C249" s="37"/>
      <c r="D249" s="238" t="s">
        <v>993</v>
      </c>
      <c r="E249" s="37"/>
      <c r="F249" s="265" t="s">
        <v>2209</v>
      </c>
      <c r="G249" s="37"/>
      <c r="H249" s="37"/>
      <c r="I249" s="240"/>
      <c r="J249" s="37"/>
      <c r="K249" s="37"/>
      <c r="L249" s="41"/>
      <c r="M249" s="241"/>
      <c r="N249" s="242"/>
      <c r="O249" s="88"/>
      <c r="P249" s="88"/>
      <c r="Q249" s="88"/>
      <c r="R249" s="88"/>
      <c r="S249" s="88"/>
      <c r="T249" s="89"/>
      <c r="U249" s="35"/>
      <c r="V249" s="35"/>
      <c r="W249" s="35"/>
      <c r="X249" s="35"/>
      <c r="Y249" s="35"/>
      <c r="Z249" s="35"/>
      <c r="AA249" s="35"/>
      <c r="AB249" s="35"/>
      <c r="AC249" s="35"/>
      <c r="AD249" s="35"/>
      <c r="AE249" s="35"/>
      <c r="AT249" s="14" t="s">
        <v>993</v>
      </c>
      <c r="AU249" s="14" t="s">
        <v>80</v>
      </c>
    </row>
    <row r="250" s="2" customFormat="1" ht="24.15" customHeight="1">
      <c r="A250" s="35"/>
      <c r="B250" s="36"/>
      <c r="C250" s="243" t="s">
        <v>1343</v>
      </c>
      <c r="D250" s="243" t="s">
        <v>246</v>
      </c>
      <c r="E250" s="244" t="s">
        <v>2232</v>
      </c>
      <c r="F250" s="245" t="s">
        <v>2233</v>
      </c>
      <c r="G250" s="246" t="s">
        <v>242</v>
      </c>
      <c r="H250" s="247">
        <v>24</v>
      </c>
      <c r="I250" s="248"/>
      <c r="J250" s="249">
        <f>ROUND(I250*H250,2)</f>
        <v>0</v>
      </c>
      <c r="K250" s="250"/>
      <c r="L250" s="251"/>
      <c r="M250" s="252" t="s">
        <v>1</v>
      </c>
      <c r="N250" s="253" t="s">
        <v>38</v>
      </c>
      <c r="O250" s="88"/>
      <c r="P250" s="234">
        <f>O250*H250</f>
        <v>0</v>
      </c>
      <c r="Q250" s="234">
        <v>0</v>
      </c>
      <c r="R250" s="234">
        <f>Q250*H250</f>
        <v>0</v>
      </c>
      <c r="S250" s="234">
        <v>0</v>
      </c>
      <c r="T250" s="235">
        <f>S250*H250</f>
        <v>0</v>
      </c>
      <c r="U250" s="35"/>
      <c r="V250" s="35"/>
      <c r="W250" s="35"/>
      <c r="X250" s="35"/>
      <c r="Y250" s="35"/>
      <c r="Z250" s="35"/>
      <c r="AA250" s="35"/>
      <c r="AB250" s="35"/>
      <c r="AC250" s="35"/>
      <c r="AD250" s="35"/>
      <c r="AE250" s="35"/>
      <c r="AR250" s="236" t="s">
        <v>277</v>
      </c>
      <c r="AT250" s="236" t="s">
        <v>246</v>
      </c>
      <c r="AU250" s="236" t="s">
        <v>80</v>
      </c>
      <c r="AY250" s="14" t="s">
        <v>238</v>
      </c>
      <c r="BE250" s="237">
        <f>IF(N250="základní",J250,0)</f>
        <v>0</v>
      </c>
      <c r="BF250" s="237">
        <f>IF(N250="snížená",J250,0)</f>
        <v>0</v>
      </c>
      <c r="BG250" s="237">
        <f>IF(N250="zákl. přenesená",J250,0)</f>
        <v>0</v>
      </c>
      <c r="BH250" s="237">
        <f>IF(N250="sníž. přenesená",J250,0)</f>
        <v>0</v>
      </c>
      <c r="BI250" s="237">
        <f>IF(N250="nulová",J250,0)</f>
        <v>0</v>
      </c>
      <c r="BJ250" s="14" t="s">
        <v>80</v>
      </c>
      <c r="BK250" s="237">
        <f>ROUND(I250*H250,2)</f>
        <v>0</v>
      </c>
      <c r="BL250" s="14" t="s">
        <v>258</v>
      </c>
      <c r="BM250" s="236" t="s">
        <v>1392</v>
      </c>
    </row>
    <row r="251" s="2" customFormat="1">
      <c r="A251" s="35"/>
      <c r="B251" s="36"/>
      <c r="C251" s="37"/>
      <c r="D251" s="238" t="s">
        <v>244</v>
      </c>
      <c r="E251" s="37"/>
      <c r="F251" s="239" t="s">
        <v>2233</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244</v>
      </c>
      <c r="AU251" s="14" t="s">
        <v>80</v>
      </c>
    </row>
    <row r="252" s="2" customFormat="1" ht="24.15" customHeight="1">
      <c r="A252" s="35"/>
      <c r="B252" s="36"/>
      <c r="C252" s="243" t="s">
        <v>1245</v>
      </c>
      <c r="D252" s="243" t="s">
        <v>246</v>
      </c>
      <c r="E252" s="244" t="s">
        <v>2234</v>
      </c>
      <c r="F252" s="245" t="s">
        <v>2235</v>
      </c>
      <c r="G252" s="246" t="s">
        <v>242</v>
      </c>
      <c r="H252" s="247">
        <v>20</v>
      </c>
      <c r="I252" s="248"/>
      <c r="J252" s="249">
        <f>ROUND(I252*H252,2)</f>
        <v>0</v>
      </c>
      <c r="K252" s="250"/>
      <c r="L252" s="251"/>
      <c r="M252" s="252" t="s">
        <v>1</v>
      </c>
      <c r="N252" s="25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277</v>
      </c>
      <c r="AT252" s="236" t="s">
        <v>246</v>
      </c>
      <c r="AU252" s="236" t="s">
        <v>80</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1397</v>
      </c>
    </row>
    <row r="253" s="2" customFormat="1">
      <c r="A253" s="35"/>
      <c r="B253" s="36"/>
      <c r="C253" s="37"/>
      <c r="D253" s="238" t="s">
        <v>244</v>
      </c>
      <c r="E253" s="37"/>
      <c r="F253" s="239" t="s">
        <v>2235</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80</v>
      </c>
    </row>
    <row r="254" s="2" customFormat="1" ht="21.75" customHeight="1">
      <c r="A254" s="35"/>
      <c r="B254" s="36"/>
      <c r="C254" s="243" t="s">
        <v>1351</v>
      </c>
      <c r="D254" s="243" t="s">
        <v>246</v>
      </c>
      <c r="E254" s="244" t="s">
        <v>2217</v>
      </c>
      <c r="F254" s="245" t="s">
        <v>2218</v>
      </c>
      <c r="G254" s="246" t="s">
        <v>242</v>
      </c>
      <c r="H254" s="247">
        <v>5136</v>
      </c>
      <c r="I254" s="248"/>
      <c r="J254" s="249">
        <f>ROUND(I254*H254,2)</f>
        <v>0</v>
      </c>
      <c r="K254" s="250"/>
      <c r="L254" s="251"/>
      <c r="M254" s="252" t="s">
        <v>1</v>
      </c>
      <c r="N254" s="253" t="s">
        <v>38</v>
      </c>
      <c r="O254" s="88"/>
      <c r="P254" s="234">
        <f>O254*H254</f>
        <v>0</v>
      </c>
      <c r="Q254" s="234">
        <v>0</v>
      </c>
      <c r="R254" s="234">
        <f>Q254*H254</f>
        <v>0</v>
      </c>
      <c r="S254" s="234">
        <v>0</v>
      </c>
      <c r="T254" s="235">
        <f>S254*H254</f>
        <v>0</v>
      </c>
      <c r="U254" s="35"/>
      <c r="V254" s="35"/>
      <c r="W254" s="35"/>
      <c r="X254" s="35"/>
      <c r="Y254" s="35"/>
      <c r="Z254" s="35"/>
      <c r="AA254" s="35"/>
      <c r="AB254" s="35"/>
      <c r="AC254" s="35"/>
      <c r="AD254" s="35"/>
      <c r="AE254" s="35"/>
      <c r="AR254" s="236" t="s">
        <v>277</v>
      </c>
      <c r="AT254" s="236" t="s">
        <v>246</v>
      </c>
      <c r="AU254" s="236" t="s">
        <v>80</v>
      </c>
      <c r="AY254" s="14" t="s">
        <v>238</v>
      </c>
      <c r="BE254" s="237">
        <f>IF(N254="základní",J254,0)</f>
        <v>0</v>
      </c>
      <c r="BF254" s="237">
        <f>IF(N254="snížená",J254,0)</f>
        <v>0</v>
      </c>
      <c r="BG254" s="237">
        <f>IF(N254="zákl. přenesená",J254,0)</f>
        <v>0</v>
      </c>
      <c r="BH254" s="237">
        <f>IF(N254="sníž. přenesená",J254,0)</f>
        <v>0</v>
      </c>
      <c r="BI254" s="237">
        <f>IF(N254="nulová",J254,0)</f>
        <v>0</v>
      </c>
      <c r="BJ254" s="14" t="s">
        <v>80</v>
      </c>
      <c r="BK254" s="237">
        <f>ROUND(I254*H254,2)</f>
        <v>0</v>
      </c>
      <c r="BL254" s="14" t="s">
        <v>258</v>
      </c>
      <c r="BM254" s="236" t="s">
        <v>1590</v>
      </c>
    </row>
    <row r="255" s="2" customFormat="1">
      <c r="A255" s="35"/>
      <c r="B255" s="36"/>
      <c r="C255" s="37"/>
      <c r="D255" s="238" t="s">
        <v>244</v>
      </c>
      <c r="E255" s="37"/>
      <c r="F255" s="239" t="s">
        <v>2218</v>
      </c>
      <c r="G255" s="37"/>
      <c r="H255" s="37"/>
      <c r="I255" s="240"/>
      <c r="J255" s="37"/>
      <c r="K255" s="37"/>
      <c r="L255" s="41"/>
      <c r="M255" s="241"/>
      <c r="N255" s="242"/>
      <c r="O255" s="88"/>
      <c r="P255" s="88"/>
      <c r="Q255" s="88"/>
      <c r="R255" s="88"/>
      <c r="S255" s="88"/>
      <c r="T255" s="89"/>
      <c r="U255" s="35"/>
      <c r="V255" s="35"/>
      <c r="W255" s="35"/>
      <c r="X255" s="35"/>
      <c r="Y255" s="35"/>
      <c r="Z255" s="35"/>
      <c r="AA255" s="35"/>
      <c r="AB255" s="35"/>
      <c r="AC255" s="35"/>
      <c r="AD255" s="35"/>
      <c r="AE255" s="35"/>
      <c r="AT255" s="14" t="s">
        <v>244</v>
      </c>
      <c r="AU255" s="14" t="s">
        <v>80</v>
      </c>
    </row>
    <row r="256" s="2" customFormat="1" ht="24.15" customHeight="1">
      <c r="A256" s="35"/>
      <c r="B256" s="36"/>
      <c r="C256" s="243" t="s">
        <v>1247</v>
      </c>
      <c r="D256" s="243" t="s">
        <v>246</v>
      </c>
      <c r="E256" s="244" t="s">
        <v>1439</v>
      </c>
      <c r="F256" s="245" t="s">
        <v>2236</v>
      </c>
      <c r="G256" s="246" t="s">
        <v>242</v>
      </c>
      <c r="H256" s="247">
        <v>3</v>
      </c>
      <c r="I256" s="248"/>
      <c r="J256" s="249">
        <f>ROUND(I256*H256,2)</f>
        <v>0</v>
      </c>
      <c r="K256" s="250"/>
      <c r="L256" s="251"/>
      <c r="M256" s="252" t="s">
        <v>1</v>
      </c>
      <c r="N256" s="253" t="s">
        <v>38</v>
      </c>
      <c r="O256" s="88"/>
      <c r="P256" s="234">
        <f>O256*H256</f>
        <v>0</v>
      </c>
      <c r="Q256" s="234">
        <v>0</v>
      </c>
      <c r="R256" s="234">
        <f>Q256*H256</f>
        <v>0</v>
      </c>
      <c r="S256" s="234">
        <v>0</v>
      </c>
      <c r="T256" s="235">
        <f>S256*H256</f>
        <v>0</v>
      </c>
      <c r="U256" s="35"/>
      <c r="V256" s="35"/>
      <c r="W256" s="35"/>
      <c r="X256" s="35"/>
      <c r="Y256" s="35"/>
      <c r="Z256" s="35"/>
      <c r="AA256" s="35"/>
      <c r="AB256" s="35"/>
      <c r="AC256" s="35"/>
      <c r="AD256" s="35"/>
      <c r="AE256" s="35"/>
      <c r="AR256" s="236" t="s">
        <v>277</v>
      </c>
      <c r="AT256" s="236" t="s">
        <v>246</v>
      </c>
      <c r="AU256" s="236" t="s">
        <v>80</v>
      </c>
      <c r="AY256" s="14" t="s">
        <v>238</v>
      </c>
      <c r="BE256" s="237">
        <f>IF(N256="základní",J256,0)</f>
        <v>0</v>
      </c>
      <c r="BF256" s="237">
        <f>IF(N256="snížená",J256,0)</f>
        <v>0</v>
      </c>
      <c r="BG256" s="237">
        <f>IF(N256="zákl. přenesená",J256,0)</f>
        <v>0</v>
      </c>
      <c r="BH256" s="237">
        <f>IF(N256="sníž. přenesená",J256,0)</f>
        <v>0</v>
      </c>
      <c r="BI256" s="237">
        <f>IF(N256="nulová",J256,0)</f>
        <v>0</v>
      </c>
      <c r="BJ256" s="14" t="s">
        <v>80</v>
      </c>
      <c r="BK256" s="237">
        <f>ROUND(I256*H256,2)</f>
        <v>0</v>
      </c>
      <c r="BL256" s="14" t="s">
        <v>258</v>
      </c>
      <c r="BM256" s="236" t="s">
        <v>1406</v>
      </c>
    </row>
    <row r="257" s="2" customFormat="1">
      <c r="A257" s="35"/>
      <c r="B257" s="36"/>
      <c r="C257" s="37"/>
      <c r="D257" s="238" t="s">
        <v>244</v>
      </c>
      <c r="E257" s="37"/>
      <c r="F257" s="239" t="s">
        <v>2236</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244</v>
      </c>
      <c r="AU257" s="14" t="s">
        <v>80</v>
      </c>
    </row>
    <row r="258" s="2" customFormat="1" ht="24.15" customHeight="1">
      <c r="A258" s="35"/>
      <c r="B258" s="36"/>
      <c r="C258" s="243" t="s">
        <v>1357</v>
      </c>
      <c r="D258" s="243" t="s">
        <v>246</v>
      </c>
      <c r="E258" s="244" t="s">
        <v>1443</v>
      </c>
      <c r="F258" s="245" t="s">
        <v>2237</v>
      </c>
      <c r="G258" s="246" t="s">
        <v>242</v>
      </c>
      <c r="H258" s="247">
        <v>4</v>
      </c>
      <c r="I258" s="248"/>
      <c r="J258" s="249">
        <f>ROUND(I258*H258,2)</f>
        <v>0</v>
      </c>
      <c r="K258" s="250"/>
      <c r="L258" s="251"/>
      <c r="M258" s="252" t="s">
        <v>1</v>
      </c>
      <c r="N258" s="25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277</v>
      </c>
      <c r="AT258" s="236" t="s">
        <v>246</v>
      </c>
      <c r="AU258" s="236" t="s">
        <v>80</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1410</v>
      </c>
    </row>
    <row r="259" s="2" customFormat="1">
      <c r="A259" s="35"/>
      <c r="B259" s="36"/>
      <c r="C259" s="37"/>
      <c r="D259" s="238" t="s">
        <v>244</v>
      </c>
      <c r="E259" s="37"/>
      <c r="F259" s="239" t="s">
        <v>2237</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80</v>
      </c>
    </row>
    <row r="260" s="2" customFormat="1" ht="24.15" customHeight="1">
      <c r="A260" s="35"/>
      <c r="B260" s="36"/>
      <c r="C260" s="243" t="s">
        <v>1251</v>
      </c>
      <c r="D260" s="243" t="s">
        <v>246</v>
      </c>
      <c r="E260" s="244" t="s">
        <v>1451</v>
      </c>
      <c r="F260" s="245" t="s">
        <v>2239</v>
      </c>
      <c r="G260" s="246" t="s">
        <v>242</v>
      </c>
      <c r="H260" s="247">
        <v>2</v>
      </c>
      <c r="I260" s="248"/>
      <c r="J260" s="249">
        <f>ROUND(I260*H260,2)</f>
        <v>0</v>
      </c>
      <c r="K260" s="250"/>
      <c r="L260" s="251"/>
      <c r="M260" s="252" t="s">
        <v>1</v>
      </c>
      <c r="N260" s="253" t="s">
        <v>38</v>
      </c>
      <c r="O260" s="88"/>
      <c r="P260" s="234">
        <f>O260*H260</f>
        <v>0</v>
      </c>
      <c r="Q260" s="234">
        <v>0</v>
      </c>
      <c r="R260" s="234">
        <f>Q260*H260</f>
        <v>0</v>
      </c>
      <c r="S260" s="234">
        <v>0</v>
      </c>
      <c r="T260" s="235">
        <f>S260*H260</f>
        <v>0</v>
      </c>
      <c r="U260" s="35"/>
      <c r="V260" s="35"/>
      <c r="W260" s="35"/>
      <c r="X260" s="35"/>
      <c r="Y260" s="35"/>
      <c r="Z260" s="35"/>
      <c r="AA260" s="35"/>
      <c r="AB260" s="35"/>
      <c r="AC260" s="35"/>
      <c r="AD260" s="35"/>
      <c r="AE260" s="35"/>
      <c r="AR260" s="236" t="s">
        <v>277</v>
      </c>
      <c r="AT260" s="236" t="s">
        <v>246</v>
      </c>
      <c r="AU260" s="236" t="s">
        <v>80</v>
      </c>
      <c r="AY260" s="14" t="s">
        <v>238</v>
      </c>
      <c r="BE260" s="237">
        <f>IF(N260="základní",J260,0)</f>
        <v>0</v>
      </c>
      <c r="BF260" s="237">
        <f>IF(N260="snížená",J260,0)</f>
        <v>0</v>
      </c>
      <c r="BG260" s="237">
        <f>IF(N260="zákl. přenesená",J260,0)</f>
        <v>0</v>
      </c>
      <c r="BH260" s="237">
        <f>IF(N260="sníž. přenesená",J260,0)</f>
        <v>0</v>
      </c>
      <c r="BI260" s="237">
        <f>IF(N260="nulová",J260,0)</f>
        <v>0</v>
      </c>
      <c r="BJ260" s="14" t="s">
        <v>80</v>
      </c>
      <c r="BK260" s="237">
        <f>ROUND(I260*H260,2)</f>
        <v>0</v>
      </c>
      <c r="BL260" s="14" t="s">
        <v>258</v>
      </c>
      <c r="BM260" s="236" t="s">
        <v>1414</v>
      </c>
    </row>
    <row r="261" s="2" customFormat="1">
      <c r="A261" s="35"/>
      <c r="B261" s="36"/>
      <c r="C261" s="37"/>
      <c r="D261" s="238" t="s">
        <v>244</v>
      </c>
      <c r="E261" s="37"/>
      <c r="F261" s="239" t="s">
        <v>2239</v>
      </c>
      <c r="G261" s="37"/>
      <c r="H261" s="37"/>
      <c r="I261" s="240"/>
      <c r="J261" s="37"/>
      <c r="K261" s="37"/>
      <c r="L261" s="41"/>
      <c r="M261" s="241"/>
      <c r="N261" s="242"/>
      <c r="O261" s="88"/>
      <c r="P261" s="88"/>
      <c r="Q261" s="88"/>
      <c r="R261" s="88"/>
      <c r="S261" s="88"/>
      <c r="T261" s="89"/>
      <c r="U261" s="35"/>
      <c r="V261" s="35"/>
      <c r="W261" s="35"/>
      <c r="X261" s="35"/>
      <c r="Y261" s="35"/>
      <c r="Z261" s="35"/>
      <c r="AA261" s="35"/>
      <c r="AB261" s="35"/>
      <c r="AC261" s="35"/>
      <c r="AD261" s="35"/>
      <c r="AE261" s="35"/>
      <c r="AT261" s="14" t="s">
        <v>244</v>
      </c>
      <c r="AU261" s="14" t="s">
        <v>80</v>
      </c>
    </row>
    <row r="262" s="2" customFormat="1" ht="24.15" customHeight="1">
      <c r="A262" s="35"/>
      <c r="B262" s="36"/>
      <c r="C262" s="243" t="s">
        <v>1367</v>
      </c>
      <c r="D262" s="243" t="s">
        <v>246</v>
      </c>
      <c r="E262" s="244" t="s">
        <v>1455</v>
      </c>
      <c r="F262" s="245" t="s">
        <v>2257</v>
      </c>
      <c r="G262" s="246" t="s">
        <v>242</v>
      </c>
      <c r="H262" s="247">
        <v>1</v>
      </c>
      <c r="I262" s="248"/>
      <c r="J262" s="249">
        <f>ROUND(I262*H262,2)</f>
        <v>0</v>
      </c>
      <c r="K262" s="250"/>
      <c r="L262" s="251"/>
      <c r="M262" s="252" t="s">
        <v>1</v>
      </c>
      <c r="N262" s="253" t="s">
        <v>38</v>
      </c>
      <c r="O262" s="88"/>
      <c r="P262" s="234">
        <f>O262*H262</f>
        <v>0</v>
      </c>
      <c r="Q262" s="234">
        <v>0</v>
      </c>
      <c r="R262" s="234">
        <f>Q262*H262</f>
        <v>0</v>
      </c>
      <c r="S262" s="234">
        <v>0</v>
      </c>
      <c r="T262" s="235">
        <f>S262*H262</f>
        <v>0</v>
      </c>
      <c r="U262" s="35"/>
      <c r="V262" s="35"/>
      <c r="W262" s="35"/>
      <c r="X262" s="35"/>
      <c r="Y262" s="35"/>
      <c r="Z262" s="35"/>
      <c r="AA262" s="35"/>
      <c r="AB262" s="35"/>
      <c r="AC262" s="35"/>
      <c r="AD262" s="35"/>
      <c r="AE262" s="35"/>
      <c r="AR262" s="236" t="s">
        <v>277</v>
      </c>
      <c r="AT262" s="236" t="s">
        <v>246</v>
      </c>
      <c r="AU262" s="236" t="s">
        <v>80</v>
      </c>
      <c r="AY262" s="14" t="s">
        <v>238</v>
      </c>
      <c r="BE262" s="237">
        <f>IF(N262="základní",J262,0)</f>
        <v>0</v>
      </c>
      <c r="BF262" s="237">
        <f>IF(N262="snížená",J262,0)</f>
        <v>0</v>
      </c>
      <c r="BG262" s="237">
        <f>IF(N262="zákl. přenesená",J262,0)</f>
        <v>0</v>
      </c>
      <c r="BH262" s="237">
        <f>IF(N262="sníž. přenesená",J262,0)</f>
        <v>0</v>
      </c>
      <c r="BI262" s="237">
        <f>IF(N262="nulová",J262,0)</f>
        <v>0</v>
      </c>
      <c r="BJ262" s="14" t="s">
        <v>80</v>
      </c>
      <c r="BK262" s="237">
        <f>ROUND(I262*H262,2)</f>
        <v>0</v>
      </c>
      <c r="BL262" s="14" t="s">
        <v>258</v>
      </c>
      <c r="BM262" s="236" t="s">
        <v>1418</v>
      </c>
    </row>
    <row r="263" s="2" customFormat="1">
      <c r="A263" s="35"/>
      <c r="B263" s="36"/>
      <c r="C263" s="37"/>
      <c r="D263" s="238" t="s">
        <v>244</v>
      </c>
      <c r="E263" s="37"/>
      <c r="F263" s="239" t="s">
        <v>2257</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244</v>
      </c>
      <c r="AU263" s="14" t="s">
        <v>80</v>
      </c>
    </row>
    <row r="264" s="2" customFormat="1" ht="24.15" customHeight="1">
      <c r="A264" s="35"/>
      <c r="B264" s="36"/>
      <c r="C264" s="243" t="s">
        <v>1256</v>
      </c>
      <c r="D264" s="243" t="s">
        <v>246</v>
      </c>
      <c r="E264" s="244" t="s">
        <v>1458</v>
      </c>
      <c r="F264" s="245" t="s">
        <v>2258</v>
      </c>
      <c r="G264" s="246" t="s">
        <v>242</v>
      </c>
      <c r="H264" s="247">
        <v>2</v>
      </c>
      <c r="I264" s="248"/>
      <c r="J264" s="249">
        <f>ROUND(I264*H264,2)</f>
        <v>0</v>
      </c>
      <c r="K264" s="250"/>
      <c r="L264" s="251"/>
      <c r="M264" s="252" t="s">
        <v>1</v>
      </c>
      <c r="N264" s="25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277</v>
      </c>
      <c r="AT264" s="236" t="s">
        <v>246</v>
      </c>
      <c r="AU264" s="236" t="s">
        <v>80</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1600</v>
      </c>
    </row>
    <row r="265" s="2" customFormat="1">
      <c r="A265" s="35"/>
      <c r="B265" s="36"/>
      <c r="C265" s="37"/>
      <c r="D265" s="238" t="s">
        <v>244</v>
      </c>
      <c r="E265" s="37"/>
      <c r="F265" s="239" t="s">
        <v>2258</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80</v>
      </c>
    </row>
    <row r="266" s="2" customFormat="1" ht="24.15" customHeight="1">
      <c r="A266" s="35"/>
      <c r="B266" s="36"/>
      <c r="C266" s="243" t="s">
        <v>1376</v>
      </c>
      <c r="D266" s="243" t="s">
        <v>246</v>
      </c>
      <c r="E266" s="244" t="s">
        <v>1462</v>
      </c>
      <c r="F266" s="245" t="s">
        <v>2259</v>
      </c>
      <c r="G266" s="246" t="s">
        <v>242</v>
      </c>
      <c r="H266" s="247">
        <v>1</v>
      </c>
      <c r="I266" s="248"/>
      <c r="J266" s="249">
        <f>ROUND(I266*H266,2)</f>
        <v>0</v>
      </c>
      <c r="K266" s="250"/>
      <c r="L266" s="251"/>
      <c r="M266" s="252" t="s">
        <v>1</v>
      </c>
      <c r="N266" s="253" t="s">
        <v>38</v>
      </c>
      <c r="O266" s="88"/>
      <c r="P266" s="234">
        <f>O266*H266</f>
        <v>0</v>
      </c>
      <c r="Q266" s="234">
        <v>0</v>
      </c>
      <c r="R266" s="234">
        <f>Q266*H266</f>
        <v>0</v>
      </c>
      <c r="S266" s="234">
        <v>0</v>
      </c>
      <c r="T266" s="235">
        <f>S266*H266</f>
        <v>0</v>
      </c>
      <c r="U266" s="35"/>
      <c r="V266" s="35"/>
      <c r="W266" s="35"/>
      <c r="X266" s="35"/>
      <c r="Y266" s="35"/>
      <c r="Z266" s="35"/>
      <c r="AA266" s="35"/>
      <c r="AB266" s="35"/>
      <c r="AC266" s="35"/>
      <c r="AD266" s="35"/>
      <c r="AE266" s="35"/>
      <c r="AR266" s="236" t="s">
        <v>277</v>
      </c>
      <c r="AT266" s="236" t="s">
        <v>246</v>
      </c>
      <c r="AU266" s="236" t="s">
        <v>80</v>
      </c>
      <c r="AY266" s="14" t="s">
        <v>238</v>
      </c>
      <c r="BE266" s="237">
        <f>IF(N266="základní",J266,0)</f>
        <v>0</v>
      </c>
      <c r="BF266" s="237">
        <f>IF(N266="snížená",J266,0)</f>
        <v>0</v>
      </c>
      <c r="BG266" s="237">
        <f>IF(N266="zákl. přenesená",J266,0)</f>
        <v>0</v>
      </c>
      <c r="BH266" s="237">
        <f>IF(N266="sníž. přenesená",J266,0)</f>
        <v>0</v>
      </c>
      <c r="BI266" s="237">
        <f>IF(N266="nulová",J266,0)</f>
        <v>0</v>
      </c>
      <c r="BJ266" s="14" t="s">
        <v>80</v>
      </c>
      <c r="BK266" s="237">
        <f>ROUND(I266*H266,2)</f>
        <v>0</v>
      </c>
      <c r="BL266" s="14" t="s">
        <v>258</v>
      </c>
      <c r="BM266" s="236" t="s">
        <v>1602</v>
      </c>
    </row>
    <row r="267" s="2" customFormat="1">
      <c r="A267" s="35"/>
      <c r="B267" s="36"/>
      <c r="C267" s="37"/>
      <c r="D267" s="238" t="s">
        <v>244</v>
      </c>
      <c r="E267" s="37"/>
      <c r="F267" s="239" t="s">
        <v>2259</v>
      </c>
      <c r="G267" s="37"/>
      <c r="H267" s="37"/>
      <c r="I267" s="240"/>
      <c r="J267" s="37"/>
      <c r="K267" s="37"/>
      <c r="L267" s="41"/>
      <c r="M267" s="241"/>
      <c r="N267" s="242"/>
      <c r="O267" s="88"/>
      <c r="P267" s="88"/>
      <c r="Q267" s="88"/>
      <c r="R267" s="88"/>
      <c r="S267" s="88"/>
      <c r="T267" s="89"/>
      <c r="U267" s="35"/>
      <c r="V267" s="35"/>
      <c r="W267" s="35"/>
      <c r="X267" s="35"/>
      <c r="Y267" s="35"/>
      <c r="Z267" s="35"/>
      <c r="AA267" s="35"/>
      <c r="AB267" s="35"/>
      <c r="AC267" s="35"/>
      <c r="AD267" s="35"/>
      <c r="AE267" s="35"/>
      <c r="AT267" s="14" t="s">
        <v>244</v>
      </c>
      <c r="AU267" s="14" t="s">
        <v>80</v>
      </c>
    </row>
    <row r="268" s="2" customFormat="1" ht="24.15" customHeight="1">
      <c r="A268" s="35"/>
      <c r="B268" s="36"/>
      <c r="C268" s="243" t="s">
        <v>1259</v>
      </c>
      <c r="D268" s="243" t="s">
        <v>246</v>
      </c>
      <c r="E268" s="244" t="s">
        <v>1469</v>
      </c>
      <c r="F268" s="245" t="s">
        <v>2243</v>
      </c>
      <c r="G268" s="246" t="s">
        <v>242</v>
      </c>
      <c r="H268" s="247">
        <v>2</v>
      </c>
      <c r="I268" s="248"/>
      <c r="J268" s="249">
        <f>ROUND(I268*H268,2)</f>
        <v>0</v>
      </c>
      <c r="K268" s="250"/>
      <c r="L268" s="251"/>
      <c r="M268" s="252" t="s">
        <v>1</v>
      </c>
      <c r="N268" s="253" t="s">
        <v>38</v>
      </c>
      <c r="O268" s="88"/>
      <c r="P268" s="234">
        <f>O268*H268</f>
        <v>0</v>
      </c>
      <c r="Q268" s="234">
        <v>0</v>
      </c>
      <c r="R268" s="234">
        <f>Q268*H268</f>
        <v>0</v>
      </c>
      <c r="S268" s="234">
        <v>0</v>
      </c>
      <c r="T268" s="235">
        <f>S268*H268</f>
        <v>0</v>
      </c>
      <c r="U268" s="35"/>
      <c r="V268" s="35"/>
      <c r="W268" s="35"/>
      <c r="X268" s="35"/>
      <c r="Y268" s="35"/>
      <c r="Z268" s="35"/>
      <c r="AA268" s="35"/>
      <c r="AB268" s="35"/>
      <c r="AC268" s="35"/>
      <c r="AD268" s="35"/>
      <c r="AE268" s="35"/>
      <c r="AR268" s="236" t="s">
        <v>277</v>
      </c>
      <c r="AT268" s="236" t="s">
        <v>246</v>
      </c>
      <c r="AU268" s="236" t="s">
        <v>80</v>
      </c>
      <c r="AY268" s="14" t="s">
        <v>238</v>
      </c>
      <c r="BE268" s="237">
        <f>IF(N268="základní",J268,0)</f>
        <v>0</v>
      </c>
      <c r="BF268" s="237">
        <f>IF(N268="snížená",J268,0)</f>
        <v>0</v>
      </c>
      <c r="BG268" s="237">
        <f>IF(N268="zákl. přenesená",J268,0)</f>
        <v>0</v>
      </c>
      <c r="BH268" s="237">
        <f>IF(N268="sníž. přenesená",J268,0)</f>
        <v>0</v>
      </c>
      <c r="BI268" s="237">
        <f>IF(N268="nulová",J268,0)</f>
        <v>0</v>
      </c>
      <c r="BJ268" s="14" t="s">
        <v>80</v>
      </c>
      <c r="BK268" s="237">
        <f>ROUND(I268*H268,2)</f>
        <v>0</v>
      </c>
      <c r="BL268" s="14" t="s">
        <v>258</v>
      </c>
      <c r="BM268" s="236" t="s">
        <v>1605</v>
      </c>
    </row>
    <row r="269" s="2" customFormat="1">
      <c r="A269" s="35"/>
      <c r="B269" s="36"/>
      <c r="C269" s="37"/>
      <c r="D269" s="238" t="s">
        <v>244</v>
      </c>
      <c r="E269" s="37"/>
      <c r="F269" s="239" t="s">
        <v>2243</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244</v>
      </c>
      <c r="AU269" s="14" t="s">
        <v>80</v>
      </c>
    </row>
    <row r="270" s="2" customFormat="1" ht="24.15" customHeight="1">
      <c r="A270" s="35"/>
      <c r="B270" s="36"/>
      <c r="C270" s="243" t="s">
        <v>1385</v>
      </c>
      <c r="D270" s="243" t="s">
        <v>246</v>
      </c>
      <c r="E270" s="244" t="s">
        <v>1472</v>
      </c>
      <c r="F270" s="245" t="s">
        <v>2244</v>
      </c>
      <c r="G270" s="246" t="s">
        <v>242</v>
      </c>
      <c r="H270" s="247">
        <v>3</v>
      </c>
      <c r="I270" s="248"/>
      <c r="J270" s="249">
        <f>ROUND(I270*H270,2)</f>
        <v>0</v>
      </c>
      <c r="K270" s="250"/>
      <c r="L270" s="251"/>
      <c r="M270" s="252" t="s">
        <v>1</v>
      </c>
      <c r="N270" s="25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277</v>
      </c>
      <c r="AT270" s="236" t="s">
        <v>246</v>
      </c>
      <c r="AU270" s="236" t="s">
        <v>80</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1436</v>
      </c>
    </row>
    <row r="271" s="2" customFormat="1">
      <c r="A271" s="35"/>
      <c r="B271" s="36"/>
      <c r="C271" s="37"/>
      <c r="D271" s="238" t="s">
        <v>244</v>
      </c>
      <c r="E271" s="37"/>
      <c r="F271" s="239" t="s">
        <v>2244</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80</v>
      </c>
    </row>
    <row r="272" s="2" customFormat="1" ht="24.15" customHeight="1">
      <c r="A272" s="35"/>
      <c r="B272" s="36"/>
      <c r="C272" s="243" t="s">
        <v>1263</v>
      </c>
      <c r="D272" s="243" t="s">
        <v>246</v>
      </c>
      <c r="E272" s="244" t="s">
        <v>2260</v>
      </c>
      <c r="F272" s="245" t="s">
        <v>2245</v>
      </c>
      <c r="G272" s="246" t="s">
        <v>242</v>
      </c>
      <c r="H272" s="247">
        <v>4</v>
      </c>
      <c r="I272" s="248"/>
      <c r="J272" s="249">
        <f>ROUND(I272*H272,2)</f>
        <v>0</v>
      </c>
      <c r="K272" s="250"/>
      <c r="L272" s="251"/>
      <c r="M272" s="252" t="s">
        <v>1</v>
      </c>
      <c r="N272" s="253" t="s">
        <v>38</v>
      </c>
      <c r="O272" s="88"/>
      <c r="P272" s="234">
        <f>O272*H272</f>
        <v>0</v>
      </c>
      <c r="Q272" s="234">
        <v>0</v>
      </c>
      <c r="R272" s="234">
        <f>Q272*H272</f>
        <v>0</v>
      </c>
      <c r="S272" s="234">
        <v>0</v>
      </c>
      <c r="T272" s="235">
        <f>S272*H272</f>
        <v>0</v>
      </c>
      <c r="U272" s="35"/>
      <c r="V272" s="35"/>
      <c r="W272" s="35"/>
      <c r="X272" s="35"/>
      <c r="Y272" s="35"/>
      <c r="Z272" s="35"/>
      <c r="AA272" s="35"/>
      <c r="AB272" s="35"/>
      <c r="AC272" s="35"/>
      <c r="AD272" s="35"/>
      <c r="AE272" s="35"/>
      <c r="AR272" s="236" t="s">
        <v>277</v>
      </c>
      <c r="AT272" s="236" t="s">
        <v>246</v>
      </c>
      <c r="AU272" s="236" t="s">
        <v>80</v>
      </c>
      <c r="AY272" s="14" t="s">
        <v>238</v>
      </c>
      <c r="BE272" s="237">
        <f>IF(N272="základní",J272,0)</f>
        <v>0</v>
      </c>
      <c r="BF272" s="237">
        <f>IF(N272="snížená",J272,0)</f>
        <v>0</v>
      </c>
      <c r="BG272" s="237">
        <f>IF(N272="zákl. přenesená",J272,0)</f>
        <v>0</v>
      </c>
      <c r="BH272" s="237">
        <f>IF(N272="sníž. přenesená",J272,0)</f>
        <v>0</v>
      </c>
      <c r="BI272" s="237">
        <f>IF(N272="nulová",J272,0)</f>
        <v>0</v>
      </c>
      <c r="BJ272" s="14" t="s">
        <v>80</v>
      </c>
      <c r="BK272" s="237">
        <f>ROUND(I272*H272,2)</f>
        <v>0</v>
      </c>
      <c r="BL272" s="14" t="s">
        <v>258</v>
      </c>
      <c r="BM272" s="236" t="s">
        <v>1441</v>
      </c>
    </row>
    <row r="273" s="2" customFormat="1">
      <c r="A273" s="35"/>
      <c r="B273" s="36"/>
      <c r="C273" s="37"/>
      <c r="D273" s="238" t="s">
        <v>244</v>
      </c>
      <c r="E273" s="37"/>
      <c r="F273" s="239" t="s">
        <v>2245</v>
      </c>
      <c r="G273" s="37"/>
      <c r="H273" s="37"/>
      <c r="I273" s="240"/>
      <c r="J273" s="37"/>
      <c r="K273" s="37"/>
      <c r="L273" s="41"/>
      <c r="M273" s="241"/>
      <c r="N273" s="242"/>
      <c r="O273" s="88"/>
      <c r="P273" s="88"/>
      <c r="Q273" s="88"/>
      <c r="R273" s="88"/>
      <c r="S273" s="88"/>
      <c r="T273" s="89"/>
      <c r="U273" s="35"/>
      <c r="V273" s="35"/>
      <c r="W273" s="35"/>
      <c r="X273" s="35"/>
      <c r="Y273" s="35"/>
      <c r="Z273" s="35"/>
      <c r="AA273" s="35"/>
      <c r="AB273" s="35"/>
      <c r="AC273" s="35"/>
      <c r="AD273" s="35"/>
      <c r="AE273" s="35"/>
      <c r="AT273" s="14" t="s">
        <v>244</v>
      </c>
      <c r="AU273" s="14" t="s">
        <v>80</v>
      </c>
    </row>
    <row r="274" s="2" customFormat="1" ht="24.15" customHeight="1">
      <c r="A274" s="35"/>
      <c r="B274" s="36"/>
      <c r="C274" s="243" t="s">
        <v>1394</v>
      </c>
      <c r="D274" s="243" t="s">
        <v>246</v>
      </c>
      <c r="E274" s="244" t="s">
        <v>2261</v>
      </c>
      <c r="F274" s="245" t="s">
        <v>2262</v>
      </c>
      <c r="G274" s="246" t="s">
        <v>242</v>
      </c>
      <c r="H274" s="247">
        <v>1</v>
      </c>
      <c r="I274" s="248"/>
      <c r="J274" s="249">
        <f>ROUND(I274*H274,2)</f>
        <v>0</v>
      </c>
      <c r="K274" s="250"/>
      <c r="L274" s="251"/>
      <c r="M274" s="252" t="s">
        <v>1</v>
      </c>
      <c r="N274" s="253" t="s">
        <v>38</v>
      </c>
      <c r="O274" s="88"/>
      <c r="P274" s="234">
        <f>O274*H274</f>
        <v>0</v>
      </c>
      <c r="Q274" s="234">
        <v>0</v>
      </c>
      <c r="R274" s="234">
        <f>Q274*H274</f>
        <v>0</v>
      </c>
      <c r="S274" s="234">
        <v>0</v>
      </c>
      <c r="T274" s="235">
        <f>S274*H274</f>
        <v>0</v>
      </c>
      <c r="U274" s="35"/>
      <c r="V274" s="35"/>
      <c r="W274" s="35"/>
      <c r="X274" s="35"/>
      <c r="Y274" s="35"/>
      <c r="Z274" s="35"/>
      <c r="AA274" s="35"/>
      <c r="AB274" s="35"/>
      <c r="AC274" s="35"/>
      <c r="AD274" s="35"/>
      <c r="AE274" s="35"/>
      <c r="AR274" s="236" t="s">
        <v>277</v>
      </c>
      <c r="AT274" s="236" t="s">
        <v>246</v>
      </c>
      <c r="AU274" s="236" t="s">
        <v>80</v>
      </c>
      <c r="AY274" s="14" t="s">
        <v>238</v>
      </c>
      <c r="BE274" s="237">
        <f>IF(N274="základní",J274,0)</f>
        <v>0</v>
      </c>
      <c r="BF274" s="237">
        <f>IF(N274="snížená",J274,0)</f>
        <v>0</v>
      </c>
      <c r="BG274" s="237">
        <f>IF(N274="zákl. přenesená",J274,0)</f>
        <v>0</v>
      </c>
      <c r="BH274" s="237">
        <f>IF(N274="sníž. přenesená",J274,0)</f>
        <v>0</v>
      </c>
      <c r="BI274" s="237">
        <f>IF(N274="nulová",J274,0)</f>
        <v>0</v>
      </c>
      <c r="BJ274" s="14" t="s">
        <v>80</v>
      </c>
      <c r="BK274" s="237">
        <f>ROUND(I274*H274,2)</f>
        <v>0</v>
      </c>
      <c r="BL274" s="14" t="s">
        <v>258</v>
      </c>
      <c r="BM274" s="236" t="s">
        <v>1445</v>
      </c>
    </row>
    <row r="275" s="2" customFormat="1">
      <c r="A275" s="35"/>
      <c r="B275" s="36"/>
      <c r="C275" s="37"/>
      <c r="D275" s="238" t="s">
        <v>244</v>
      </c>
      <c r="E275" s="37"/>
      <c r="F275" s="239" t="s">
        <v>2262</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244</v>
      </c>
      <c r="AU275" s="14" t="s">
        <v>80</v>
      </c>
    </row>
    <row r="276" s="2" customFormat="1" ht="24.15" customHeight="1">
      <c r="A276" s="35"/>
      <c r="B276" s="36"/>
      <c r="C276" s="243" t="s">
        <v>357</v>
      </c>
      <c r="D276" s="243" t="s">
        <v>246</v>
      </c>
      <c r="E276" s="244" t="s">
        <v>2263</v>
      </c>
      <c r="F276" s="245" t="s">
        <v>2264</v>
      </c>
      <c r="G276" s="246" t="s">
        <v>242</v>
      </c>
      <c r="H276" s="247">
        <v>1</v>
      </c>
      <c r="I276" s="248"/>
      <c r="J276" s="249">
        <f>ROUND(I276*H276,2)</f>
        <v>0</v>
      </c>
      <c r="K276" s="250"/>
      <c r="L276" s="251"/>
      <c r="M276" s="252" t="s">
        <v>1</v>
      </c>
      <c r="N276" s="25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277</v>
      </c>
      <c r="AT276" s="236" t="s">
        <v>246</v>
      </c>
      <c r="AU276" s="236" t="s">
        <v>80</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261</v>
      </c>
    </row>
    <row r="277" s="2" customFormat="1">
      <c r="A277" s="35"/>
      <c r="B277" s="36"/>
      <c r="C277" s="37"/>
      <c r="D277" s="238" t="s">
        <v>244</v>
      </c>
      <c r="E277" s="37"/>
      <c r="F277" s="239" t="s">
        <v>2264</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80</v>
      </c>
    </row>
    <row r="278" s="2" customFormat="1" ht="24.15" customHeight="1">
      <c r="A278" s="35"/>
      <c r="B278" s="36"/>
      <c r="C278" s="243" t="s">
        <v>1403</v>
      </c>
      <c r="D278" s="243" t="s">
        <v>246</v>
      </c>
      <c r="E278" s="244" t="s">
        <v>2265</v>
      </c>
      <c r="F278" s="245" t="s">
        <v>2266</v>
      </c>
      <c r="G278" s="246" t="s">
        <v>242</v>
      </c>
      <c r="H278" s="247">
        <v>2</v>
      </c>
      <c r="I278" s="248"/>
      <c r="J278" s="249">
        <f>ROUND(I278*H278,2)</f>
        <v>0</v>
      </c>
      <c r="K278" s="250"/>
      <c r="L278" s="251"/>
      <c r="M278" s="252" t="s">
        <v>1</v>
      </c>
      <c r="N278" s="253" t="s">
        <v>38</v>
      </c>
      <c r="O278" s="88"/>
      <c r="P278" s="234">
        <f>O278*H278</f>
        <v>0</v>
      </c>
      <c r="Q278" s="234">
        <v>0</v>
      </c>
      <c r="R278" s="234">
        <f>Q278*H278</f>
        <v>0</v>
      </c>
      <c r="S278" s="234">
        <v>0</v>
      </c>
      <c r="T278" s="235">
        <f>S278*H278</f>
        <v>0</v>
      </c>
      <c r="U278" s="35"/>
      <c r="V278" s="35"/>
      <c r="W278" s="35"/>
      <c r="X278" s="35"/>
      <c r="Y278" s="35"/>
      <c r="Z278" s="35"/>
      <c r="AA278" s="35"/>
      <c r="AB278" s="35"/>
      <c r="AC278" s="35"/>
      <c r="AD278" s="35"/>
      <c r="AE278" s="35"/>
      <c r="AR278" s="236" t="s">
        <v>277</v>
      </c>
      <c r="AT278" s="236" t="s">
        <v>246</v>
      </c>
      <c r="AU278" s="236" t="s">
        <v>80</v>
      </c>
      <c r="AY278" s="14" t="s">
        <v>238</v>
      </c>
      <c r="BE278" s="237">
        <f>IF(N278="základní",J278,0)</f>
        <v>0</v>
      </c>
      <c r="BF278" s="237">
        <f>IF(N278="snížená",J278,0)</f>
        <v>0</v>
      </c>
      <c r="BG278" s="237">
        <f>IF(N278="zákl. přenesená",J278,0)</f>
        <v>0</v>
      </c>
      <c r="BH278" s="237">
        <f>IF(N278="sníž. přenesená",J278,0)</f>
        <v>0</v>
      </c>
      <c r="BI278" s="237">
        <f>IF(N278="nulová",J278,0)</f>
        <v>0</v>
      </c>
      <c r="BJ278" s="14" t="s">
        <v>80</v>
      </c>
      <c r="BK278" s="237">
        <f>ROUND(I278*H278,2)</f>
        <v>0</v>
      </c>
      <c r="BL278" s="14" t="s">
        <v>258</v>
      </c>
      <c r="BM278" s="236" t="s">
        <v>1453</v>
      </c>
    </row>
    <row r="279" s="2" customFormat="1">
      <c r="A279" s="35"/>
      <c r="B279" s="36"/>
      <c r="C279" s="37"/>
      <c r="D279" s="238" t="s">
        <v>244</v>
      </c>
      <c r="E279" s="37"/>
      <c r="F279" s="239" t="s">
        <v>2266</v>
      </c>
      <c r="G279" s="37"/>
      <c r="H279" s="37"/>
      <c r="I279" s="240"/>
      <c r="J279" s="37"/>
      <c r="K279" s="37"/>
      <c r="L279" s="41"/>
      <c r="M279" s="241"/>
      <c r="N279" s="242"/>
      <c r="O279" s="88"/>
      <c r="P279" s="88"/>
      <c r="Q279" s="88"/>
      <c r="R279" s="88"/>
      <c r="S279" s="88"/>
      <c r="T279" s="89"/>
      <c r="U279" s="35"/>
      <c r="V279" s="35"/>
      <c r="W279" s="35"/>
      <c r="X279" s="35"/>
      <c r="Y279" s="35"/>
      <c r="Z279" s="35"/>
      <c r="AA279" s="35"/>
      <c r="AB279" s="35"/>
      <c r="AC279" s="35"/>
      <c r="AD279" s="35"/>
      <c r="AE279" s="35"/>
      <c r="AT279" s="14" t="s">
        <v>244</v>
      </c>
      <c r="AU279" s="14" t="s">
        <v>80</v>
      </c>
    </row>
    <row r="280" s="2" customFormat="1" ht="24.15" customHeight="1">
      <c r="A280" s="35"/>
      <c r="B280" s="36"/>
      <c r="C280" s="243" t="s">
        <v>1272</v>
      </c>
      <c r="D280" s="243" t="s">
        <v>246</v>
      </c>
      <c r="E280" s="244" t="s">
        <v>2267</v>
      </c>
      <c r="F280" s="245" t="s">
        <v>2250</v>
      </c>
      <c r="G280" s="246" t="s">
        <v>242</v>
      </c>
      <c r="H280" s="247">
        <v>2</v>
      </c>
      <c r="I280" s="248"/>
      <c r="J280" s="249">
        <f>ROUND(I280*H280,2)</f>
        <v>0</v>
      </c>
      <c r="K280" s="250"/>
      <c r="L280" s="251"/>
      <c r="M280" s="252" t="s">
        <v>1</v>
      </c>
      <c r="N280" s="253" t="s">
        <v>38</v>
      </c>
      <c r="O280" s="88"/>
      <c r="P280" s="234">
        <f>O280*H280</f>
        <v>0</v>
      </c>
      <c r="Q280" s="234">
        <v>0</v>
      </c>
      <c r="R280" s="234">
        <f>Q280*H280</f>
        <v>0</v>
      </c>
      <c r="S280" s="234">
        <v>0</v>
      </c>
      <c r="T280" s="235">
        <f>S280*H280</f>
        <v>0</v>
      </c>
      <c r="U280" s="35"/>
      <c r="V280" s="35"/>
      <c r="W280" s="35"/>
      <c r="X280" s="35"/>
      <c r="Y280" s="35"/>
      <c r="Z280" s="35"/>
      <c r="AA280" s="35"/>
      <c r="AB280" s="35"/>
      <c r="AC280" s="35"/>
      <c r="AD280" s="35"/>
      <c r="AE280" s="35"/>
      <c r="AR280" s="236" t="s">
        <v>277</v>
      </c>
      <c r="AT280" s="236" t="s">
        <v>246</v>
      </c>
      <c r="AU280" s="236" t="s">
        <v>80</v>
      </c>
      <c r="AY280" s="14" t="s">
        <v>238</v>
      </c>
      <c r="BE280" s="237">
        <f>IF(N280="základní",J280,0)</f>
        <v>0</v>
      </c>
      <c r="BF280" s="237">
        <f>IF(N280="snížená",J280,0)</f>
        <v>0</v>
      </c>
      <c r="BG280" s="237">
        <f>IF(N280="zákl. přenesená",J280,0)</f>
        <v>0</v>
      </c>
      <c r="BH280" s="237">
        <f>IF(N280="sníž. přenesená",J280,0)</f>
        <v>0</v>
      </c>
      <c r="BI280" s="237">
        <f>IF(N280="nulová",J280,0)</f>
        <v>0</v>
      </c>
      <c r="BJ280" s="14" t="s">
        <v>80</v>
      </c>
      <c r="BK280" s="237">
        <f>ROUND(I280*H280,2)</f>
        <v>0</v>
      </c>
      <c r="BL280" s="14" t="s">
        <v>258</v>
      </c>
      <c r="BM280" s="236" t="s">
        <v>1457</v>
      </c>
    </row>
    <row r="281" s="2" customFormat="1">
      <c r="A281" s="35"/>
      <c r="B281" s="36"/>
      <c r="C281" s="37"/>
      <c r="D281" s="238" t="s">
        <v>244</v>
      </c>
      <c r="E281" s="37"/>
      <c r="F281" s="239" t="s">
        <v>2250</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244</v>
      </c>
      <c r="AU281" s="14" t="s">
        <v>80</v>
      </c>
    </row>
    <row r="282" s="2" customFormat="1" ht="24.15" customHeight="1">
      <c r="A282" s="35"/>
      <c r="B282" s="36"/>
      <c r="C282" s="243" t="s">
        <v>1411</v>
      </c>
      <c r="D282" s="243" t="s">
        <v>246</v>
      </c>
      <c r="E282" s="244" t="s">
        <v>2268</v>
      </c>
      <c r="F282" s="245" t="s">
        <v>2251</v>
      </c>
      <c r="G282" s="246" t="s">
        <v>242</v>
      </c>
      <c r="H282" s="247">
        <v>3</v>
      </c>
      <c r="I282" s="248"/>
      <c r="J282" s="249">
        <f>ROUND(I282*H282,2)</f>
        <v>0</v>
      </c>
      <c r="K282" s="250"/>
      <c r="L282" s="251"/>
      <c r="M282" s="252" t="s">
        <v>1</v>
      </c>
      <c r="N282" s="25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277</v>
      </c>
      <c r="AT282" s="236" t="s">
        <v>246</v>
      </c>
      <c r="AU282" s="236" t="s">
        <v>80</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1460</v>
      </c>
    </row>
    <row r="283" s="2" customFormat="1">
      <c r="A283" s="35"/>
      <c r="B283" s="36"/>
      <c r="C283" s="37"/>
      <c r="D283" s="238" t="s">
        <v>244</v>
      </c>
      <c r="E283" s="37"/>
      <c r="F283" s="239" t="s">
        <v>2251</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80</v>
      </c>
    </row>
    <row r="284" s="2" customFormat="1" ht="24.15" customHeight="1">
      <c r="A284" s="35"/>
      <c r="B284" s="36"/>
      <c r="C284" s="243" t="s">
        <v>1277</v>
      </c>
      <c r="D284" s="243" t="s">
        <v>246</v>
      </c>
      <c r="E284" s="244" t="s">
        <v>2269</v>
      </c>
      <c r="F284" s="245" t="s">
        <v>2270</v>
      </c>
      <c r="G284" s="246" t="s">
        <v>242</v>
      </c>
      <c r="H284" s="247">
        <v>2</v>
      </c>
      <c r="I284" s="248"/>
      <c r="J284" s="249">
        <f>ROUND(I284*H284,2)</f>
        <v>0</v>
      </c>
      <c r="K284" s="250"/>
      <c r="L284" s="251"/>
      <c r="M284" s="252" t="s">
        <v>1</v>
      </c>
      <c r="N284" s="253" t="s">
        <v>38</v>
      </c>
      <c r="O284" s="88"/>
      <c r="P284" s="234">
        <f>O284*H284</f>
        <v>0</v>
      </c>
      <c r="Q284" s="234">
        <v>0</v>
      </c>
      <c r="R284" s="234">
        <f>Q284*H284</f>
        <v>0</v>
      </c>
      <c r="S284" s="234">
        <v>0</v>
      </c>
      <c r="T284" s="235">
        <f>S284*H284</f>
        <v>0</v>
      </c>
      <c r="U284" s="35"/>
      <c r="V284" s="35"/>
      <c r="W284" s="35"/>
      <c r="X284" s="35"/>
      <c r="Y284" s="35"/>
      <c r="Z284" s="35"/>
      <c r="AA284" s="35"/>
      <c r="AB284" s="35"/>
      <c r="AC284" s="35"/>
      <c r="AD284" s="35"/>
      <c r="AE284" s="35"/>
      <c r="AR284" s="236" t="s">
        <v>277</v>
      </c>
      <c r="AT284" s="236" t="s">
        <v>246</v>
      </c>
      <c r="AU284" s="236" t="s">
        <v>80</v>
      </c>
      <c r="AY284" s="14" t="s">
        <v>238</v>
      </c>
      <c r="BE284" s="237">
        <f>IF(N284="základní",J284,0)</f>
        <v>0</v>
      </c>
      <c r="BF284" s="237">
        <f>IF(N284="snížená",J284,0)</f>
        <v>0</v>
      </c>
      <c r="BG284" s="237">
        <f>IF(N284="zákl. přenesená",J284,0)</f>
        <v>0</v>
      </c>
      <c r="BH284" s="237">
        <f>IF(N284="sníž. přenesená",J284,0)</f>
        <v>0</v>
      </c>
      <c r="BI284" s="237">
        <f>IF(N284="nulová",J284,0)</f>
        <v>0</v>
      </c>
      <c r="BJ284" s="14" t="s">
        <v>80</v>
      </c>
      <c r="BK284" s="237">
        <f>ROUND(I284*H284,2)</f>
        <v>0</v>
      </c>
      <c r="BL284" s="14" t="s">
        <v>258</v>
      </c>
      <c r="BM284" s="236" t="s">
        <v>1464</v>
      </c>
    </row>
    <row r="285" s="2" customFormat="1">
      <c r="A285" s="35"/>
      <c r="B285" s="36"/>
      <c r="C285" s="37"/>
      <c r="D285" s="238" t="s">
        <v>244</v>
      </c>
      <c r="E285" s="37"/>
      <c r="F285" s="239" t="s">
        <v>2270</v>
      </c>
      <c r="G285" s="37"/>
      <c r="H285" s="37"/>
      <c r="I285" s="240"/>
      <c r="J285" s="37"/>
      <c r="K285" s="37"/>
      <c r="L285" s="41"/>
      <c r="M285" s="241"/>
      <c r="N285" s="242"/>
      <c r="O285" s="88"/>
      <c r="P285" s="88"/>
      <c r="Q285" s="88"/>
      <c r="R285" s="88"/>
      <c r="S285" s="88"/>
      <c r="T285" s="89"/>
      <c r="U285" s="35"/>
      <c r="V285" s="35"/>
      <c r="W285" s="35"/>
      <c r="X285" s="35"/>
      <c r="Y285" s="35"/>
      <c r="Z285" s="35"/>
      <c r="AA285" s="35"/>
      <c r="AB285" s="35"/>
      <c r="AC285" s="35"/>
      <c r="AD285" s="35"/>
      <c r="AE285" s="35"/>
      <c r="AT285" s="14" t="s">
        <v>244</v>
      </c>
      <c r="AU285" s="14" t="s">
        <v>80</v>
      </c>
    </row>
    <row r="286" s="12" customFormat="1" ht="25.92" customHeight="1">
      <c r="A286" s="12"/>
      <c r="B286" s="210"/>
      <c r="C286" s="211"/>
      <c r="D286" s="212" t="s">
        <v>72</v>
      </c>
      <c r="E286" s="213" t="s">
        <v>2271</v>
      </c>
      <c r="F286" s="213" t="s">
        <v>182</v>
      </c>
      <c r="G286" s="211"/>
      <c r="H286" s="211"/>
      <c r="I286" s="214"/>
      <c r="J286" s="215">
        <f>BK286</f>
        <v>0</v>
      </c>
      <c r="K286" s="211"/>
      <c r="L286" s="216"/>
      <c r="M286" s="217"/>
      <c r="N286" s="218"/>
      <c r="O286" s="218"/>
      <c r="P286" s="219">
        <f>SUM(P287:P300)</f>
        <v>0</v>
      </c>
      <c r="Q286" s="218"/>
      <c r="R286" s="219">
        <f>SUM(R287:R300)</f>
        <v>0</v>
      </c>
      <c r="S286" s="218"/>
      <c r="T286" s="220">
        <f>SUM(T287:T300)</f>
        <v>0</v>
      </c>
      <c r="U286" s="12"/>
      <c r="V286" s="12"/>
      <c r="W286" s="12"/>
      <c r="X286" s="12"/>
      <c r="Y286" s="12"/>
      <c r="Z286" s="12"/>
      <c r="AA286" s="12"/>
      <c r="AB286" s="12"/>
      <c r="AC286" s="12"/>
      <c r="AD286" s="12"/>
      <c r="AE286" s="12"/>
      <c r="AR286" s="221" t="s">
        <v>80</v>
      </c>
      <c r="AT286" s="222" t="s">
        <v>72</v>
      </c>
      <c r="AU286" s="222" t="s">
        <v>73</v>
      </c>
      <c r="AY286" s="221" t="s">
        <v>238</v>
      </c>
      <c r="BK286" s="223">
        <f>SUM(BK287:BK300)</f>
        <v>0</v>
      </c>
    </row>
    <row r="287" s="2" customFormat="1" ht="16.5" customHeight="1">
      <c r="A287" s="35"/>
      <c r="B287" s="36"/>
      <c r="C287" s="243" t="s">
        <v>1420</v>
      </c>
      <c r="D287" s="243" t="s">
        <v>246</v>
      </c>
      <c r="E287" s="244" t="s">
        <v>2205</v>
      </c>
      <c r="F287" s="245" t="s">
        <v>2206</v>
      </c>
      <c r="G287" s="246" t="s">
        <v>249</v>
      </c>
      <c r="H287" s="247">
        <v>627</v>
      </c>
      <c r="I287" s="248"/>
      <c r="J287" s="249">
        <f>ROUND(I287*H287,2)</f>
        <v>0</v>
      </c>
      <c r="K287" s="250"/>
      <c r="L287" s="251"/>
      <c r="M287" s="252" t="s">
        <v>1</v>
      </c>
      <c r="N287" s="253" t="s">
        <v>38</v>
      </c>
      <c r="O287" s="88"/>
      <c r="P287" s="234">
        <f>O287*H287</f>
        <v>0</v>
      </c>
      <c r="Q287" s="234">
        <v>0</v>
      </c>
      <c r="R287" s="234">
        <f>Q287*H287</f>
        <v>0</v>
      </c>
      <c r="S287" s="234">
        <v>0</v>
      </c>
      <c r="T287" s="235">
        <f>S287*H287</f>
        <v>0</v>
      </c>
      <c r="U287" s="35"/>
      <c r="V287" s="35"/>
      <c r="W287" s="35"/>
      <c r="X287" s="35"/>
      <c r="Y287" s="35"/>
      <c r="Z287" s="35"/>
      <c r="AA287" s="35"/>
      <c r="AB287" s="35"/>
      <c r="AC287" s="35"/>
      <c r="AD287" s="35"/>
      <c r="AE287" s="35"/>
      <c r="AR287" s="236" t="s">
        <v>277</v>
      </c>
      <c r="AT287" s="236" t="s">
        <v>246</v>
      </c>
      <c r="AU287" s="236" t="s">
        <v>80</v>
      </c>
      <c r="AY287" s="14" t="s">
        <v>238</v>
      </c>
      <c r="BE287" s="237">
        <f>IF(N287="základní",J287,0)</f>
        <v>0</v>
      </c>
      <c r="BF287" s="237">
        <f>IF(N287="snížená",J287,0)</f>
        <v>0</v>
      </c>
      <c r="BG287" s="237">
        <f>IF(N287="zákl. přenesená",J287,0)</f>
        <v>0</v>
      </c>
      <c r="BH287" s="237">
        <f>IF(N287="sníž. přenesená",J287,0)</f>
        <v>0</v>
      </c>
      <c r="BI287" s="237">
        <f>IF(N287="nulová",J287,0)</f>
        <v>0</v>
      </c>
      <c r="BJ287" s="14" t="s">
        <v>80</v>
      </c>
      <c r="BK287" s="237">
        <f>ROUND(I287*H287,2)</f>
        <v>0</v>
      </c>
      <c r="BL287" s="14" t="s">
        <v>258</v>
      </c>
      <c r="BM287" s="236" t="s">
        <v>1467</v>
      </c>
    </row>
    <row r="288" s="2" customFormat="1">
      <c r="A288" s="35"/>
      <c r="B288" s="36"/>
      <c r="C288" s="37"/>
      <c r="D288" s="238" t="s">
        <v>244</v>
      </c>
      <c r="E288" s="37"/>
      <c r="F288" s="239" t="s">
        <v>2206</v>
      </c>
      <c r="G288" s="37"/>
      <c r="H288" s="37"/>
      <c r="I288" s="240"/>
      <c r="J288" s="37"/>
      <c r="K288" s="37"/>
      <c r="L288" s="41"/>
      <c r="M288" s="241"/>
      <c r="N288" s="242"/>
      <c r="O288" s="88"/>
      <c r="P288" s="88"/>
      <c r="Q288" s="88"/>
      <c r="R288" s="88"/>
      <c r="S288" s="88"/>
      <c r="T288" s="89"/>
      <c r="U288" s="35"/>
      <c r="V288" s="35"/>
      <c r="W288" s="35"/>
      <c r="X288" s="35"/>
      <c r="Y288" s="35"/>
      <c r="Z288" s="35"/>
      <c r="AA288" s="35"/>
      <c r="AB288" s="35"/>
      <c r="AC288" s="35"/>
      <c r="AD288" s="35"/>
      <c r="AE288" s="35"/>
      <c r="AT288" s="14" t="s">
        <v>244</v>
      </c>
      <c r="AU288" s="14" t="s">
        <v>80</v>
      </c>
    </row>
    <row r="289" s="2" customFormat="1" ht="24.15" customHeight="1">
      <c r="A289" s="35"/>
      <c r="B289" s="36"/>
      <c r="C289" s="243" t="s">
        <v>1282</v>
      </c>
      <c r="D289" s="243" t="s">
        <v>246</v>
      </c>
      <c r="E289" s="244" t="s">
        <v>2220</v>
      </c>
      <c r="F289" s="245" t="s">
        <v>2221</v>
      </c>
      <c r="G289" s="246" t="s">
        <v>242</v>
      </c>
      <c r="H289" s="247">
        <v>8</v>
      </c>
      <c r="I289" s="248"/>
      <c r="J289" s="249">
        <f>ROUND(I289*H289,2)</f>
        <v>0</v>
      </c>
      <c r="K289" s="250"/>
      <c r="L289" s="251"/>
      <c r="M289" s="252" t="s">
        <v>1</v>
      </c>
      <c r="N289" s="253" t="s">
        <v>38</v>
      </c>
      <c r="O289" s="88"/>
      <c r="P289" s="234">
        <f>O289*H289</f>
        <v>0</v>
      </c>
      <c r="Q289" s="234">
        <v>0</v>
      </c>
      <c r="R289" s="234">
        <f>Q289*H289</f>
        <v>0</v>
      </c>
      <c r="S289" s="234">
        <v>0</v>
      </c>
      <c r="T289" s="235">
        <f>S289*H289</f>
        <v>0</v>
      </c>
      <c r="U289" s="35"/>
      <c r="V289" s="35"/>
      <c r="W289" s="35"/>
      <c r="X289" s="35"/>
      <c r="Y289" s="35"/>
      <c r="Z289" s="35"/>
      <c r="AA289" s="35"/>
      <c r="AB289" s="35"/>
      <c r="AC289" s="35"/>
      <c r="AD289" s="35"/>
      <c r="AE289" s="35"/>
      <c r="AR289" s="236" t="s">
        <v>277</v>
      </c>
      <c r="AT289" s="236" t="s">
        <v>246</v>
      </c>
      <c r="AU289" s="236" t="s">
        <v>80</v>
      </c>
      <c r="AY289" s="14" t="s">
        <v>238</v>
      </c>
      <c r="BE289" s="237">
        <f>IF(N289="základní",J289,0)</f>
        <v>0</v>
      </c>
      <c r="BF289" s="237">
        <f>IF(N289="snížená",J289,0)</f>
        <v>0</v>
      </c>
      <c r="BG289" s="237">
        <f>IF(N289="zákl. přenesená",J289,0)</f>
        <v>0</v>
      </c>
      <c r="BH289" s="237">
        <f>IF(N289="sníž. přenesená",J289,0)</f>
        <v>0</v>
      </c>
      <c r="BI289" s="237">
        <f>IF(N289="nulová",J289,0)</f>
        <v>0</v>
      </c>
      <c r="BJ289" s="14" t="s">
        <v>80</v>
      </c>
      <c r="BK289" s="237">
        <f>ROUND(I289*H289,2)</f>
        <v>0</v>
      </c>
      <c r="BL289" s="14" t="s">
        <v>258</v>
      </c>
      <c r="BM289" s="236" t="s">
        <v>1471</v>
      </c>
    </row>
    <row r="290" s="2" customFormat="1">
      <c r="A290" s="35"/>
      <c r="B290" s="36"/>
      <c r="C290" s="37"/>
      <c r="D290" s="238" t="s">
        <v>244</v>
      </c>
      <c r="E290" s="37"/>
      <c r="F290" s="239" t="s">
        <v>2221</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244</v>
      </c>
      <c r="AU290" s="14" t="s">
        <v>80</v>
      </c>
    </row>
    <row r="291" s="2" customFormat="1">
      <c r="A291" s="35"/>
      <c r="B291" s="36"/>
      <c r="C291" s="37"/>
      <c r="D291" s="238" t="s">
        <v>993</v>
      </c>
      <c r="E291" s="37"/>
      <c r="F291" s="265" t="s">
        <v>2209</v>
      </c>
      <c r="G291" s="37"/>
      <c r="H291" s="37"/>
      <c r="I291" s="240"/>
      <c r="J291" s="37"/>
      <c r="K291" s="37"/>
      <c r="L291" s="41"/>
      <c r="M291" s="241"/>
      <c r="N291" s="242"/>
      <c r="O291" s="88"/>
      <c r="P291" s="88"/>
      <c r="Q291" s="88"/>
      <c r="R291" s="88"/>
      <c r="S291" s="88"/>
      <c r="T291" s="89"/>
      <c r="U291" s="35"/>
      <c r="V291" s="35"/>
      <c r="W291" s="35"/>
      <c r="X291" s="35"/>
      <c r="Y291" s="35"/>
      <c r="Z291" s="35"/>
      <c r="AA291" s="35"/>
      <c r="AB291" s="35"/>
      <c r="AC291" s="35"/>
      <c r="AD291" s="35"/>
      <c r="AE291" s="35"/>
      <c r="AT291" s="14" t="s">
        <v>993</v>
      </c>
      <c r="AU291" s="14" t="s">
        <v>80</v>
      </c>
    </row>
    <row r="292" s="2" customFormat="1" ht="24.15" customHeight="1">
      <c r="A292" s="35"/>
      <c r="B292" s="36"/>
      <c r="C292" s="243" t="s">
        <v>1429</v>
      </c>
      <c r="D292" s="243" t="s">
        <v>246</v>
      </c>
      <c r="E292" s="244" t="s">
        <v>2207</v>
      </c>
      <c r="F292" s="245" t="s">
        <v>2208</v>
      </c>
      <c r="G292" s="246" t="s">
        <v>242</v>
      </c>
      <c r="H292" s="247">
        <v>4</v>
      </c>
      <c r="I292" s="248"/>
      <c r="J292" s="249">
        <f>ROUND(I292*H292,2)</f>
        <v>0</v>
      </c>
      <c r="K292" s="250"/>
      <c r="L292" s="251"/>
      <c r="M292" s="252" t="s">
        <v>1</v>
      </c>
      <c r="N292" s="253" t="s">
        <v>38</v>
      </c>
      <c r="O292" s="88"/>
      <c r="P292" s="234">
        <f>O292*H292</f>
        <v>0</v>
      </c>
      <c r="Q292" s="234">
        <v>0</v>
      </c>
      <c r="R292" s="234">
        <f>Q292*H292</f>
        <v>0</v>
      </c>
      <c r="S292" s="234">
        <v>0</v>
      </c>
      <c r="T292" s="235">
        <f>S292*H292</f>
        <v>0</v>
      </c>
      <c r="U292" s="35"/>
      <c r="V292" s="35"/>
      <c r="W292" s="35"/>
      <c r="X292" s="35"/>
      <c r="Y292" s="35"/>
      <c r="Z292" s="35"/>
      <c r="AA292" s="35"/>
      <c r="AB292" s="35"/>
      <c r="AC292" s="35"/>
      <c r="AD292" s="35"/>
      <c r="AE292" s="35"/>
      <c r="AR292" s="236" t="s">
        <v>277</v>
      </c>
      <c r="AT292" s="236" t="s">
        <v>246</v>
      </c>
      <c r="AU292" s="236" t="s">
        <v>80</v>
      </c>
      <c r="AY292" s="14" t="s">
        <v>238</v>
      </c>
      <c r="BE292" s="237">
        <f>IF(N292="základní",J292,0)</f>
        <v>0</v>
      </c>
      <c r="BF292" s="237">
        <f>IF(N292="snížená",J292,0)</f>
        <v>0</v>
      </c>
      <c r="BG292" s="237">
        <f>IF(N292="zákl. přenesená",J292,0)</f>
        <v>0</v>
      </c>
      <c r="BH292" s="237">
        <f>IF(N292="sníž. přenesená",J292,0)</f>
        <v>0</v>
      </c>
      <c r="BI292" s="237">
        <f>IF(N292="nulová",J292,0)</f>
        <v>0</v>
      </c>
      <c r="BJ292" s="14" t="s">
        <v>80</v>
      </c>
      <c r="BK292" s="237">
        <f>ROUND(I292*H292,2)</f>
        <v>0</v>
      </c>
      <c r="BL292" s="14" t="s">
        <v>258</v>
      </c>
      <c r="BM292" s="236" t="s">
        <v>1474</v>
      </c>
    </row>
    <row r="293" s="2" customFormat="1">
      <c r="A293" s="35"/>
      <c r="B293" s="36"/>
      <c r="C293" s="37"/>
      <c r="D293" s="238" t="s">
        <v>244</v>
      </c>
      <c r="E293" s="37"/>
      <c r="F293" s="239" t="s">
        <v>2208</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244</v>
      </c>
      <c r="AU293" s="14" t="s">
        <v>80</v>
      </c>
    </row>
    <row r="294" s="2" customFormat="1">
      <c r="A294" s="35"/>
      <c r="B294" s="36"/>
      <c r="C294" s="37"/>
      <c r="D294" s="238" t="s">
        <v>993</v>
      </c>
      <c r="E294" s="37"/>
      <c r="F294" s="265" t="s">
        <v>2209</v>
      </c>
      <c r="G294" s="37"/>
      <c r="H294" s="37"/>
      <c r="I294" s="240"/>
      <c r="J294" s="37"/>
      <c r="K294" s="37"/>
      <c r="L294" s="41"/>
      <c r="M294" s="241"/>
      <c r="N294" s="242"/>
      <c r="O294" s="88"/>
      <c r="P294" s="88"/>
      <c r="Q294" s="88"/>
      <c r="R294" s="88"/>
      <c r="S294" s="88"/>
      <c r="T294" s="89"/>
      <c r="U294" s="35"/>
      <c r="V294" s="35"/>
      <c r="W294" s="35"/>
      <c r="X294" s="35"/>
      <c r="Y294" s="35"/>
      <c r="Z294" s="35"/>
      <c r="AA294" s="35"/>
      <c r="AB294" s="35"/>
      <c r="AC294" s="35"/>
      <c r="AD294" s="35"/>
      <c r="AE294" s="35"/>
      <c r="AT294" s="14" t="s">
        <v>993</v>
      </c>
      <c r="AU294" s="14" t="s">
        <v>80</v>
      </c>
    </row>
    <row r="295" s="2" customFormat="1" ht="37.8" customHeight="1">
      <c r="A295" s="35"/>
      <c r="B295" s="36"/>
      <c r="C295" s="243" t="s">
        <v>1328</v>
      </c>
      <c r="D295" s="243" t="s">
        <v>246</v>
      </c>
      <c r="E295" s="244" t="s">
        <v>2210</v>
      </c>
      <c r="F295" s="245" t="s">
        <v>2211</v>
      </c>
      <c r="G295" s="246" t="s">
        <v>2212</v>
      </c>
      <c r="H295" s="247">
        <v>12</v>
      </c>
      <c r="I295" s="248"/>
      <c r="J295" s="249">
        <f>ROUND(I295*H295,2)</f>
        <v>0</v>
      </c>
      <c r="K295" s="250"/>
      <c r="L295" s="251"/>
      <c r="M295" s="252" t="s">
        <v>1</v>
      </c>
      <c r="N295" s="253" t="s">
        <v>38</v>
      </c>
      <c r="O295" s="88"/>
      <c r="P295" s="234">
        <f>O295*H295</f>
        <v>0</v>
      </c>
      <c r="Q295" s="234">
        <v>0</v>
      </c>
      <c r="R295" s="234">
        <f>Q295*H295</f>
        <v>0</v>
      </c>
      <c r="S295" s="234">
        <v>0</v>
      </c>
      <c r="T295" s="235">
        <f>S295*H295</f>
        <v>0</v>
      </c>
      <c r="U295" s="35"/>
      <c r="V295" s="35"/>
      <c r="W295" s="35"/>
      <c r="X295" s="35"/>
      <c r="Y295" s="35"/>
      <c r="Z295" s="35"/>
      <c r="AA295" s="35"/>
      <c r="AB295" s="35"/>
      <c r="AC295" s="35"/>
      <c r="AD295" s="35"/>
      <c r="AE295" s="35"/>
      <c r="AR295" s="236" t="s">
        <v>277</v>
      </c>
      <c r="AT295" s="236" t="s">
        <v>246</v>
      </c>
      <c r="AU295" s="236" t="s">
        <v>80</v>
      </c>
      <c r="AY295" s="14" t="s">
        <v>238</v>
      </c>
      <c r="BE295" s="237">
        <f>IF(N295="základní",J295,0)</f>
        <v>0</v>
      </c>
      <c r="BF295" s="237">
        <f>IF(N295="snížená",J295,0)</f>
        <v>0</v>
      </c>
      <c r="BG295" s="237">
        <f>IF(N295="zákl. přenesená",J295,0)</f>
        <v>0</v>
      </c>
      <c r="BH295" s="237">
        <f>IF(N295="sníž. přenesená",J295,0)</f>
        <v>0</v>
      </c>
      <c r="BI295" s="237">
        <f>IF(N295="nulová",J295,0)</f>
        <v>0</v>
      </c>
      <c r="BJ295" s="14" t="s">
        <v>80</v>
      </c>
      <c r="BK295" s="237">
        <f>ROUND(I295*H295,2)</f>
        <v>0</v>
      </c>
      <c r="BL295" s="14" t="s">
        <v>258</v>
      </c>
      <c r="BM295" s="236" t="s">
        <v>1478</v>
      </c>
    </row>
    <row r="296" s="2" customFormat="1">
      <c r="A296" s="35"/>
      <c r="B296" s="36"/>
      <c r="C296" s="37"/>
      <c r="D296" s="238" t="s">
        <v>244</v>
      </c>
      <c r="E296" s="37"/>
      <c r="F296" s="239" t="s">
        <v>2211</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244</v>
      </c>
      <c r="AU296" s="14" t="s">
        <v>80</v>
      </c>
    </row>
    <row r="297" s="2" customFormat="1" ht="21.75" customHeight="1">
      <c r="A297" s="35"/>
      <c r="B297" s="36"/>
      <c r="C297" s="243" t="s">
        <v>1438</v>
      </c>
      <c r="D297" s="243" t="s">
        <v>246</v>
      </c>
      <c r="E297" s="244" t="s">
        <v>2217</v>
      </c>
      <c r="F297" s="245" t="s">
        <v>2218</v>
      </c>
      <c r="G297" s="246" t="s">
        <v>242</v>
      </c>
      <c r="H297" s="247">
        <v>625</v>
      </c>
      <c r="I297" s="248"/>
      <c r="J297" s="249">
        <f>ROUND(I297*H297,2)</f>
        <v>0</v>
      </c>
      <c r="K297" s="250"/>
      <c r="L297" s="251"/>
      <c r="M297" s="252" t="s">
        <v>1</v>
      </c>
      <c r="N297" s="25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277</v>
      </c>
      <c r="AT297" s="236" t="s">
        <v>246</v>
      </c>
      <c r="AU297" s="236" t="s">
        <v>80</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1483</v>
      </c>
    </row>
    <row r="298" s="2" customFormat="1">
      <c r="A298" s="35"/>
      <c r="B298" s="36"/>
      <c r="C298" s="37"/>
      <c r="D298" s="238" t="s">
        <v>244</v>
      </c>
      <c r="E298" s="37"/>
      <c r="F298" s="239" t="s">
        <v>2218</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80</v>
      </c>
    </row>
    <row r="299" s="2" customFormat="1" ht="44.25" customHeight="1">
      <c r="A299" s="35"/>
      <c r="B299" s="36"/>
      <c r="C299" s="243" t="s">
        <v>1332</v>
      </c>
      <c r="D299" s="243" t="s">
        <v>246</v>
      </c>
      <c r="E299" s="244" t="s">
        <v>2213</v>
      </c>
      <c r="F299" s="245" t="s">
        <v>2214</v>
      </c>
      <c r="G299" s="246" t="s">
        <v>242</v>
      </c>
      <c r="H299" s="247">
        <v>367</v>
      </c>
      <c r="I299" s="248"/>
      <c r="J299" s="249">
        <f>ROUND(I299*H299,2)</f>
        <v>0</v>
      </c>
      <c r="K299" s="250"/>
      <c r="L299" s="251"/>
      <c r="M299" s="252" t="s">
        <v>1</v>
      </c>
      <c r="N299" s="253" t="s">
        <v>38</v>
      </c>
      <c r="O299" s="88"/>
      <c r="P299" s="234">
        <f>O299*H299</f>
        <v>0</v>
      </c>
      <c r="Q299" s="234">
        <v>0</v>
      </c>
      <c r="R299" s="234">
        <f>Q299*H299</f>
        <v>0</v>
      </c>
      <c r="S299" s="234">
        <v>0</v>
      </c>
      <c r="T299" s="235">
        <f>S299*H299</f>
        <v>0</v>
      </c>
      <c r="U299" s="35"/>
      <c r="V299" s="35"/>
      <c r="W299" s="35"/>
      <c r="X299" s="35"/>
      <c r="Y299" s="35"/>
      <c r="Z299" s="35"/>
      <c r="AA299" s="35"/>
      <c r="AB299" s="35"/>
      <c r="AC299" s="35"/>
      <c r="AD299" s="35"/>
      <c r="AE299" s="35"/>
      <c r="AR299" s="236" t="s">
        <v>277</v>
      </c>
      <c r="AT299" s="236" t="s">
        <v>246</v>
      </c>
      <c r="AU299" s="236" t="s">
        <v>80</v>
      </c>
      <c r="AY299" s="14" t="s">
        <v>238</v>
      </c>
      <c r="BE299" s="237">
        <f>IF(N299="základní",J299,0)</f>
        <v>0</v>
      </c>
      <c r="BF299" s="237">
        <f>IF(N299="snížená",J299,0)</f>
        <v>0</v>
      </c>
      <c r="BG299" s="237">
        <f>IF(N299="zákl. přenesená",J299,0)</f>
        <v>0</v>
      </c>
      <c r="BH299" s="237">
        <f>IF(N299="sníž. přenesená",J299,0)</f>
        <v>0</v>
      </c>
      <c r="BI299" s="237">
        <f>IF(N299="nulová",J299,0)</f>
        <v>0</v>
      </c>
      <c r="BJ299" s="14" t="s">
        <v>80</v>
      </c>
      <c r="BK299" s="237">
        <f>ROUND(I299*H299,2)</f>
        <v>0</v>
      </c>
      <c r="BL299" s="14" t="s">
        <v>258</v>
      </c>
      <c r="BM299" s="236" t="s">
        <v>1642</v>
      </c>
    </row>
    <row r="300" s="2" customFormat="1">
      <c r="A300" s="35"/>
      <c r="B300" s="36"/>
      <c r="C300" s="37"/>
      <c r="D300" s="238" t="s">
        <v>244</v>
      </c>
      <c r="E300" s="37"/>
      <c r="F300" s="239" t="s">
        <v>2214</v>
      </c>
      <c r="G300" s="37"/>
      <c r="H300" s="37"/>
      <c r="I300" s="240"/>
      <c r="J300" s="37"/>
      <c r="K300" s="37"/>
      <c r="L300" s="41"/>
      <c r="M300" s="241"/>
      <c r="N300" s="242"/>
      <c r="O300" s="88"/>
      <c r="P300" s="88"/>
      <c r="Q300" s="88"/>
      <c r="R300" s="88"/>
      <c r="S300" s="88"/>
      <c r="T300" s="89"/>
      <c r="U300" s="35"/>
      <c r="V300" s="35"/>
      <c r="W300" s="35"/>
      <c r="X300" s="35"/>
      <c r="Y300" s="35"/>
      <c r="Z300" s="35"/>
      <c r="AA300" s="35"/>
      <c r="AB300" s="35"/>
      <c r="AC300" s="35"/>
      <c r="AD300" s="35"/>
      <c r="AE300" s="35"/>
      <c r="AT300" s="14" t="s">
        <v>244</v>
      </c>
      <c r="AU300" s="14" t="s">
        <v>80</v>
      </c>
    </row>
    <row r="301" s="12" customFormat="1" ht="25.92" customHeight="1">
      <c r="A301" s="12"/>
      <c r="B301" s="210"/>
      <c r="C301" s="211"/>
      <c r="D301" s="212" t="s">
        <v>72</v>
      </c>
      <c r="E301" s="213" t="s">
        <v>2272</v>
      </c>
      <c r="F301" s="213" t="s">
        <v>185</v>
      </c>
      <c r="G301" s="211"/>
      <c r="H301" s="211"/>
      <c r="I301" s="214"/>
      <c r="J301" s="215">
        <f>BK301</f>
        <v>0</v>
      </c>
      <c r="K301" s="211"/>
      <c r="L301" s="216"/>
      <c r="M301" s="217"/>
      <c r="N301" s="218"/>
      <c r="O301" s="218"/>
      <c r="P301" s="219">
        <f>SUM(P302:P357)</f>
        <v>0</v>
      </c>
      <c r="Q301" s="218"/>
      <c r="R301" s="219">
        <f>SUM(R302:R357)</f>
        <v>0</v>
      </c>
      <c r="S301" s="218"/>
      <c r="T301" s="220">
        <f>SUM(T302:T357)</f>
        <v>0</v>
      </c>
      <c r="U301" s="12"/>
      <c r="V301" s="12"/>
      <c r="W301" s="12"/>
      <c r="X301" s="12"/>
      <c r="Y301" s="12"/>
      <c r="Z301" s="12"/>
      <c r="AA301" s="12"/>
      <c r="AB301" s="12"/>
      <c r="AC301" s="12"/>
      <c r="AD301" s="12"/>
      <c r="AE301" s="12"/>
      <c r="AR301" s="221" t="s">
        <v>80</v>
      </c>
      <c r="AT301" s="222" t="s">
        <v>72</v>
      </c>
      <c r="AU301" s="222" t="s">
        <v>73</v>
      </c>
      <c r="AY301" s="221" t="s">
        <v>238</v>
      </c>
      <c r="BK301" s="223">
        <f>SUM(BK302:BK357)</f>
        <v>0</v>
      </c>
    </row>
    <row r="302" s="2" customFormat="1" ht="16.5" customHeight="1">
      <c r="A302" s="35"/>
      <c r="B302" s="36"/>
      <c r="C302" s="243" t="s">
        <v>1447</v>
      </c>
      <c r="D302" s="243" t="s">
        <v>246</v>
      </c>
      <c r="E302" s="244" t="s">
        <v>2205</v>
      </c>
      <c r="F302" s="245" t="s">
        <v>2206</v>
      </c>
      <c r="G302" s="246" t="s">
        <v>249</v>
      </c>
      <c r="H302" s="247">
        <v>331</v>
      </c>
      <c r="I302" s="248"/>
      <c r="J302" s="249">
        <f>ROUND(I302*H302,2)</f>
        <v>0</v>
      </c>
      <c r="K302" s="250"/>
      <c r="L302" s="251"/>
      <c r="M302" s="252" t="s">
        <v>1</v>
      </c>
      <c r="N302" s="253" t="s">
        <v>38</v>
      </c>
      <c r="O302" s="88"/>
      <c r="P302" s="234">
        <f>O302*H302</f>
        <v>0</v>
      </c>
      <c r="Q302" s="234">
        <v>0</v>
      </c>
      <c r="R302" s="234">
        <f>Q302*H302</f>
        <v>0</v>
      </c>
      <c r="S302" s="234">
        <v>0</v>
      </c>
      <c r="T302" s="235">
        <f>S302*H302</f>
        <v>0</v>
      </c>
      <c r="U302" s="35"/>
      <c r="V302" s="35"/>
      <c r="W302" s="35"/>
      <c r="X302" s="35"/>
      <c r="Y302" s="35"/>
      <c r="Z302" s="35"/>
      <c r="AA302" s="35"/>
      <c r="AB302" s="35"/>
      <c r="AC302" s="35"/>
      <c r="AD302" s="35"/>
      <c r="AE302" s="35"/>
      <c r="AR302" s="236" t="s">
        <v>277</v>
      </c>
      <c r="AT302" s="236" t="s">
        <v>246</v>
      </c>
      <c r="AU302" s="236" t="s">
        <v>80</v>
      </c>
      <c r="AY302" s="14" t="s">
        <v>238</v>
      </c>
      <c r="BE302" s="237">
        <f>IF(N302="základní",J302,0)</f>
        <v>0</v>
      </c>
      <c r="BF302" s="237">
        <f>IF(N302="snížená",J302,0)</f>
        <v>0</v>
      </c>
      <c r="BG302" s="237">
        <f>IF(N302="zákl. přenesená",J302,0)</f>
        <v>0</v>
      </c>
      <c r="BH302" s="237">
        <f>IF(N302="sníž. přenesená",J302,0)</f>
        <v>0</v>
      </c>
      <c r="BI302" s="237">
        <f>IF(N302="nulová",J302,0)</f>
        <v>0</v>
      </c>
      <c r="BJ302" s="14" t="s">
        <v>80</v>
      </c>
      <c r="BK302" s="237">
        <f>ROUND(I302*H302,2)</f>
        <v>0</v>
      </c>
      <c r="BL302" s="14" t="s">
        <v>258</v>
      </c>
      <c r="BM302" s="236" t="s">
        <v>1645</v>
      </c>
    </row>
    <row r="303" s="2" customFormat="1">
      <c r="A303" s="35"/>
      <c r="B303" s="36"/>
      <c r="C303" s="37"/>
      <c r="D303" s="238" t="s">
        <v>244</v>
      </c>
      <c r="E303" s="37"/>
      <c r="F303" s="239" t="s">
        <v>2206</v>
      </c>
      <c r="G303" s="37"/>
      <c r="H303" s="37"/>
      <c r="I303" s="240"/>
      <c r="J303" s="37"/>
      <c r="K303" s="37"/>
      <c r="L303" s="41"/>
      <c r="M303" s="241"/>
      <c r="N303" s="242"/>
      <c r="O303" s="88"/>
      <c r="P303" s="88"/>
      <c r="Q303" s="88"/>
      <c r="R303" s="88"/>
      <c r="S303" s="88"/>
      <c r="T303" s="89"/>
      <c r="U303" s="35"/>
      <c r="V303" s="35"/>
      <c r="W303" s="35"/>
      <c r="X303" s="35"/>
      <c r="Y303" s="35"/>
      <c r="Z303" s="35"/>
      <c r="AA303" s="35"/>
      <c r="AB303" s="35"/>
      <c r="AC303" s="35"/>
      <c r="AD303" s="35"/>
      <c r="AE303" s="35"/>
      <c r="AT303" s="14" t="s">
        <v>244</v>
      </c>
      <c r="AU303" s="14" t="s">
        <v>80</v>
      </c>
    </row>
    <row r="304" s="2" customFormat="1">
      <c r="A304" s="35"/>
      <c r="B304" s="36"/>
      <c r="C304" s="37"/>
      <c r="D304" s="238" t="s">
        <v>993</v>
      </c>
      <c r="E304" s="37"/>
      <c r="F304" s="265" t="s">
        <v>2209</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993</v>
      </c>
      <c r="AU304" s="14" t="s">
        <v>80</v>
      </c>
    </row>
    <row r="305" s="2" customFormat="1" ht="24.15" customHeight="1">
      <c r="A305" s="35"/>
      <c r="B305" s="36"/>
      <c r="C305" s="243" t="s">
        <v>1337</v>
      </c>
      <c r="D305" s="243" t="s">
        <v>246</v>
      </c>
      <c r="E305" s="244" t="s">
        <v>2220</v>
      </c>
      <c r="F305" s="245" t="s">
        <v>2221</v>
      </c>
      <c r="G305" s="246" t="s">
        <v>242</v>
      </c>
      <c r="H305" s="247">
        <v>20</v>
      </c>
      <c r="I305" s="248"/>
      <c r="J305" s="249">
        <f>ROUND(I305*H305,2)</f>
        <v>0</v>
      </c>
      <c r="K305" s="250"/>
      <c r="L305" s="251"/>
      <c r="M305" s="252" t="s">
        <v>1</v>
      </c>
      <c r="N305" s="253" t="s">
        <v>38</v>
      </c>
      <c r="O305" s="88"/>
      <c r="P305" s="234">
        <f>O305*H305</f>
        <v>0</v>
      </c>
      <c r="Q305" s="234">
        <v>0</v>
      </c>
      <c r="R305" s="234">
        <f>Q305*H305</f>
        <v>0</v>
      </c>
      <c r="S305" s="234">
        <v>0</v>
      </c>
      <c r="T305" s="235">
        <f>S305*H305</f>
        <v>0</v>
      </c>
      <c r="U305" s="35"/>
      <c r="V305" s="35"/>
      <c r="W305" s="35"/>
      <c r="X305" s="35"/>
      <c r="Y305" s="35"/>
      <c r="Z305" s="35"/>
      <c r="AA305" s="35"/>
      <c r="AB305" s="35"/>
      <c r="AC305" s="35"/>
      <c r="AD305" s="35"/>
      <c r="AE305" s="35"/>
      <c r="AR305" s="236" t="s">
        <v>277</v>
      </c>
      <c r="AT305" s="236" t="s">
        <v>246</v>
      </c>
      <c r="AU305" s="236" t="s">
        <v>80</v>
      </c>
      <c r="AY305" s="14" t="s">
        <v>238</v>
      </c>
      <c r="BE305" s="237">
        <f>IF(N305="základní",J305,0)</f>
        <v>0</v>
      </c>
      <c r="BF305" s="237">
        <f>IF(N305="snížená",J305,0)</f>
        <v>0</v>
      </c>
      <c r="BG305" s="237">
        <f>IF(N305="zákl. přenesená",J305,0)</f>
        <v>0</v>
      </c>
      <c r="BH305" s="237">
        <f>IF(N305="sníž. přenesená",J305,0)</f>
        <v>0</v>
      </c>
      <c r="BI305" s="237">
        <f>IF(N305="nulová",J305,0)</f>
        <v>0</v>
      </c>
      <c r="BJ305" s="14" t="s">
        <v>80</v>
      </c>
      <c r="BK305" s="237">
        <f>ROUND(I305*H305,2)</f>
        <v>0</v>
      </c>
      <c r="BL305" s="14" t="s">
        <v>258</v>
      </c>
      <c r="BM305" s="236" t="s">
        <v>1783</v>
      </c>
    </row>
    <row r="306" s="2" customFormat="1">
      <c r="A306" s="35"/>
      <c r="B306" s="36"/>
      <c r="C306" s="37"/>
      <c r="D306" s="238" t="s">
        <v>244</v>
      </c>
      <c r="E306" s="37"/>
      <c r="F306" s="239" t="s">
        <v>2221</v>
      </c>
      <c r="G306" s="37"/>
      <c r="H306" s="37"/>
      <c r="I306" s="240"/>
      <c r="J306" s="37"/>
      <c r="K306" s="37"/>
      <c r="L306" s="41"/>
      <c r="M306" s="241"/>
      <c r="N306" s="242"/>
      <c r="O306" s="88"/>
      <c r="P306" s="88"/>
      <c r="Q306" s="88"/>
      <c r="R306" s="88"/>
      <c r="S306" s="88"/>
      <c r="T306" s="89"/>
      <c r="U306" s="35"/>
      <c r="V306" s="35"/>
      <c r="W306" s="35"/>
      <c r="X306" s="35"/>
      <c r="Y306" s="35"/>
      <c r="Z306" s="35"/>
      <c r="AA306" s="35"/>
      <c r="AB306" s="35"/>
      <c r="AC306" s="35"/>
      <c r="AD306" s="35"/>
      <c r="AE306" s="35"/>
      <c r="AT306" s="14" t="s">
        <v>244</v>
      </c>
      <c r="AU306" s="14" t="s">
        <v>80</v>
      </c>
    </row>
    <row r="307" s="2" customFormat="1">
      <c r="A307" s="35"/>
      <c r="B307" s="36"/>
      <c r="C307" s="37"/>
      <c r="D307" s="238" t="s">
        <v>993</v>
      </c>
      <c r="E307" s="37"/>
      <c r="F307" s="265" t="s">
        <v>2209</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993</v>
      </c>
      <c r="AU307" s="14" t="s">
        <v>80</v>
      </c>
    </row>
    <row r="308" s="2" customFormat="1" ht="24.15" customHeight="1">
      <c r="A308" s="35"/>
      <c r="B308" s="36"/>
      <c r="C308" s="243" t="s">
        <v>1454</v>
      </c>
      <c r="D308" s="243" t="s">
        <v>246</v>
      </c>
      <c r="E308" s="244" t="s">
        <v>2207</v>
      </c>
      <c r="F308" s="245" t="s">
        <v>2208</v>
      </c>
      <c r="G308" s="246" t="s">
        <v>242</v>
      </c>
      <c r="H308" s="247">
        <v>4</v>
      </c>
      <c r="I308" s="248"/>
      <c r="J308" s="249">
        <f>ROUND(I308*H308,2)</f>
        <v>0</v>
      </c>
      <c r="K308" s="250"/>
      <c r="L308" s="251"/>
      <c r="M308" s="252" t="s">
        <v>1</v>
      </c>
      <c r="N308" s="253" t="s">
        <v>38</v>
      </c>
      <c r="O308" s="88"/>
      <c r="P308" s="234">
        <f>O308*H308</f>
        <v>0</v>
      </c>
      <c r="Q308" s="234">
        <v>0</v>
      </c>
      <c r="R308" s="234">
        <f>Q308*H308</f>
        <v>0</v>
      </c>
      <c r="S308" s="234">
        <v>0</v>
      </c>
      <c r="T308" s="235">
        <f>S308*H308</f>
        <v>0</v>
      </c>
      <c r="U308" s="35"/>
      <c r="V308" s="35"/>
      <c r="W308" s="35"/>
      <c r="X308" s="35"/>
      <c r="Y308" s="35"/>
      <c r="Z308" s="35"/>
      <c r="AA308" s="35"/>
      <c r="AB308" s="35"/>
      <c r="AC308" s="35"/>
      <c r="AD308" s="35"/>
      <c r="AE308" s="35"/>
      <c r="AR308" s="236" t="s">
        <v>277</v>
      </c>
      <c r="AT308" s="236" t="s">
        <v>246</v>
      </c>
      <c r="AU308" s="236" t="s">
        <v>80</v>
      </c>
      <c r="AY308" s="14" t="s">
        <v>238</v>
      </c>
      <c r="BE308" s="237">
        <f>IF(N308="základní",J308,0)</f>
        <v>0</v>
      </c>
      <c r="BF308" s="237">
        <f>IF(N308="snížená",J308,0)</f>
        <v>0</v>
      </c>
      <c r="BG308" s="237">
        <f>IF(N308="zákl. přenesená",J308,0)</f>
        <v>0</v>
      </c>
      <c r="BH308" s="237">
        <f>IF(N308="sníž. přenesená",J308,0)</f>
        <v>0</v>
      </c>
      <c r="BI308" s="237">
        <f>IF(N308="nulová",J308,0)</f>
        <v>0</v>
      </c>
      <c r="BJ308" s="14" t="s">
        <v>80</v>
      </c>
      <c r="BK308" s="237">
        <f>ROUND(I308*H308,2)</f>
        <v>0</v>
      </c>
      <c r="BL308" s="14" t="s">
        <v>258</v>
      </c>
      <c r="BM308" s="236" t="s">
        <v>1858</v>
      </c>
    </row>
    <row r="309" s="2" customFormat="1">
      <c r="A309" s="35"/>
      <c r="B309" s="36"/>
      <c r="C309" s="37"/>
      <c r="D309" s="238" t="s">
        <v>244</v>
      </c>
      <c r="E309" s="37"/>
      <c r="F309" s="239" t="s">
        <v>2208</v>
      </c>
      <c r="G309" s="37"/>
      <c r="H309" s="37"/>
      <c r="I309" s="240"/>
      <c r="J309" s="37"/>
      <c r="K309" s="37"/>
      <c r="L309" s="41"/>
      <c r="M309" s="241"/>
      <c r="N309" s="242"/>
      <c r="O309" s="88"/>
      <c r="P309" s="88"/>
      <c r="Q309" s="88"/>
      <c r="R309" s="88"/>
      <c r="S309" s="88"/>
      <c r="T309" s="89"/>
      <c r="U309" s="35"/>
      <c r="V309" s="35"/>
      <c r="W309" s="35"/>
      <c r="X309" s="35"/>
      <c r="Y309" s="35"/>
      <c r="Z309" s="35"/>
      <c r="AA309" s="35"/>
      <c r="AB309" s="35"/>
      <c r="AC309" s="35"/>
      <c r="AD309" s="35"/>
      <c r="AE309" s="35"/>
      <c r="AT309" s="14" t="s">
        <v>244</v>
      </c>
      <c r="AU309" s="14" t="s">
        <v>80</v>
      </c>
    </row>
    <row r="310" s="2" customFormat="1">
      <c r="A310" s="35"/>
      <c r="B310" s="36"/>
      <c r="C310" s="37"/>
      <c r="D310" s="238" t="s">
        <v>993</v>
      </c>
      <c r="E310" s="37"/>
      <c r="F310" s="265" t="s">
        <v>2209</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993</v>
      </c>
      <c r="AU310" s="14" t="s">
        <v>80</v>
      </c>
    </row>
    <row r="311" s="2" customFormat="1" ht="37.8" customHeight="1">
      <c r="A311" s="35"/>
      <c r="B311" s="36"/>
      <c r="C311" s="243" t="s">
        <v>1341</v>
      </c>
      <c r="D311" s="243" t="s">
        <v>246</v>
      </c>
      <c r="E311" s="244" t="s">
        <v>2210</v>
      </c>
      <c r="F311" s="245" t="s">
        <v>2211</v>
      </c>
      <c r="G311" s="246" t="s">
        <v>2212</v>
      </c>
      <c r="H311" s="247">
        <v>6</v>
      </c>
      <c r="I311" s="248"/>
      <c r="J311" s="249">
        <f>ROUND(I311*H311,2)</f>
        <v>0</v>
      </c>
      <c r="K311" s="250"/>
      <c r="L311" s="251"/>
      <c r="M311" s="252" t="s">
        <v>1</v>
      </c>
      <c r="N311" s="253" t="s">
        <v>38</v>
      </c>
      <c r="O311" s="88"/>
      <c r="P311" s="234">
        <f>O311*H311</f>
        <v>0</v>
      </c>
      <c r="Q311" s="234">
        <v>0</v>
      </c>
      <c r="R311" s="234">
        <f>Q311*H311</f>
        <v>0</v>
      </c>
      <c r="S311" s="234">
        <v>0</v>
      </c>
      <c r="T311" s="235">
        <f>S311*H311</f>
        <v>0</v>
      </c>
      <c r="U311" s="35"/>
      <c r="V311" s="35"/>
      <c r="W311" s="35"/>
      <c r="X311" s="35"/>
      <c r="Y311" s="35"/>
      <c r="Z311" s="35"/>
      <c r="AA311" s="35"/>
      <c r="AB311" s="35"/>
      <c r="AC311" s="35"/>
      <c r="AD311" s="35"/>
      <c r="AE311" s="35"/>
      <c r="AR311" s="236" t="s">
        <v>277</v>
      </c>
      <c r="AT311" s="236" t="s">
        <v>246</v>
      </c>
      <c r="AU311" s="236" t="s">
        <v>80</v>
      </c>
      <c r="AY311" s="14" t="s">
        <v>238</v>
      </c>
      <c r="BE311" s="237">
        <f>IF(N311="základní",J311,0)</f>
        <v>0</v>
      </c>
      <c r="BF311" s="237">
        <f>IF(N311="snížená",J311,0)</f>
        <v>0</v>
      </c>
      <c r="BG311" s="237">
        <f>IF(N311="zákl. přenesená",J311,0)</f>
        <v>0</v>
      </c>
      <c r="BH311" s="237">
        <f>IF(N311="sníž. přenesená",J311,0)</f>
        <v>0</v>
      </c>
      <c r="BI311" s="237">
        <f>IF(N311="nulová",J311,0)</f>
        <v>0</v>
      </c>
      <c r="BJ311" s="14" t="s">
        <v>80</v>
      </c>
      <c r="BK311" s="237">
        <f>ROUND(I311*H311,2)</f>
        <v>0</v>
      </c>
      <c r="BL311" s="14" t="s">
        <v>258</v>
      </c>
      <c r="BM311" s="236" t="s">
        <v>1862</v>
      </c>
    </row>
    <row r="312" s="2" customFormat="1">
      <c r="A312" s="35"/>
      <c r="B312" s="36"/>
      <c r="C312" s="37"/>
      <c r="D312" s="238" t="s">
        <v>244</v>
      </c>
      <c r="E312" s="37"/>
      <c r="F312" s="239" t="s">
        <v>2211</v>
      </c>
      <c r="G312" s="37"/>
      <c r="H312" s="37"/>
      <c r="I312" s="240"/>
      <c r="J312" s="37"/>
      <c r="K312" s="37"/>
      <c r="L312" s="41"/>
      <c r="M312" s="241"/>
      <c r="N312" s="242"/>
      <c r="O312" s="88"/>
      <c r="P312" s="88"/>
      <c r="Q312" s="88"/>
      <c r="R312" s="88"/>
      <c r="S312" s="88"/>
      <c r="T312" s="89"/>
      <c r="U312" s="35"/>
      <c r="V312" s="35"/>
      <c r="W312" s="35"/>
      <c r="X312" s="35"/>
      <c r="Y312" s="35"/>
      <c r="Z312" s="35"/>
      <c r="AA312" s="35"/>
      <c r="AB312" s="35"/>
      <c r="AC312" s="35"/>
      <c r="AD312" s="35"/>
      <c r="AE312" s="35"/>
      <c r="AT312" s="14" t="s">
        <v>244</v>
      </c>
      <c r="AU312" s="14" t="s">
        <v>80</v>
      </c>
    </row>
    <row r="313" s="2" customFormat="1" ht="44.25" customHeight="1">
      <c r="A313" s="35"/>
      <c r="B313" s="36"/>
      <c r="C313" s="243" t="s">
        <v>1461</v>
      </c>
      <c r="D313" s="243" t="s">
        <v>246</v>
      </c>
      <c r="E313" s="244" t="s">
        <v>2256</v>
      </c>
      <c r="F313" s="245" t="s">
        <v>2229</v>
      </c>
      <c r="G313" s="246" t="s">
        <v>2212</v>
      </c>
      <c r="H313" s="247">
        <v>18</v>
      </c>
      <c r="I313" s="248"/>
      <c r="J313" s="249">
        <f>ROUND(I313*H313,2)</f>
        <v>0</v>
      </c>
      <c r="K313" s="250"/>
      <c r="L313" s="251"/>
      <c r="M313" s="252" t="s">
        <v>1</v>
      </c>
      <c r="N313" s="253" t="s">
        <v>38</v>
      </c>
      <c r="O313" s="88"/>
      <c r="P313" s="234">
        <f>O313*H313</f>
        <v>0</v>
      </c>
      <c r="Q313" s="234">
        <v>0</v>
      </c>
      <c r="R313" s="234">
        <f>Q313*H313</f>
        <v>0</v>
      </c>
      <c r="S313" s="234">
        <v>0</v>
      </c>
      <c r="T313" s="235">
        <f>S313*H313</f>
        <v>0</v>
      </c>
      <c r="U313" s="35"/>
      <c r="V313" s="35"/>
      <c r="W313" s="35"/>
      <c r="X313" s="35"/>
      <c r="Y313" s="35"/>
      <c r="Z313" s="35"/>
      <c r="AA313" s="35"/>
      <c r="AB313" s="35"/>
      <c r="AC313" s="35"/>
      <c r="AD313" s="35"/>
      <c r="AE313" s="35"/>
      <c r="AR313" s="236" t="s">
        <v>277</v>
      </c>
      <c r="AT313" s="236" t="s">
        <v>246</v>
      </c>
      <c r="AU313" s="236" t="s">
        <v>80</v>
      </c>
      <c r="AY313" s="14" t="s">
        <v>238</v>
      </c>
      <c r="BE313" s="237">
        <f>IF(N313="základní",J313,0)</f>
        <v>0</v>
      </c>
      <c r="BF313" s="237">
        <f>IF(N313="snížená",J313,0)</f>
        <v>0</v>
      </c>
      <c r="BG313" s="237">
        <f>IF(N313="zákl. přenesená",J313,0)</f>
        <v>0</v>
      </c>
      <c r="BH313" s="237">
        <f>IF(N313="sníž. přenesená",J313,0)</f>
        <v>0</v>
      </c>
      <c r="BI313" s="237">
        <f>IF(N313="nulová",J313,0)</f>
        <v>0</v>
      </c>
      <c r="BJ313" s="14" t="s">
        <v>80</v>
      </c>
      <c r="BK313" s="237">
        <f>ROUND(I313*H313,2)</f>
        <v>0</v>
      </c>
      <c r="BL313" s="14" t="s">
        <v>258</v>
      </c>
      <c r="BM313" s="236" t="s">
        <v>1660</v>
      </c>
    </row>
    <row r="314" s="2" customFormat="1">
      <c r="A314" s="35"/>
      <c r="B314" s="36"/>
      <c r="C314" s="37"/>
      <c r="D314" s="238" t="s">
        <v>244</v>
      </c>
      <c r="E314" s="37"/>
      <c r="F314" s="239" t="s">
        <v>2229</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244</v>
      </c>
      <c r="AU314" s="14" t="s">
        <v>80</v>
      </c>
    </row>
    <row r="315" s="2" customFormat="1" ht="44.25" customHeight="1">
      <c r="A315" s="35"/>
      <c r="B315" s="36"/>
      <c r="C315" s="243" t="s">
        <v>1346</v>
      </c>
      <c r="D315" s="243" t="s">
        <v>246</v>
      </c>
      <c r="E315" s="244" t="s">
        <v>2213</v>
      </c>
      <c r="F315" s="245" t="s">
        <v>2214</v>
      </c>
      <c r="G315" s="246" t="s">
        <v>242</v>
      </c>
      <c r="H315" s="247">
        <v>54</v>
      </c>
      <c r="I315" s="248"/>
      <c r="J315" s="249">
        <f>ROUND(I315*H315,2)</f>
        <v>0</v>
      </c>
      <c r="K315" s="250"/>
      <c r="L315" s="251"/>
      <c r="M315" s="252" t="s">
        <v>1</v>
      </c>
      <c r="N315" s="25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277</v>
      </c>
      <c r="AT315" s="236" t="s">
        <v>246</v>
      </c>
      <c r="AU315" s="236" t="s">
        <v>80</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1665</v>
      </c>
    </row>
    <row r="316" s="2" customFormat="1">
      <c r="A316" s="35"/>
      <c r="B316" s="36"/>
      <c r="C316" s="37"/>
      <c r="D316" s="238" t="s">
        <v>244</v>
      </c>
      <c r="E316" s="37"/>
      <c r="F316" s="239" t="s">
        <v>2214</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80</v>
      </c>
    </row>
    <row r="317" s="2" customFormat="1">
      <c r="A317" s="35"/>
      <c r="B317" s="36"/>
      <c r="C317" s="37"/>
      <c r="D317" s="238" t="s">
        <v>993</v>
      </c>
      <c r="E317" s="37"/>
      <c r="F317" s="265" t="s">
        <v>2209</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993</v>
      </c>
      <c r="AU317" s="14" t="s">
        <v>80</v>
      </c>
    </row>
    <row r="318" s="2" customFormat="1" ht="16.5" customHeight="1">
      <c r="A318" s="35"/>
      <c r="B318" s="36"/>
      <c r="C318" s="243" t="s">
        <v>1468</v>
      </c>
      <c r="D318" s="243" t="s">
        <v>246</v>
      </c>
      <c r="E318" s="244" t="s">
        <v>2230</v>
      </c>
      <c r="F318" s="245" t="s">
        <v>2231</v>
      </c>
      <c r="G318" s="246" t="s">
        <v>249</v>
      </c>
      <c r="H318" s="247">
        <v>121.09999999999999</v>
      </c>
      <c r="I318" s="248"/>
      <c r="J318" s="249">
        <f>ROUND(I318*H318,2)</f>
        <v>0</v>
      </c>
      <c r="K318" s="250"/>
      <c r="L318" s="251"/>
      <c r="M318" s="252" t="s">
        <v>1</v>
      </c>
      <c r="N318" s="25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277</v>
      </c>
      <c r="AT318" s="236" t="s">
        <v>246</v>
      </c>
      <c r="AU318" s="236" t="s">
        <v>80</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1670</v>
      </c>
    </row>
    <row r="319" s="2" customFormat="1">
      <c r="A319" s="35"/>
      <c r="B319" s="36"/>
      <c r="C319" s="37"/>
      <c r="D319" s="238" t="s">
        <v>244</v>
      </c>
      <c r="E319" s="37"/>
      <c r="F319" s="239" t="s">
        <v>2231</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80</v>
      </c>
    </row>
    <row r="320" s="2" customFormat="1">
      <c r="A320" s="35"/>
      <c r="B320" s="36"/>
      <c r="C320" s="37"/>
      <c r="D320" s="238" t="s">
        <v>993</v>
      </c>
      <c r="E320" s="37"/>
      <c r="F320" s="265" t="s">
        <v>2209</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993</v>
      </c>
      <c r="AU320" s="14" t="s">
        <v>80</v>
      </c>
    </row>
    <row r="321" s="2" customFormat="1" ht="21.75" customHeight="1">
      <c r="A321" s="35"/>
      <c r="B321" s="36"/>
      <c r="C321" s="243" t="s">
        <v>1349</v>
      </c>
      <c r="D321" s="243" t="s">
        <v>246</v>
      </c>
      <c r="E321" s="244" t="s">
        <v>2217</v>
      </c>
      <c r="F321" s="245" t="s">
        <v>2218</v>
      </c>
      <c r="G321" s="246" t="s">
        <v>242</v>
      </c>
      <c r="H321" s="247">
        <v>4228</v>
      </c>
      <c r="I321" s="248"/>
      <c r="J321" s="249">
        <f>ROUND(I321*H321,2)</f>
        <v>0</v>
      </c>
      <c r="K321" s="250"/>
      <c r="L321" s="251"/>
      <c r="M321" s="252" t="s">
        <v>1</v>
      </c>
      <c r="N321" s="25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277</v>
      </c>
      <c r="AT321" s="236" t="s">
        <v>246</v>
      </c>
      <c r="AU321" s="236" t="s">
        <v>80</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1673</v>
      </c>
    </row>
    <row r="322" s="2" customFormat="1">
      <c r="A322" s="35"/>
      <c r="B322" s="36"/>
      <c r="C322" s="37"/>
      <c r="D322" s="238" t="s">
        <v>244</v>
      </c>
      <c r="E322" s="37"/>
      <c r="F322" s="239" t="s">
        <v>2218</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80</v>
      </c>
    </row>
    <row r="323" s="2" customFormat="1">
      <c r="A323" s="35"/>
      <c r="B323" s="36"/>
      <c r="C323" s="37"/>
      <c r="D323" s="238" t="s">
        <v>993</v>
      </c>
      <c r="E323" s="37"/>
      <c r="F323" s="265" t="s">
        <v>2209</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80</v>
      </c>
    </row>
    <row r="324" s="2" customFormat="1" ht="24.15" customHeight="1">
      <c r="A324" s="35"/>
      <c r="B324" s="36"/>
      <c r="C324" s="243" t="s">
        <v>1475</v>
      </c>
      <c r="D324" s="243" t="s">
        <v>246</v>
      </c>
      <c r="E324" s="244" t="s">
        <v>2232</v>
      </c>
      <c r="F324" s="245" t="s">
        <v>2233</v>
      </c>
      <c r="G324" s="246" t="s">
        <v>242</v>
      </c>
      <c r="H324" s="247">
        <v>24</v>
      </c>
      <c r="I324" s="248"/>
      <c r="J324" s="249">
        <f>ROUND(I324*H324,2)</f>
        <v>0</v>
      </c>
      <c r="K324" s="250"/>
      <c r="L324" s="251"/>
      <c r="M324" s="252" t="s">
        <v>1</v>
      </c>
      <c r="N324" s="25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277</v>
      </c>
      <c r="AT324" s="236" t="s">
        <v>246</v>
      </c>
      <c r="AU324" s="236" t="s">
        <v>80</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1674</v>
      </c>
    </row>
    <row r="325" s="2" customFormat="1">
      <c r="A325" s="35"/>
      <c r="B325" s="36"/>
      <c r="C325" s="37"/>
      <c r="D325" s="238" t="s">
        <v>244</v>
      </c>
      <c r="E325" s="37"/>
      <c r="F325" s="239" t="s">
        <v>2233</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80</v>
      </c>
    </row>
    <row r="326" s="2" customFormat="1" ht="24.15" customHeight="1">
      <c r="A326" s="35"/>
      <c r="B326" s="36"/>
      <c r="C326" s="243" t="s">
        <v>1354</v>
      </c>
      <c r="D326" s="243" t="s">
        <v>246</v>
      </c>
      <c r="E326" s="244" t="s">
        <v>2234</v>
      </c>
      <c r="F326" s="245" t="s">
        <v>2235</v>
      </c>
      <c r="G326" s="246" t="s">
        <v>242</v>
      </c>
      <c r="H326" s="247">
        <v>20</v>
      </c>
      <c r="I326" s="248"/>
      <c r="J326" s="249">
        <f>ROUND(I326*H326,2)</f>
        <v>0</v>
      </c>
      <c r="K326" s="250"/>
      <c r="L326" s="251"/>
      <c r="M326" s="252" t="s">
        <v>1</v>
      </c>
      <c r="N326" s="25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277</v>
      </c>
      <c r="AT326" s="236" t="s">
        <v>246</v>
      </c>
      <c r="AU326" s="236" t="s">
        <v>80</v>
      </c>
      <c r="AY326" s="14" t="s">
        <v>238</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258</v>
      </c>
      <c r="BM326" s="236" t="s">
        <v>1679</v>
      </c>
    </row>
    <row r="327" s="2" customFormat="1">
      <c r="A327" s="35"/>
      <c r="B327" s="36"/>
      <c r="C327" s="37"/>
      <c r="D327" s="238" t="s">
        <v>244</v>
      </c>
      <c r="E327" s="37"/>
      <c r="F327" s="239" t="s">
        <v>2235</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244</v>
      </c>
      <c r="AU327" s="14" t="s">
        <v>80</v>
      </c>
    </row>
    <row r="328" s="2" customFormat="1" ht="24.15" customHeight="1">
      <c r="A328" s="35"/>
      <c r="B328" s="36"/>
      <c r="C328" s="243" t="s">
        <v>1676</v>
      </c>
      <c r="D328" s="243" t="s">
        <v>246</v>
      </c>
      <c r="E328" s="244" t="s">
        <v>2273</v>
      </c>
      <c r="F328" s="245" t="s">
        <v>2274</v>
      </c>
      <c r="G328" s="246" t="s">
        <v>242</v>
      </c>
      <c r="H328" s="247">
        <v>1</v>
      </c>
      <c r="I328" s="248"/>
      <c r="J328" s="249">
        <f>ROUND(I328*H328,2)</f>
        <v>0</v>
      </c>
      <c r="K328" s="250"/>
      <c r="L328" s="251"/>
      <c r="M328" s="252" t="s">
        <v>1</v>
      </c>
      <c r="N328" s="253" t="s">
        <v>38</v>
      </c>
      <c r="O328" s="88"/>
      <c r="P328" s="234">
        <f>O328*H328</f>
        <v>0</v>
      </c>
      <c r="Q328" s="234">
        <v>0</v>
      </c>
      <c r="R328" s="234">
        <f>Q328*H328</f>
        <v>0</v>
      </c>
      <c r="S328" s="234">
        <v>0</v>
      </c>
      <c r="T328" s="235">
        <f>S328*H328</f>
        <v>0</v>
      </c>
      <c r="U328" s="35"/>
      <c r="V328" s="35"/>
      <c r="W328" s="35"/>
      <c r="X328" s="35"/>
      <c r="Y328" s="35"/>
      <c r="Z328" s="35"/>
      <c r="AA328" s="35"/>
      <c r="AB328" s="35"/>
      <c r="AC328" s="35"/>
      <c r="AD328" s="35"/>
      <c r="AE328" s="35"/>
      <c r="AR328" s="236" t="s">
        <v>277</v>
      </c>
      <c r="AT328" s="236" t="s">
        <v>246</v>
      </c>
      <c r="AU328" s="236" t="s">
        <v>80</v>
      </c>
      <c r="AY328" s="14" t="s">
        <v>238</v>
      </c>
      <c r="BE328" s="237">
        <f>IF(N328="základní",J328,0)</f>
        <v>0</v>
      </c>
      <c r="BF328" s="237">
        <f>IF(N328="snížená",J328,0)</f>
        <v>0</v>
      </c>
      <c r="BG328" s="237">
        <f>IF(N328="zákl. přenesená",J328,0)</f>
        <v>0</v>
      </c>
      <c r="BH328" s="237">
        <f>IF(N328="sníž. přenesená",J328,0)</f>
        <v>0</v>
      </c>
      <c r="BI328" s="237">
        <f>IF(N328="nulová",J328,0)</f>
        <v>0</v>
      </c>
      <c r="BJ328" s="14" t="s">
        <v>80</v>
      </c>
      <c r="BK328" s="237">
        <f>ROUND(I328*H328,2)</f>
        <v>0</v>
      </c>
      <c r="BL328" s="14" t="s">
        <v>258</v>
      </c>
      <c r="BM328" s="236" t="s">
        <v>1680</v>
      </c>
    </row>
    <row r="329" s="2" customFormat="1">
      <c r="A329" s="35"/>
      <c r="B329" s="36"/>
      <c r="C329" s="37"/>
      <c r="D329" s="238" t="s">
        <v>244</v>
      </c>
      <c r="E329" s="37"/>
      <c r="F329" s="239" t="s">
        <v>2274</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244</v>
      </c>
      <c r="AU329" s="14" t="s">
        <v>80</v>
      </c>
    </row>
    <row r="330" s="2" customFormat="1" ht="24.15" customHeight="1">
      <c r="A330" s="35"/>
      <c r="B330" s="36"/>
      <c r="C330" s="243" t="s">
        <v>1355</v>
      </c>
      <c r="D330" s="243" t="s">
        <v>246</v>
      </c>
      <c r="E330" s="244" t="s">
        <v>2275</v>
      </c>
      <c r="F330" s="245" t="s">
        <v>2276</v>
      </c>
      <c r="G330" s="246" t="s">
        <v>242</v>
      </c>
      <c r="H330" s="247">
        <v>1</v>
      </c>
      <c r="I330" s="248"/>
      <c r="J330" s="249">
        <f>ROUND(I330*H330,2)</f>
        <v>0</v>
      </c>
      <c r="K330" s="250"/>
      <c r="L330" s="251"/>
      <c r="M330" s="252" t="s">
        <v>1</v>
      </c>
      <c r="N330" s="25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277</v>
      </c>
      <c r="AT330" s="236" t="s">
        <v>246</v>
      </c>
      <c r="AU330" s="236" t="s">
        <v>80</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1683</v>
      </c>
    </row>
    <row r="331" s="2" customFormat="1">
      <c r="A331" s="35"/>
      <c r="B331" s="36"/>
      <c r="C331" s="37"/>
      <c r="D331" s="238" t="s">
        <v>244</v>
      </c>
      <c r="E331" s="37"/>
      <c r="F331" s="239" t="s">
        <v>2276</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80</v>
      </c>
    </row>
    <row r="332" s="2" customFormat="1" ht="24.15" customHeight="1">
      <c r="A332" s="35"/>
      <c r="B332" s="36"/>
      <c r="C332" s="243" t="s">
        <v>1682</v>
      </c>
      <c r="D332" s="243" t="s">
        <v>246</v>
      </c>
      <c r="E332" s="244" t="s">
        <v>2277</v>
      </c>
      <c r="F332" s="245" t="s">
        <v>2236</v>
      </c>
      <c r="G332" s="246" t="s">
        <v>242</v>
      </c>
      <c r="H332" s="247">
        <v>3</v>
      </c>
      <c r="I332" s="248"/>
      <c r="J332" s="249">
        <f>ROUND(I332*H332,2)</f>
        <v>0</v>
      </c>
      <c r="K332" s="250"/>
      <c r="L332" s="251"/>
      <c r="M332" s="252" t="s">
        <v>1</v>
      </c>
      <c r="N332" s="253" t="s">
        <v>38</v>
      </c>
      <c r="O332" s="88"/>
      <c r="P332" s="234">
        <f>O332*H332</f>
        <v>0</v>
      </c>
      <c r="Q332" s="234">
        <v>0</v>
      </c>
      <c r="R332" s="234">
        <f>Q332*H332</f>
        <v>0</v>
      </c>
      <c r="S332" s="234">
        <v>0</v>
      </c>
      <c r="T332" s="235">
        <f>S332*H332</f>
        <v>0</v>
      </c>
      <c r="U332" s="35"/>
      <c r="V332" s="35"/>
      <c r="W332" s="35"/>
      <c r="X332" s="35"/>
      <c r="Y332" s="35"/>
      <c r="Z332" s="35"/>
      <c r="AA332" s="35"/>
      <c r="AB332" s="35"/>
      <c r="AC332" s="35"/>
      <c r="AD332" s="35"/>
      <c r="AE332" s="35"/>
      <c r="AR332" s="236" t="s">
        <v>277</v>
      </c>
      <c r="AT332" s="236" t="s">
        <v>246</v>
      </c>
      <c r="AU332" s="236" t="s">
        <v>80</v>
      </c>
      <c r="AY332" s="14" t="s">
        <v>238</v>
      </c>
      <c r="BE332" s="237">
        <f>IF(N332="základní",J332,0)</f>
        <v>0</v>
      </c>
      <c r="BF332" s="237">
        <f>IF(N332="snížená",J332,0)</f>
        <v>0</v>
      </c>
      <c r="BG332" s="237">
        <f>IF(N332="zákl. přenesená",J332,0)</f>
        <v>0</v>
      </c>
      <c r="BH332" s="237">
        <f>IF(N332="sníž. přenesená",J332,0)</f>
        <v>0</v>
      </c>
      <c r="BI332" s="237">
        <f>IF(N332="nulová",J332,0)</f>
        <v>0</v>
      </c>
      <c r="BJ332" s="14" t="s">
        <v>80</v>
      </c>
      <c r="BK332" s="237">
        <f>ROUND(I332*H332,2)</f>
        <v>0</v>
      </c>
      <c r="BL332" s="14" t="s">
        <v>258</v>
      </c>
      <c r="BM332" s="236" t="s">
        <v>1686</v>
      </c>
    </row>
    <row r="333" s="2" customFormat="1">
      <c r="A333" s="35"/>
      <c r="B333" s="36"/>
      <c r="C333" s="37"/>
      <c r="D333" s="238" t="s">
        <v>244</v>
      </c>
      <c r="E333" s="37"/>
      <c r="F333" s="239" t="s">
        <v>2236</v>
      </c>
      <c r="G333" s="37"/>
      <c r="H333" s="37"/>
      <c r="I333" s="240"/>
      <c r="J333" s="37"/>
      <c r="K333" s="37"/>
      <c r="L333" s="41"/>
      <c r="M333" s="241"/>
      <c r="N333" s="242"/>
      <c r="O333" s="88"/>
      <c r="P333" s="88"/>
      <c r="Q333" s="88"/>
      <c r="R333" s="88"/>
      <c r="S333" s="88"/>
      <c r="T333" s="89"/>
      <c r="U333" s="35"/>
      <c r="V333" s="35"/>
      <c r="W333" s="35"/>
      <c r="X333" s="35"/>
      <c r="Y333" s="35"/>
      <c r="Z333" s="35"/>
      <c r="AA333" s="35"/>
      <c r="AB333" s="35"/>
      <c r="AC333" s="35"/>
      <c r="AD333" s="35"/>
      <c r="AE333" s="35"/>
      <c r="AT333" s="14" t="s">
        <v>244</v>
      </c>
      <c r="AU333" s="14" t="s">
        <v>80</v>
      </c>
    </row>
    <row r="334" s="2" customFormat="1" ht="24.15" customHeight="1">
      <c r="A334" s="35"/>
      <c r="B334" s="36"/>
      <c r="C334" s="243" t="s">
        <v>1360</v>
      </c>
      <c r="D334" s="243" t="s">
        <v>246</v>
      </c>
      <c r="E334" s="244" t="s">
        <v>2278</v>
      </c>
      <c r="F334" s="245" t="s">
        <v>2237</v>
      </c>
      <c r="G334" s="246" t="s">
        <v>242</v>
      </c>
      <c r="H334" s="247">
        <v>4</v>
      </c>
      <c r="I334" s="248"/>
      <c r="J334" s="249">
        <f>ROUND(I334*H334,2)</f>
        <v>0</v>
      </c>
      <c r="K334" s="250"/>
      <c r="L334" s="251"/>
      <c r="M334" s="252" t="s">
        <v>1</v>
      </c>
      <c r="N334" s="253" t="s">
        <v>38</v>
      </c>
      <c r="O334" s="88"/>
      <c r="P334" s="234">
        <f>O334*H334</f>
        <v>0</v>
      </c>
      <c r="Q334" s="234">
        <v>0</v>
      </c>
      <c r="R334" s="234">
        <f>Q334*H334</f>
        <v>0</v>
      </c>
      <c r="S334" s="234">
        <v>0</v>
      </c>
      <c r="T334" s="235">
        <f>S334*H334</f>
        <v>0</v>
      </c>
      <c r="U334" s="35"/>
      <c r="V334" s="35"/>
      <c r="W334" s="35"/>
      <c r="X334" s="35"/>
      <c r="Y334" s="35"/>
      <c r="Z334" s="35"/>
      <c r="AA334" s="35"/>
      <c r="AB334" s="35"/>
      <c r="AC334" s="35"/>
      <c r="AD334" s="35"/>
      <c r="AE334" s="35"/>
      <c r="AR334" s="236" t="s">
        <v>277</v>
      </c>
      <c r="AT334" s="236" t="s">
        <v>246</v>
      </c>
      <c r="AU334" s="236" t="s">
        <v>80</v>
      </c>
      <c r="AY334" s="14" t="s">
        <v>238</v>
      </c>
      <c r="BE334" s="237">
        <f>IF(N334="základní",J334,0)</f>
        <v>0</v>
      </c>
      <c r="BF334" s="237">
        <f>IF(N334="snížená",J334,0)</f>
        <v>0</v>
      </c>
      <c r="BG334" s="237">
        <f>IF(N334="zákl. přenesená",J334,0)</f>
        <v>0</v>
      </c>
      <c r="BH334" s="237">
        <f>IF(N334="sníž. přenesená",J334,0)</f>
        <v>0</v>
      </c>
      <c r="BI334" s="237">
        <f>IF(N334="nulová",J334,0)</f>
        <v>0</v>
      </c>
      <c r="BJ334" s="14" t="s">
        <v>80</v>
      </c>
      <c r="BK334" s="237">
        <f>ROUND(I334*H334,2)</f>
        <v>0</v>
      </c>
      <c r="BL334" s="14" t="s">
        <v>258</v>
      </c>
      <c r="BM334" s="236" t="s">
        <v>1689</v>
      </c>
    </row>
    <row r="335" s="2" customFormat="1">
      <c r="A335" s="35"/>
      <c r="B335" s="36"/>
      <c r="C335" s="37"/>
      <c r="D335" s="238" t="s">
        <v>244</v>
      </c>
      <c r="E335" s="37"/>
      <c r="F335" s="239" t="s">
        <v>2237</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244</v>
      </c>
      <c r="AU335" s="14" t="s">
        <v>80</v>
      </c>
    </row>
    <row r="336" s="2" customFormat="1" ht="24.15" customHeight="1">
      <c r="A336" s="35"/>
      <c r="B336" s="36"/>
      <c r="C336" s="243" t="s">
        <v>1688</v>
      </c>
      <c r="D336" s="243" t="s">
        <v>246</v>
      </c>
      <c r="E336" s="244" t="s">
        <v>2279</v>
      </c>
      <c r="F336" s="245" t="s">
        <v>2238</v>
      </c>
      <c r="G336" s="246" t="s">
        <v>242</v>
      </c>
      <c r="H336" s="247">
        <v>4</v>
      </c>
      <c r="I336" s="248"/>
      <c r="J336" s="249">
        <f>ROUND(I336*H336,2)</f>
        <v>0</v>
      </c>
      <c r="K336" s="250"/>
      <c r="L336" s="251"/>
      <c r="M336" s="252" t="s">
        <v>1</v>
      </c>
      <c r="N336" s="25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277</v>
      </c>
      <c r="AT336" s="236" t="s">
        <v>246</v>
      </c>
      <c r="AU336" s="236" t="s">
        <v>80</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1691</v>
      </c>
    </row>
    <row r="337" s="2" customFormat="1">
      <c r="A337" s="35"/>
      <c r="B337" s="36"/>
      <c r="C337" s="37"/>
      <c r="D337" s="238" t="s">
        <v>244</v>
      </c>
      <c r="E337" s="37"/>
      <c r="F337" s="239" t="s">
        <v>2238</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80</v>
      </c>
    </row>
    <row r="338" s="2" customFormat="1" ht="24.15" customHeight="1">
      <c r="A338" s="35"/>
      <c r="B338" s="36"/>
      <c r="C338" s="243" t="s">
        <v>1365</v>
      </c>
      <c r="D338" s="243" t="s">
        <v>246</v>
      </c>
      <c r="E338" s="244" t="s">
        <v>2280</v>
      </c>
      <c r="F338" s="245" t="s">
        <v>2239</v>
      </c>
      <c r="G338" s="246" t="s">
        <v>242</v>
      </c>
      <c r="H338" s="247">
        <v>2</v>
      </c>
      <c r="I338" s="248"/>
      <c r="J338" s="249">
        <f>ROUND(I338*H338,2)</f>
        <v>0</v>
      </c>
      <c r="K338" s="250"/>
      <c r="L338" s="251"/>
      <c r="M338" s="252" t="s">
        <v>1</v>
      </c>
      <c r="N338" s="253" t="s">
        <v>38</v>
      </c>
      <c r="O338" s="88"/>
      <c r="P338" s="234">
        <f>O338*H338</f>
        <v>0</v>
      </c>
      <c r="Q338" s="234">
        <v>0</v>
      </c>
      <c r="R338" s="234">
        <f>Q338*H338</f>
        <v>0</v>
      </c>
      <c r="S338" s="234">
        <v>0</v>
      </c>
      <c r="T338" s="235">
        <f>S338*H338</f>
        <v>0</v>
      </c>
      <c r="U338" s="35"/>
      <c r="V338" s="35"/>
      <c r="W338" s="35"/>
      <c r="X338" s="35"/>
      <c r="Y338" s="35"/>
      <c r="Z338" s="35"/>
      <c r="AA338" s="35"/>
      <c r="AB338" s="35"/>
      <c r="AC338" s="35"/>
      <c r="AD338" s="35"/>
      <c r="AE338" s="35"/>
      <c r="AR338" s="236" t="s">
        <v>277</v>
      </c>
      <c r="AT338" s="236" t="s">
        <v>246</v>
      </c>
      <c r="AU338" s="236" t="s">
        <v>80</v>
      </c>
      <c r="AY338" s="14" t="s">
        <v>238</v>
      </c>
      <c r="BE338" s="237">
        <f>IF(N338="základní",J338,0)</f>
        <v>0</v>
      </c>
      <c r="BF338" s="237">
        <f>IF(N338="snížená",J338,0)</f>
        <v>0</v>
      </c>
      <c r="BG338" s="237">
        <f>IF(N338="zákl. přenesená",J338,0)</f>
        <v>0</v>
      </c>
      <c r="BH338" s="237">
        <f>IF(N338="sníž. přenesená",J338,0)</f>
        <v>0</v>
      </c>
      <c r="BI338" s="237">
        <f>IF(N338="nulová",J338,0)</f>
        <v>0</v>
      </c>
      <c r="BJ338" s="14" t="s">
        <v>80</v>
      </c>
      <c r="BK338" s="237">
        <f>ROUND(I338*H338,2)</f>
        <v>0</v>
      </c>
      <c r="BL338" s="14" t="s">
        <v>258</v>
      </c>
      <c r="BM338" s="236" t="s">
        <v>2281</v>
      </c>
    </row>
    <row r="339" s="2" customFormat="1">
      <c r="A339" s="35"/>
      <c r="B339" s="36"/>
      <c r="C339" s="37"/>
      <c r="D339" s="238" t="s">
        <v>244</v>
      </c>
      <c r="E339" s="37"/>
      <c r="F339" s="239" t="s">
        <v>2239</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244</v>
      </c>
      <c r="AU339" s="14" t="s">
        <v>80</v>
      </c>
    </row>
    <row r="340" s="2" customFormat="1" ht="24.15" customHeight="1">
      <c r="A340" s="35"/>
      <c r="B340" s="36"/>
      <c r="C340" s="243" t="s">
        <v>2282</v>
      </c>
      <c r="D340" s="243" t="s">
        <v>246</v>
      </c>
      <c r="E340" s="244" t="s">
        <v>2283</v>
      </c>
      <c r="F340" s="245" t="s">
        <v>2284</v>
      </c>
      <c r="G340" s="246" t="s">
        <v>242</v>
      </c>
      <c r="H340" s="247">
        <v>1</v>
      </c>
      <c r="I340" s="248"/>
      <c r="J340" s="249">
        <f>ROUND(I340*H340,2)</f>
        <v>0</v>
      </c>
      <c r="K340" s="250"/>
      <c r="L340" s="251"/>
      <c r="M340" s="252" t="s">
        <v>1</v>
      </c>
      <c r="N340" s="253" t="s">
        <v>38</v>
      </c>
      <c r="O340" s="88"/>
      <c r="P340" s="234">
        <f>O340*H340</f>
        <v>0</v>
      </c>
      <c r="Q340" s="234">
        <v>0</v>
      </c>
      <c r="R340" s="234">
        <f>Q340*H340</f>
        <v>0</v>
      </c>
      <c r="S340" s="234">
        <v>0</v>
      </c>
      <c r="T340" s="235">
        <f>S340*H340</f>
        <v>0</v>
      </c>
      <c r="U340" s="35"/>
      <c r="V340" s="35"/>
      <c r="W340" s="35"/>
      <c r="X340" s="35"/>
      <c r="Y340" s="35"/>
      <c r="Z340" s="35"/>
      <c r="AA340" s="35"/>
      <c r="AB340" s="35"/>
      <c r="AC340" s="35"/>
      <c r="AD340" s="35"/>
      <c r="AE340" s="35"/>
      <c r="AR340" s="236" t="s">
        <v>277</v>
      </c>
      <c r="AT340" s="236" t="s">
        <v>246</v>
      </c>
      <c r="AU340" s="236" t="s">
        <v>80</v>
      </c>
      <c r="AY340" s="14" t="s">
        <v>238</v>
      </c>
      <c r="BE340" s="237">
        <f>IF(N340="základní",J340,0)</f>
        <v>0</v>
      </c>
      <c r="BF340" s="237">
        <f>IF(N340="snížená",J340,0)</f>
        <v>0</v>
      </c>
      <c r="BG340" s="237">
        <f>IF(N340="zákl. přenesená",J340,0)</f>
        <v>0</v>
      </c>
      <c r="BH340" s="237">
        <f>IF(N340="sníž. přenesená",J340,0)</f>
        <v>0</v>
      </c>
      <c r="BI340" s="237">
        <f>IF(N340="nulová",J340,0)</f>
        <v>0</v>
      </c>
      <c r="BJ340" s="14" t="s">
        <v>80</v>
      </c>
      <c r="BK340" s="237">
        <f>ROUND(I340*H340,2)</f>
        <v>0</v>
      </c>
      <c r="BL340" s="14" t="s">
        <v>258</v>
      </c>
      <c r="BM340" s="236" t="s">
        <v>2285</v>
      </c>
    </row>
    <row r="341" s="2" customFormat="1">
      <c r="A341" s="35"/>
      <c r="B341" s="36"/>
      <c r="C341" s="37"/>
      <c r="D341" s="238" t="s">
        <v>244</v>
      </c>
      <c r="E341" s="37"/>
      <c r="F341" s="239" t="s">
        <v>2284</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244</v>
      </c>
      <c r="AU341" s="14" t="s">
        <v>80</v>
      </c>
    </row>
    <row r="342" s="2" customFormat="1" ht="24.15" customHeight="1">
      <c r="A342" s="35"/>
      <c r="B342" s="36"/>
      <c r="C342" s="243" t="s">
        <v>1370</v>
      </c>
      <c r="D342" s="243" t="s">
        <v>246</v>
      </c>
      <c r="E342" s="244" t="s">
        <v>2286</v>
      </c>
      <c r="F342" s="245" t="s">
        <v>2287</v>
      </c>
      <c r="G342" s="246" t="s">
        <v>242</v>
      </c>
      <c r="H342" s="247">
        <v>1</v>
      </c>
      <c r="I342" s="248"/>
      <c r="J342" s="249">
        <f>ROUND(I342*H342,2)</f>
        <v>0</v>
      </c>
      <c r="K342" s="250"/>
      <c r="L342" s="251"/>
      <c r="M342" s="252" t="s">
        <v>1</v>
      </c>
      <c r="N342" s="25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277</v>
      </c>
      <c r="AT342" s="236" t="s">
        <v>246</v>
      </c>
      <c r="AU342" s="236" t="s">
        <v>80</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2288</v>
      </c>
    </row>
    <row r="343" s="2" customFormat="1">
      <c r="A343" s="35"/>
      <c r="B343" s="36"/>
      <c r="C343" s="37"/>
      <c r="D343" s="238" t="s">
        <v>244</v>
      </c>
      <c r="E343" s="37"/>
      <c r="F343" s="239" t="s">
        <v>2287</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80</v>
      </c>
    </row>
    <row r="344" s="2" customFormat="1" ht="24.15" customHeight="1">
      <c r="A344" s="35"/>
      <c r="B344" s="36"/>
      <c r="C344" s="243" t="s">
        <v>2289</v>
      </c>
      <c r="D344" s="243" t="s">
        <v>246</v>
      </c>
      <c r="E344" s="244" t="s">
        <v>2290</v>
      </c>
      <c r="F344" s="245" t="s">
        <v>2242</v>
      </c>
      <c r="G344" s="246" t="s">
        <v>242</v>
      </c>
      <c r="H344" s="247">
        <v>4</v>
      </c>
      <c r="I344" s="248"/>
      <c r="J344" s="249">
        <f>ROUND(I344*H344,2)</f>
        <v>0</v>
      </c>
      <c r="K344" s="250"/>
      <c r="L344" s="251"/>
      <c r="M344" s="252" t="s">
        <v>1</v>
      </c>
      <c r="N344" s="253" t="s">
        <v>38</v>
      </c>
      <c r="O344" s="88"/>
      <c r="P344" s="234">
        <f>O344*H344</f>
        <v>0</v>
      </c>
      <c r="Q344" s="234">
        <v>0</v>
      </c>
      <c r="R344" s="234">
        <f>Q344*H344</f>
        <v>0</v>
      </c>
      <c r="S344" s="234">
        <v>0</v>
      </c>
      <c r="T344" s="235">
        <f>S344*H344</f>
        <v>0</v>
      </c>
      <c r="U344" s="35"/>
      <c r="V344" s="35"/>
      <c r="W344" s="35"/>
      <c r="X344" s="35"/>
      <c r="Y344" s="35"/>
      <c r="Z344" s="35"/>
      <c r="AA344" s="35"/>
      <c r="AB344" s="35"/>
      <c r="AC344" s="35"/>
      <c r="AD344" s="35"/>
      <c r="AE344" s="35"/>
      <c r="AR344" s="236" t="s">
        <v>277</v>
      </c>
      <c r="AT344" s="236" t="s">
        <v>246</v>
      </c>
      <c r="AU344" s="236" t="s">
        <v>80</v>
      </c>
      <c r="AY344" s="14" t="s">
        <v>238</v>
      </c>
      <c r="BE344" s="237">
        <f>IF(N344="základní",J344,0)</f>
        <v>0</v>
      </c>
      <c r="BF344" s="237">
        <f>IF(N344="snížená",J344,0)</f>
        <v>0</v>
      </c>
      <c r="BG344" s="237">
        <f>IF(N344="zákl. přenesená",J344,0)</f>
        <v>0</v>
      </c>
      <c r="BH344" s="237">
        <f>IF(N344="sníž. přenesená",J344,0)</f>
        <v>0</v>
      </c>
      <c r="BI344" s="237">
        <f>IF(N344="nulová",J344,0)</f>
        <v>0</v>
      </c>
      <c r="BJ344" s="14" t="s">
        <v>80</v>
      </c>
      <c r="BK344" s="237">
        <f>ROUND(I344*H344,2)</f>
        <v>0</v>
      </c>
      <c r="BL344" s="14" t="s">
        <v>258</v>
      </c>
      <c r="BM344" s="236" t="s">
        <v>2291</v>
      </c>
    </row>
    <row r="345" s="2" customFormat="1">
      <c r="A345" s="35"/>
      <c r="B345" s="36"/>
      <c r="C345" s="37"/>
      <c r="D345" s="238" t="s">
        <v>244</v>
      </c>
      <c r="E345" s="37"/>
      <c r="F345" s="239" t="s">
        <v>2242</v>
      </c>
      <c r="G345" s="37"/>
      <c r="H345" s="37"/>
      <c r="I345" s="240"/>
      <c r="J345" s="37"/>
      <c r="K345" s="37"/>
      <c r="L345" s="41"/>
      <c r="M345" s="241"/>
      <c r="N345" s="242"/>
      <c r="O345" s="88"/>
      <c r="P345" s="88"/>
      <c r="Q345" s="88"/>
      <c r="R345" s="88"/>
      <c r="S345" s="88"/>
      <c r="T345" s="89"/>
      <c r="U345" s="35"/>
      <c r="V345" s="35"/>
      <c r="W345" s="35"/>
      <c r="X345" s="35"/>
      <c r="Y345" s="35"/>
      <c r="Z345" s="35"/>
      <c r="AA345" s="35"/>
      <c r="AB345" s="35"/>
      <c r="AC345" s="35"/>
      <c r="AD345" s="35"/>
      <c r="AE345" s="35"/>
      <c r="AT345" s="14" t="s">
        <v>244</v>
      </c>
      <c r="AU345" s="14" t="s">
        <v>80</v>
      </c>
    </row>
    <row r="346" s="2" customFormat="1" ht="24.15" customHeight="1">
      <c r="A346" s="35"/>
      <c r="B346" s="36"/>
      <c r="C346" s="243" t="s">
        <v>1374</v>
      </c>
      <c r="D346" s="243" t="s">
        <v>246</v>
      </c>
      <c r="E346" s="244" t="s">
        <v>2292</v>
      </c>
      <c r="F346" s="245" t="s">
        <v>2243</v>
      </c>
      <c r="G346" s="246" t="s">
        <v>242</v>
      </c>
      <c r="H346" s="247">
        <v>2</v>
      </c>
      <c r="I346" s="248"/>
      <c r="J346" s="249">
        <f>ROUND(I346*H346,2)</f>
        <v>0</v>
      </c>
      <c r="K346" s="250"/>
      <c r="L346" s="251"/>
      <c r="M346" s="252" t="s">
        <v>1</v>
      </c>
      <c r="N346" s="253" t="s">
        <v>38</v>
      </c>
      <c r="O346" s="88"/>
      <c r="P346" s="234">
        <f>O346*H346</f>
        <v>0</v>
      </c>
      <c r="Q346" s="234">
        <v>0</v>
      </c>
      <c r="R346" s="234">
        <f>Q346*H346</f>
        <v>0</v>
      </c>
      <c r="S346" s="234">
        <v>0</v>
      </c>
      <c r="T346" s="235">
        <f>S346*H346</f>
        <v>0</v>
      </c>
      <c r="U346" s="35"/>
      <c r="V346" s="35"/>
      <c r="W346" s="35"/>
      <c r="X346" s="35"/>
      <c r="Y346" s="35"/>
      <c r="Z346" s="35"/>
      <c r="AA346" s="35"/>
      <c r="AB346" s="35"/>
      <c r="AC346" s="35"/>
      <c r="AD346" s="35"/>
      <c r="AE346" s="35"/>
      <c r="AR346" s="236" t="s">
        <v>277</v>
      </c>
      <c r="AT346" s="236" t="s">
        <v>246</v>
      </c>
      <c r="AU346" s="236" t="s">
        <v>80</v>
      </c>
      <c r="AY346" s="14" t="s">
        <v>238</v>
      </c>
      <c r="BE346" s="237">
        <f>IF(N346="základní",J346,0)</f>
        <v>0</v>
      </c>
      <c r="BF346" s="237">
        <f>IF(N346="snížená",J346,0)</f>
        <v>0</v>
      </c>
      <c r="BG346" s="237">
        <f>IF(N346="zákl. přenesená",J346,0)</f>
        <v>0</v>
      </c>
      <c r="BH346" s="237">
        <f>IF(N346="sníž. přenesená",J346,0)</f>
        <v>0</v>
      </c>
      <c r="BI346" s="237">
        <f>IF(N346="nulová",J346,0)</f>
        <v>0</v>
      </c>
      <c r="BJ346" s="14" t="s">
        <v>80</v>
      </c>
      <c r="BK346" s="237">
        <f>ROUND(I346*H346,2)</f>
        <v>0</v>
      </c>
      <c r="BL346" s="14" t="s">
        <v>258</v>
      </c>
      <c r="BM346" s="236" t="s">
        <v>2293</v>
      </c>
    </row>
    <row r="347" s="2" customFormat="1">
      <c r="A347" s="35"/>
      <c r="B347" s="36"/>
      <c r="C347" s="37"/>
      <c r="D347" s="238" t="s">
        <v>244</v>
      </c>
      <c r="E347" s="37"/>
      <c r="F347" s="239" t="s">
        <v>2243</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244</v>
      </c>
      <c r="AU347" s="14" t="s">
        <v>80</v>
      </c>
    </row>
    <row r="348" s="2" customFormat="1" ht="24.15" customHeight="1">
      <c r="A348" s="35"/>
      <c r="B348" s="36"/>
      <c r="C348" s="243" t="s">
        <v>2294</v>
      </c>
      <c r="D348" s="243" t="s">
        <v>246</v>
      </c>
      <c r="E348" s="244" t="s">
        <v>2295</v>
      </c>
      <c r="F348" s="245" t="s">
        <v>2244</v>
      </c>
      <c r="G348" s="246" t="s">
        <v>242</v>
      </c>
      <c r="H348" s="247">
        <v>3</v>
      </c>
      <c r="I348" s="248"/>
      <c r="J348" s="249">
        <f>ROUND(I348*H348,2)</f>
        <v>0</v>
      </c>
      <c r="K348" s="250"/>
      <c r="L348" s="251"/>
      <c r="M348" s="252" t="s">
        <v>1</v>
      </c>
      <c r="N348" s="253" t="s">
        <v>38</v>
      </c>
      <c r="O348" s="88"/>
      <c r="P348" s="234">
        <f>O348*H348</f>
        <v>0</v>
      </c>
      <c r="Q348" s="234">
        <v>0</v>
      </c>
      <c r="R348" s="234">
        <f>Q348*H348</f>
        <v>0</v>
      </c>
      <c r="S348" s="234">
        <v>0</v>
      </c>
      <c r="T348" s="235">
        <f>S348*H348</f>
        <v>0</v>
      </c>
      <c r="U348" s="35"/>
      <c r="V348" s="35"/>
      <c r="W348" s="35"/>
      <c r="X348" s="35"/>
      <c r="Y348" s="35"/>
      <c r="Z348" s="35"/>
      <c r="AA348" s="35"/>
      <c r="AB348" s="35"/>
      <c r="AC348" s="35"/>
      <c r="AD348" s="35"/>
      <c r="AE348" s="35"/>
      <c r="AR348" s="236" t="s">
        <v>277</v>
      </c>
      <c r="AT348" s="236" t="s">
        <v>246</v>
      </c>
      <c r="AU348" s="236" t="s">
        <v>80</v>
      </c>
      <c r="AY348" s="14" t="s">
        <v>238</v>
      </c>
      <c r="BE348" s="237">
        <f>IF(N348="základní",J348,0)</f>
        <v>0</v>
      </c>
      <c r="BF348" s="237">
        <f>IF(N348="snížená",J348,0)</f>
        <v>0</v>
      </c>
      <c r="BG348" s="237">
        <f>IF(N348="zákl. přenesená",J348,0)</f>
        <v>0</v>
      </c>
      <c r="BH348" s="237">
        <f>IF(N348="sníž. přenesená",J348,0)</f>
        <v>0</v>
      </c>
      <c r="BI348" s="237">
        <f>IF(N348="nulová",J348,0)</f>
        <v>0</v>
      </c>
      <c r="BJ348" s="14" t="s">
        <v>80</v>
      </c>
      <c r="BK348" s="237">
        <f>ROUND(I348*H348,2)</f>
        <v>0</v>
      </c>
      <c r="BL348" s="14" t="s">
        <v>258</v>
      </c>
      <c r="BM348" s="236" t="s">
        <v>2296</v>
      </c>
    </row>
    <row r="349" s="2" customFormat="1">
      <c r="A349" s="35"/>
      <c r="B349" s="36"/>
      <c r="C349" s="37"/>
      <c r="D349" s="238" t="s">
        <v>244</v>
      </c>
      <c r="E349" s="37"/>
      <c r="F349" s="239" t="s">
        <v>2244</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244</v>
      </c>
      <c r="AU349" s="14" t="s">
        <v>80</v>
      </c>
    </row>
    <row r="350" s="2" customFormat="1" ht="24.15" customHeight="1">
      <c r="A350" s="35"/>
      <c r="B350" s="36"/>
      <c r="C350" s="243" t="s">
        <v>1379</v>
      </c>
      <c r="D350" s="243" t="s">
        <v>246</v>
      </c>
      <c r="E350" s="244" t="s">
        <v>2297</v>
      </c>
      <c r="F350" s="245" t="s">
        <v>2245</v>
      </c>
      <c r="G350" s="246" t="s">
        <v>242</v>
      </c>
      <c r="H350" s="247">
        <v>4</v>
      </c>
      <c r="I350" s="248"/>
      <c r="J350" s="249">
        <f>ROUND(I350*H350,2)</f>
        <v>0</v>
      </c>
      <c r="K350" s="250"/>
      <c r="L350" s="251"/>
      <c r="M350" s="252" t="s">
        <v>1</v>
      </c>
      <c r="N350" s="253" t="s">
        <v>38</v>
      </c>
      <c r="O350" s="88"/>
      <c r="P350" s="234">
        <f>O350*H350</f>
        <v>0</v>
      </c>
      <c r="Q350" s="234">
        <v>0</v>
      </c>
      <c r="R350" s="234">
        <f>Q350*H350</f>
        <v>0</v>
      </c>
      <c r="S350" s="234">
        <v>0</v>
      </c>
      <c r="T350" s="235">
        <f>S350*H350</f>
        <v>0</v>
      </c>
      <c r="U350" s="35"/>
      <c r="V350" s="35"/>
      <c r="W350" s="35"/>
      <c r="X350" s="35"/>
      <c r="Y350" s="35"/>
      <c r="Z350" s="35"/>
      <c r="AA350" s="35"/>
      <c r="AB350" s="35"/>
      <c r="AC350" s="35"/>
      <c r="AD350" s="35"/>
      <c r="AE350" s="35"/>
      <c r="AR350" s="236" t="s">
        <v>277</v>
      </c>
      <c r="AT350" s="236" t="s">
        <v>246</v>
      </c>
      <c r="AU350" s="236" t="s">
        <v>80</v>
      </c>
      <c r="AY350" s="14" t="s">
        <v>238</v>
      </c>
      <c r="BE350" s="237">
        <f>IF(N350="základní",J350,0)</f>
        <v>0</v>
      </c>
      <c r="BF350" s="237">
        <f>IF(N350="snížená",J350,0)</f>
        <v>0</v>
      </c>
      <c r="BG350" s="237">
        <f>IF(N350="zákl. přenesená",J350,0)</f>
        <v>0</v>
      </c>
      <c r="BH350" s="237">
        <f>IF(N350="sníž. přenesená",J350,0)</f>
        <v>0</v>
      </c>
      <c r="BI350" s="237">
        <f>IF(N350="nulová",J350,0)</f>
        <v>0</v>
      </c>
      <c r="BJ350" s="14" t="s">
        <v>80</v>
      </c>
      <c r="BK350" s="237">
        <f>ROUND(I350*H350,2)</f>
        <v>0</v>
      </c>
      <c r="BL350" s="14" t="s">
        <v>258</v>
      </c>
      <c r="BM350" s="236" t="s">
        <v>2298</v>
      </c>
    </row>
    <row r="351" s="2" customFormat="1">
      <c r="A351" s="35"/>
      <c r="B351" s="36"/>
      <c r="C351" s="37"/>
      <c r="D351" s="238" t="s">
        <v>244</v>
      </c>
      <c r="E351" s="37"/>
      <c r="F351" s="239" t="s">
        <v>2245</v>
      </c>
      <c r="G351" s="37"/>
      <c r="H351" s="37"/>
      <c r="I351" s="240"/>
      <c r="J351" s="37"/>
      <c r="K351" s="37"/>
      <c r="L351" s="41"/>
      <c r="M351" s="241"/>
      <c r="N351" s="242"/>
      <c r="O351" s="88"/>
      <c r="P351" s="88"/>
      <c r="Q351" s="88"/>
      <c r="R351" s="88"/>
      <c r="S351" s="88"/>
      <c r="T351" s="89"/>
      <c r="U351" s="35"/>
      <c r="V351" s="35"/>
      <c r="W351" s="35"/>
      <c r="X351" s="35"/>
      <c r="Y351" s="35"/>
      <c r="Z351" s="35"/>
      <c r="AA351" s="35"/>
      <c r="AB351" s="35"/>
      <c r="AC351" s="35"/>
      <c r="AD351" s="35"/>
      <c r="AE351" s="35"/>
      <c r="AT351" s="14" t="s">
        <v>244</v>
      </c>
      <c r="AU351" s="14" t="s">
        <v>80</v>
      </c>
    </row>
    <row r="352" s="2" customFormat="1" ht="24.15" customHeight="1">
      <c r="A352" s="35"/>
      <c r="B352" s="36"/>
      <c r="C352" s="243" t="s">
        <v>2299</v>
      </c>
      <c r="D352" s="243" t="s">
        <v>246</v>
      </c>
      <c r="E352" s="244" t="s">
        <v>2300</v>
      </c>
      <c r="F352" s="245" t="s">
        <v>2249</v>
      </c>
      <c r="G352" s="246" t="s">
        <v>242</v>
      </c>
      <c r="H352" s="247">
        <v>1</v>
      </c>
      <c r="I352" s="248"/>
      <c r="J352" s="249">
        <f>ROUND(I352*H352,2)</f>
        <v>0</v>
      </c>
      <c r="K352" s="250"/>
      <c r="L352" s="251"/>
      <c r="M352" s="252" t="s">
        <v>1</v>
      </c>
      <c r="N352" s="253" t="s">
        <v>38</v>
      </c>
      <c r="O352" s="88"/>
      <c r="P352" s="234">
        <f>O352*H352</f>
        <v>0</v>
      </c>
      <c r="Q352" s="234">
        <v>0</v>
      </c>
      <c r="R352" s="234">
        <f>Q352*H352</f>
        <v>0</v>
      </c>
      <c r="S352" s="234">
        <v>0</v>
      </c>
      <c r="T352" s="235">
        <f>S352*H352</f>
        <v>0</v>
      </c>
      <c r="U352" s="35"/>
      <c r="V352" s="35"/>
      <c r="W352" s="35"/>
      <c r="X352" s="35"/>
      <c r="Y352" s="35"/>
      <c r="Z352" s="35"/>
      <c r="AA352" s="35"/>
      <c r="AB352" s="35"/>
      <c r="AC352" s="35"/>
      <c r="AD352" s="35"/>
      <c r="AE352" s="35"/>
      <c r="AR352" s="236" t="s">
        <v>277</v>
      </c>
      <c r="AT352" s="236" t="s">
        <v>246</v>
      </c>
      <c r="AU352" s="236" t="s">
        <v>80</v>
      </c>
      <c r="AY352" s="14" t="s">
        <v>238</v>
      </c>
      <c r="BE352" s="237">
        <f>IF(N352="základní",J352,0)</f>
        <v>0</v>
      </c>
      <c r="BF352" s="237">
        <f>IF(N352="snížená",J352,0)</f>
        <v>0</v>
      </c>
      <c r="BG352" s="237">
        <f>IF(N352="zákl. přenesená",J352,0)</f>
        <v>0</v>
      </c>
      <c r="BH352" s="237">
        <f>IF(N352="sníž. přenesená",J352,0)</f>
        <v>0</v>
      </c>
      <c r="BI352" s="237">
        <f>IF(N352="nulová",J352,0)</f>
        <v>0</v>
      </c>
      <c r="BJ352" s="14" t="s">
        <v>80</v>
      </c>
      <c r="BK352" s="237">
        <f>ROUND(I352*H352,2)</f>
        <v>0</v>
      </c>
      <c r="BL352" s="14" t="s">
        <v>258</v>
      </c>
      <c r="BM352" s="236" t="s">
        <v>2301</v>
      </c>
    </row>
    <row r="353" s="2" customFormat="1">
      <c r="A353" s="35"/>
      <c r="B353" s="36"/>
      <c r="C353" s="37"/>
      <c r="D353" s="238" t="s">
        <v>244</v>
      </c>
      <c r="E353" s="37"/>
      <c r="F353" s="239" t="s">
        <v>2249</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244</v>
      </c>
      <c r="AU353" s="14" t="s">
        <v>80</v>
      </c>
    </row>
    <row r="354" s="2" customFormat="1" ht="24.15" customHeight="1">
      <c r="A354" s="35"/>
      <c r="B354" s="36"/>
      <c r="C354" s="243" t="s">
        <v>1383</v>
      </c>
      <c r="D354" s="243" t="s">
        <v>246</v>
      </c>
      <c r="E354" s="244" t="s">
        <v>2302</v>
      </c>
      <c r="F354" s="245" t="s">
        <v>2250</v>
      </c>
      <c r="G354" s="246" t="s">
        <v>242</v>
      </c>
      <c r="H354" s="247">
        <v>2</v>
      </c>
      <c r="I354" s="248"/>
      <c r="J354" s="249">
        <f>ROUND(I354*H354,2)</f>
        <v>0</v>
      </c>
      <c r="K354" s="250"/>
      <c r="L354" s="251"/>
      <c r="M354" s="252" t="s">
        <v>1</v>
      </c>
      <c r="N354" s="253" t="s">
        <v>38</v>
      </c>
      <c r="O354" s="88"/>
      <c r="P354" s="234">
        <f>O354*H354</f>
        <v>0</v>
      </c>
      <c r="Q354" s="234">
        <v>0</v>
      </c>
      <c r="R354" s="234">
        <f>Q354*H354</f>
        <v>0</v>
      </c>
      <c r="S354" s="234">
        <v>0</v>
      </c>
      <c r="T354" s="235">
        <f>S354*H354</f>
        <v>0</v>
      </c>
      <c r="U354" s="35"/>
      <c r="V354" s="35"/>
      <c r="W354" s="35"/>
      <c r="X354" s="35"/>
      <c r="Y354" s="35"/>
      <c r="Z354" s="35"/>
      <c r="AA354" s="35"/>
      <c r="AB354" s="35"/>
      <c r="AC354" s="35"/>
      <c r="AD354" s="35"/>
      <c r="AE354" s="35"/>
      <c r="AR354" s="236" t="s">
        <v>277</v>
      </c>
      <c r="AT354" s="236" t="s">
        <v>246</v>
      </c>
      <c r="AU354" s="236" t="s">
        <v>80</v>
      </c>
      <c r="AY354" s="14" t="s">
        <v>238</v>
      </c>
      <c r="BE354" s="237">
        <f>IF(N354="základní",J354,0)</f>
        <v>0</v>
      </c>
      <c r="BF354" s="237">
        <f>IF(N354="snížená",J354,0)</f>
        <v>0</v>
      </c>
      <c r="BG354" s="237">
        <f>IF(N354="zákl. přenesená",J354,0)</f>
        <v>0</v>
      </c>
      <c r="BH354" s="237">
        <f>IF(N354="sníž. přenesená",J354,0)</f>
        <v>0</v>
      </c>
      <c r="BI354" s="237">
        <f>IF(N354="nulová",J354,0)</f>
        <v>0</v>
      </c>
      <c r="BJ354" s="14" t="s">
        <v>80</v>
      </c>
      <c r="BK354" s="237">
        <f>ROUND(I354*H354,2)</f>
        <v>0</v>
      </c>
      <c r="BL354" s="14" t="s">
        <v>258</v>
      </c>
      <c r="BM354" s="236" t="s">
        <v>2303</v>
      </c>
    </row>
    <row r="355" s="2" customFormat="1">
      <c r="A355" s="35"/>
      <c r="B355" s="36"/>
      <c r="C355" s="37"/>
      <c r="D355" s="238" t="s">
        <v>244</v>
      </c>
      <c r="E355" s="37"/>
      <c r="F355" s="239" t="s">
        <v>2250</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244</v>
      </c>
      <c r="AU355" s="14" t="s">
        <v>80</v>
      </c>
    </row>
    <row r="356" s="2" customFormat="1" ht="24.15" customHeight="1">
      <c r="A356" s="35"/>
      <c r="B356" s="36"/>
      <c r="C356" s="243" t="s">
        <v>2304</v>
      </c>
      <c r="D356" s="243" t="s">
        <v>246</v>
      </c>
      <c r="E356" s="244" t="s">
        <v>2305</v>
      </c>
      <c r="F356" s="245" t="s">
        <v>2251</v>
      </c>
      <c r="G356" s="246" t="s">
        <v>242</v>
      </c>
      <c r="H356" s="247">
        <v>1</v>
      </c>
      <c r="I356" s="248"/>
      <c r="J356" s="249">
        <f>ROUND(I356*H356,2)</f>
        <v>0</v>
      </c>
      <c r="K356" s="250"/>
      <c r="L356" s="251"/>
      <c r="M356" s="252" t="s">
        <v>1</v>
      </c>
      <c r="N356" s="253" t="s">
        <v>38</v>
      </c>
      <c r="O356" s="88"/>
      <c r="P356" s="234">
        <f>O356*H356</f>
        <v>0</v>
      </c>
      <c r="Q356" s="234">
        <v>0</v>
      </c>
      <c r="R356" s="234">
        <f>Q356*H356</f>
        <v>0</v>
      </c>
      <c r="S356" s="234">
        <v>0</v>
      </c>
      <c r="T356" s="235">
        <f>S356*H356</f>
        <v>0</v>
      </c>
      <c r="U356" s="35"/>
      <c r="V356" s="35"/>
      <c r="W356" s="35"/>
      <c r="X356" s="35"/>
      <c r="Y356" s="35"/>
      <c r="Z356" s="35"/>
      <c r="AA356" s="35"/>
      <c r="AB356" s="35"/>
      <c r="AC356" s="35"/>
      <c r="AD356" s="35"/>
      <c r="AE356" s="35"/>
      <c r="AR356" s="236" t="s">
        <v>277</v>
      </c>
      <c r="AT356" s="236" t="s">
        <v>246</v>
      </c>
      <c r="AU356" s="236" t="s">
        <v>80</v>
      </c>
      <c r="AY356" s="14" t="s">
        <v>238</v>
      </c>
      <c r="BE356" s="237">
        <f>IF(N356="základní",J356,0)</f>
        <v>0</v>
      </c>
      <c r="BF356" s="237">
        <f>IF(N356="snížená",J356,0)</f>
        <v>0</v>
      </c>
      <c r="BG356" s="237">
        <f>IF(N356="zákl. přenesená",J356,0)</f>
        <v>0</v>
      </c>
      <c r="BH356" s="237">
        <f>IF(N356="sníž. přenesená",J356,0)</f>
        <v>0</v>
      </c>
      <c r="BI356" s="237">
        <f>IF(N356="nulová",J356,0)</f>
        <v>0</v>
      </c>
      <c r="BJ356" s="14" t="s">
        <v>80</v>
      </c>
      <c r="BK356" s="237">
        <f>ROUND(I356*H356,2)</f>
        <v>0</v>
      </c>
      <c r="BL356" s="14" t="s">
        <v>258</v>
      </c>
      <c r="BM356" s="236" t="s">
        <v>2306</v>
      </c>
    </row>
    <row r="357" s="2" customFormat="1">
      <c r="A357" s="35"/>
      <c r="B357" s="36"/>
      <c r="C357" s="37"/>
      <c r="D357" s="238" t="s">
        <v>244</v>
      </c>
      <c r="E357" s="37"/>
      <c r="F357" s="239" t="s">
        <v>2251</v>
      </c>
      <c r="G357" s="37"/>
      <c r="H357" s="37"/>
      <c r="I357" s="240"/>
      <c r="J357" s="37"/>
      <c r="K357" s="37"/>
      <c r="L357" s="41"/>
      <c r="M357" s="241"/>
      <c r="N357" s="242"/>
      <c r="O357" s="88"/>
      <c r="P357" s="88"/>
      <c r="Q357" s="88"/>
      <c r="R357" s="88"/>
      <c r="S357" s="88"/>
      <c r="T357" s="89"/>
      <c r="U357" s="35"/>
      <c r="V357" s="35"/>
      <c r="W357" s="35"/>
      <c r="X357" s="35"/>
      <c r="Y357" s="35"/>
      <c r="Z357" s="35"/>
      <c r="AA357" s="35"/>
      <c r="AB357" s="35"/>
      <c r="AC357" s="35"/>
      <c r="AD357" s="35"/>
      <c r="AE357" s="35"/>
      <c r="AT357" s="14" t="s">
        <v>244</v>
      </c>
      <c r="AU357" s="14" t="s">
        <v>80</v>
      </c>
    </row>
    <row r="358" s="12" customFormat="1" ht="25.92" customHeight="1">
      <c r="A358" s="12"/>
      <c r="B358" s="210"/>
      <c r="C358" s="211"/>
      <c r="D358" s="212" t="s">
        <v>72</v>
      </c>
      <c r="E358" s="213" t="s">
        <v>2307</v>
      </c>
      <c r="F358" s="213" t="s">
        <v>188</v>
      </c>
      <c r="G358" s="211"/>
      <c r="H358" s="211"/>
      <c r="I358" s="214"/>
      <c r="J358" s="215">
        <f>BK358</f>
        <v>0</v>
      </c>
      <c r="K358" s="211"/>
      <c r="L358" s="216"/>
      <c r="M358" s="217"/>
      <c r="N358" s="218"/>
      <c r="O358" s="218"/>
      <c r="P358" s="219">
        <f>SUM(P359:P372)</f>
        <v>0</v>
      </c>
      <c r="Q358" s="218"/>
      <c r="R358" s="219">
        <f>SUM(R359:R372)</f>
        <v>0</v>
      </c>
      <c r="S358" s="218"/>
      <c r="T358" s="220">
        <f>SUM(T359:T372)</f>
        <v>0</v>
      </c>
      <c r="U358" s="12"/>
      <c r="V358" s="12"/>
      <c r="W358" s="12"/>
      <c r="X358" s="12"/>
      <c r="Y358" s="12"/>
      <c r="Z358" s="12"/>
      <c r="AA358" s="12"/>
      <c r="AB358" s="12"/>
      <c r="AC358" s="12"/>
      <c r="AD358" s="12"/>
      <c r="AE358" s="12"/>
      <c r="AR358" s="221" t="s">
        <v>80</v>
      </c>
      <c r="AT358" s="222" t="s">
        <v>72</v>
      </c>
      <c r="AU358" s="222" t="s">
        <v>73</v>
      </c>
      <c r="AY358" s="221" t="s">
        <v>238</v>
      </c>
      <c r="BK358" s="223">
        <f>SUM(BK359:BK372)</f>
        <v>0</v>
      </c>
    </row>
    <row r="359" s="2" customFormat="1" ht="16.5" customHeight="1">
      <c r="A359" s="35"/>
      <c r="B359" s="36"/>
      <c r="C359" s="243" t="s">
        <v>1388</v>
      </c>
      <c r="D359" s="243" t="s">
        <v>246</v>
      </c>
      <c r="E359" s="244" t="s">
        <v>2205</v>
      </c>
      <c r="F359" s="245" t="s">
        <v>2206</v>
      </c>
      <c r="G359" s="246" t="s">
        <v>249</v>
      </c>
      <c r="H359" s="247">
        <v>550</v>
      </c>
      <c r="I359" s="248"/>
      <c r="J359" s="249">
        <f>ROUND(I359*H359,2)</f>
        <v>0</v>
      </c>
      <c r="K359" s="250"/>
      <c r="L359" s="251"/>
      <c r="M359" s="252" t="s">
        <v>1</v>
      </c>
      <c r="N359" s="253" t="s">
        <v>38</v>
      </c>
      <c r="O359" s="88"/>
      <c r="P359" s="234">
        <f>O359*H359</f>
        <v>0</v>
      </c>
      <c r="Q359" s="234">
        <v>0</v>
      </c>
      <c r="R359" s="234">
        <f>Q359*H359</f>
        <v>0</v>
      </c>
      <c r="S359" s="234">
        <v>0</v>
      </c>
      <c r="T359" s="235">
        <f>S359*H359</f>
        <v>0</v>
      </c>
      <c r="U359" s="35"/>
      <c r="V359" s="35"/>
      <c r="W359" s="35"/>
      <c r="X359" s="35"/>
      <c r="Y359" s="35"/>
      <c r="Z359" s="35"/>
      <c r="AA359" s="35"/>
      <c r="AB359" s="35"/>
      <c r="AC359" s="35"/>
      <c r="AD359" s="35"/>
      <c r="AE359" s="35"/>
      <c r="AR359" s="236" t="s">
        <v>277</v>
      </c>
      <c r="AT359" s="236" t="s">
        <v>246</v>
      </c>
      <c r="AU359" s="236" t="s">
        <v>80</v>
      </c>
      <c r="AY359" s="14" t="s">
        <v>238</v>
      </c>
      <c r="BE359" s="237">
        <f>IF(N359="základní",J359,0)</f>
        <v>0</v>
      </c>
      <c r="BF359" s="237">
        <f>IF(N359="snížená",J359,0)</f>
        <v>0</v>
      </c>
      <c r="BG359" s="237">
        <f>IF(N359="zákl. přenesená",J359,0)</f>
        <v>0</v>
      </c>
      <c r="BH359" s="237">
        <f>IF(N359="sníž. přenesená",J359,0)</f>
        <v>0</v>
      </c>
      <c r="BI359" s="237">
        <f>IF(N359="nulová",J359,0)</f>
        <v>0</v>
      </c>
      <c r="BJ359" s="14" t="s">
        <v>80</v>
      </c>
      <c r="BK359" s="237">
        <f>ROUND(I359*H359,2)</f>
        <v>0</v>
      </c>
      <c r="BL359" s="14" t="s">
        <v>258</v>
      </c>
      <c r="BM359" s="236" t="s">
        <v>2308</v>
      </c>
    </row>
    <row r="360" s="2" customFormat="1">
      <c r="A360" s="35"/>
      <c r="B360" s="36"/>
      <c r="C360" s="37"/>
      <c r="D360" s="238" t="s">
        <v>244</v>
      </c>
      <c r="E360" s="37"/>
      <c r="F360" s="239" t="s">
        <v>2206</v>
      </c>
      <c r="G360" s="37"/>
      <c r="H360" s="37"/>
      <c r="I360" s="240"/>
      <c r="J360" s="37"/>
      <c r="K360" s="37"/>
      <c r="L360" s="41"/>
      <c r="M360" s="241"/>
      <c r="N360" s="242"/>
      <c r="O360" s="88"/>
      <c r="P360" s="88"/>
      <c r="Q360" s="88"/>
      <c r="R360" s="88"/>
      <c r="S360" s="88"/>
      <c r="T360" s="89"/>
      <c r="U360" s="35"/>
      <c r="V360" s="35"/>
      <c r="W360" s="35"/>
      <c r="X360" s="35"/>
      <c r="Y360" s="35"/>
      <c r="Z360" s="35"/>
      <c r="AA360" s="35"/>
      <c r="AB360" s="35"/>
      <c r="AC360" s="35"/>
      <c r="AD360" s="35"/>
      <c r="AE360" s="35"/>
      <c r="AT360" s="14" t="s">
        <v>244</v>
      </c>
      <c r="AU360" s="14" t="s">
        <v>80</v>
      </c>
    </row>
    <row r="361" s="2" customFormat="1" ht="24.15" customHeight="1">
      <c r="A361" s="35"/>
      <c r="B361" s="36"/>
      <c r="C361" s="243" t="s">
        <v>2309</v>
      </c>
      <c r="D361" s="243" t="s">
        <v>246</v>
      </c>
      <c r="E361" s="244" t="s">
        <v>2220</v>
      </c>
      <c r="F361" s="245" t="s">
        <v>2221</v>
      </c>
      <c r="G361" s="246" t="s">
        <v>242</v>
      </c>
      <c r="H361" s="247">
        <v>8</v>
      </c>
      <c r="I361" s="248"/>
      <c r="J361" s="249">
        <f>ROUND(I361*H361,2)</f>
        <v>0</v>
      </c>
      <c r="K361" s="250"/>
      <c r="L361" s="251"/>
      <c r="M361" s="252" t="s">
        <v>1</v>
      </c>
      <c r="N361" s="253" t="s">
        <v>38</v>
      </c>
      <c r="O361" s="88"/>
      <c r="P361" s="234">
        <f>O361*H361</f>
        <v>0</v>
      </c>
      <c r="Q361" s="234">
        <v>0</v>
      </c>
      <c r="R361" s="234">
        <f>Q361*H361</f>
        <v>0</v>
      </c>
      <c r="S361" s="234">
        <v>0</v>
      </c>
      <c r="T361" s="235">
        <f>S361*H361</f>
        <v>0</v>
      </c>
      <c r="U361" s="35"/>
      <c r="V361" s="35"/>
      <c r="W361" s="35"/>
      <c r="X361" s="35"/>
      <c r="Y361" s="35"/>
      <c r="Z361" s="35"/>
      <c r="AA361" s="35"/>
      <c r="AB361" s="35"/>
      <c r="AC361" s="35"/>
      <c r="AD361" s="35"/>
      <c r="AE361" s="35"/>
      <c r="AR361" s="236" t="s">
        <v>277</v>
      </c>
      <c r="AT361" s="236" t="s">
        <v>246</v>
      </c>
      <c r="AU361" s="236" t="s">
        <v>80</v>
      </c>
      <c r="AY361" s="14" t="s">
        <v>238</v>
      </c>
      <c r="BE361" s="237">
        <f>IF(N361="základní",J361,0)</f>
        <v>0</v>
      </c>
      <c r="BF361" s="237">
        <f>IF(N361="snížená",J361,0)</f>
        <v>0</v>
      </c>
      <c r="BG361" s="237">
        <f>IF(N361="zákl. přenesená",J361,0)</f>
        <v>0</v>
      </c>
      <c r="BH361" s="237">
        <f>IF(N361="sníž. přenesená",J361,0)</f>
        <v>0</v>
      </c>
      <c r="BI361" s="237">
        <f>IF(N361="nulová",J361,0)</f>
        <v>0</v>
      </c>
      <c r="BJ361" s="14" t="s">
        <v>80</v>
      </c>
      <c r="BK361" s="237">
        <f>ROUND(I361*H361,2)</f>
        <v>0</v>
      </c>
      <c r="BL361" s="14" t="s">
        <v>258</v>
      </c>
      <c r="BM361" s="236" t="s">
        <v>2310</v>
      </c>
    </row>
    <row r="362" s="2" customFormat="1">
      <c r="A362" s="35"/>
      <c r="B362" s="36"/>
      <c r="C362" s="37"/>
      <c r="D362" s="238" t="s">
        <v>244</v>
      </c>
      <c r="E362" s="37"/>
      <c r="F362" s="239" t="s">
        <v>2221</v>
      </c>
      <c r="G362" s="37"/>
      <c r="H362" s="37"/>
      <c r="I362" s="240"/>
      <c r="J362" s="37"/>
      <c r="K362" s="37"/>
      <c r="L362" s="41"/>
      <c r="M362" s="241"/>
      <c r="N362" s="242"/>
      <c r="O362" s="88"/>
      <c r="P362" s="88"/>
      <c r="Q362" s="88"/>
      <c r="R362" s="88"/>
      <c r="S362" s="88"/>
      <c r="T362" s="89"/>
      <c r="U362" s="35"/>
      <c r="V362" s="35"/>
      <c r="W362" s="35"/>
      <c r="X362" s="35"/>
      <c r="Y362" s="35"/>
      <c r="Z362" s="35"/>
      <c r="AA362" s="35"/>
      <c r="AB362" s="35"/>
      <c r="AC362" s="35"/>
      <c r="AD362" s="35"/>
      <c r="AE362" s="35"/>
      <c r="AT362" s="14" t="s">
        <v>244</v>
      </c>
      <c r="AU362" s="14" t="s">
        <v>80</v>
      </c>
    </row>
    <row r="363" s="2" customFormat="1">
      <c r="A363" s="35"/>
      <c r="B363" s="36"/>
      <c r="C363" s="37"/>
      <c r="D363" s="238" t="s">
        <v>993</v>
      </c>
      <c r="E363" s="37"/>
      <c r="F363" s="265" t="s">
        <v>2209</v>
      </c>
      <c r="G363" s="37"/>
      <c r="H363" s="37"/>
      <c r="I363" s="240"/>
      <c r="J363" s="37"/>
      <c r="K363" s="37"/>
      <c r="L363" s="41"/>
      <c r="M363" s="241"/>
      <c r="N363" s="242"/>
      <c r="O363" s="88"/>
      <c r="P363" s="88"/>
      <c r="Q363" s="88"/>
      <c r="R363" s="88"/>
      <c r="S363" s="88"/>
      <c r="T363" s="89"/>
      <c r="U363" s="35"/>
      <c r="V363" s="35"/>
      <c r="W363" s="35"/>
      <c r="X363" s="35"/>
      <c r="Y363" s="35"/>
      <c r="Z363" s="35"/>
      <c r="AA363" s="35"/>
      <c r="AB363" s="35"/>
      <c r="AC363" s="35"/>
      <c r="AD363" s="35"/>
      <c r="AE363" s="35"/>
      <c r="AT363" s="14" t="s">
        <v>993</v>
      </c>
      <c r="AU363" s="14" t="s">
        <v>80</v>
      </c>
    </row>
    <row r="364" s="2" customFormat="1" ht="24.15" customHeight="1">
      <c r="A364" s="35"/>
      <c r="B364" s="36"/>
      <c r="C364" s="243" t="s">
        <v>1392</v>
      </c>
      <c r="D364" s="243" t="s">
        <v>246</v>
      </c>
      <c r="E364" s="244" t="s">
        <v>2207</v>
      </c>
      <c r="F364" s="245" t="s">
        <v>2208</v>
      </c>
      <c r="G364" s="246" t="s">
        <v>242</v>
      </c>
      <c r="H364" s="247">
        <v>8</v>
      </c>
      <c r="I364" s="248"/>
      <c r="J364" s="249">
        <f>ROUND(I364*H364,2)</f>
        <v>0</v>
      </c>
      <c r="K364" s="250"/>
      <c r="L364" s="251"/>
      <c r="M364" s="252" t="s">
        <v>1</v>
      </c>
      <c r="N364" s="253" t="s">
        <v>38</v>
      </c>
      <c r="O364" s="88"/>
      <c r="P364" s="234">
        <f>O364*H364</f>
        <v>0</v>
      </c>
      <c r="Q364" s="234">
        <v>0</v>
      </c>
      <c r="R364" s="234">
        <f>Q364*H364</f>
        <v>0</v>
      </c>
      <c r="S364" s="234">
        <v>0</v>
      </c>
      <c r="T364" s="235">
        <f>S364*H364</f>
        <v>0</v>
      </c>
      <c r="U364" s="35"/>
      <c r="V364" s="35"/>
      <c r="W364" s="35"/>
      <c r="X364" s="35"/>
      <c r="Y364" s="35"/>
      <c r="Z364" s="35"/>
      <c r="AA364" s="35"/>
      <c r="AB364" s="35"/>
      <c r="AC364" s="35"/>
      <c r="AD364" s="35"/>
      <c r="AE364" s="35"/>
      <c r="AR364" s="236" t="s">
        <v>277</v>
      </c>
      <c r="AT364" s="236" t="s">
        <v>246</v>
      </c>
      <c r="AU364" s="236" t="s">
        <v>80</v>
      </c>
      <c r="AY364" s="14" t="s">
        <v>238</v>
      </c>
      <c r="BE364" s="237">
        <f>IF(N364="základní",J364,0)</f>
        <v>0</v>
      </c>
      <c r="BF364" s="237">
        <f>IF(N364="snížená",J364,0)</f>
        <v>0</v>
      </c>
      <c r="BG364" s="237">
        <f>IF(N364="zákl. přenesená",J364,0)</f>
        <v>0</v>
      </c>
      <c r="BH364" s="237">
        <f>IF(N364="sníž. přenesená",J364,0)</f>
        <v>0</v>
      </c>
      <c r="BI364" s="237">
        <f>IF(N364="nulová",J364,0)</f>
        <v>0</v>
      </c>
      <c r="BJ364" s="14" t="s">
        <v>80</v>
      </c>
      <c r="BK364" s="237">
        <f>ROUND(I364*H364,2)</f>
        <v>0</v>
      </c>
      <c r="BL364" s="14" t="s">
        <v>258</v>
      </c>
      <c r="BM364" s="236" t="s">
        <v>2311</v>
      </c>
    </row>
    <row r="365" s="2" customFormat="1">
      <c r="A365" s="35"/>
      <c r="B365" s="36"/>
      <c r="C365" s="37"/>
      <c r="D365" s="238" t="s">
        <v>244</v>
      </c>
      <c r="E365" s="37"/>
      <c r="F365" s="239" t="s">
        <v>2208</v>
      </c>
      <c r="G365" s="37"/>
      <c r="H365" s="37"/>
      <c r="I365" s="240"/>
      <c r="J365" s="37"/>
      <c r="K365" s="37"/>
      <c r="L365" s="41"/>
      <c r="M365" s="241"/>
      <c r="N365" s="242"/>
      <c r="O365" s="88"/>
      <c r="P365" s="88"/>
      <c r="Q365" s="88"/>
      <c r="R365" s="88"/>
      <c r="S365" s="88"/>
      <c r="T365" s="89"/>
      <c r="U365" s="35"/>
      <c r="V365" s="35"/>
      <c r="W365" s="35"/>
      <c r="X365" s="35"/>
      <c r="Y365" s="35"/>
      <c r="Z365" s="35"/>
      <c r="AA365" s="35"/>
      <c r="AB365" s="35"/>
      <c r="AC365" s="35"/>
      <c r="AD365" s="35"/>
      <c r="AE365" s="35"/>
      <c r="AT365" s="14" t="s">
        <v>244</v>
      </c>
      <c r="AU365" s="14" t="s">
        <v>80</v>
      </c>
    </row>
    <row r="366" s="2" customFormat="1">
      <c r="A366" s="35"/>
      <c r="B366" s="36"/>
      <c r="C366" s="37"/>
      <c r="D366" s="238" t="s">
        <v>993</v>
      </c>
      <c r="E366" s="37"/>
      <c r="F366" s="265" t="s">
        <v>2209</v>
      </c>
      <c r="G366" s="37"/>
      <c r="H366" s="37"/>
      <c r="I366" s="240"/>
      <c r="J366" s="37"/>
      <c r="K366" s="37"/>
      <c r="L366" s="41"/>
      <c r="M366" s="241"/>
      <c r="N366" s="242"/>
      <c r="O366" s="88"/>
      <c r="P366" s="88"/>
      <c r="Q366" s="88"/>
      <c r="R366" s="88"/>
      <c r="S366" s="88"/>
      <c r="T366" s="89"/>
      <c r="U366" s="35"/>
      <c r="V366" s="35"/>
      <c r="W366" s="35"/>
      <c r="X366" s="35"/>
      <c r="Y366" s="35"/>
      <c r="Z366" s="35"/>
      <c r="AA366" s="35"/>
      <c r="AB366" s="35"/>
      <c r="AC366" s="35"/>
      <c r="AD366" s="35"/>
      <c r="AE366" s="35"/>
      <c r="AT366" s="14" t="s">
        <v>993</v>
      </c>
      <c r="AU366" s="14" t="s">
        <v>80</v>
      </c>
    </row>
    <row r="367" s="2" customFormat="1" ht="37.8" customHeight="1">
      <c r="A367" s="35"/>
      <c r="B367" s="36"/>
      <c r="C367" s="243" t="s">
        <v>2312</v>
      </c>
      <c r="D367" s="243" t="s">
        <v>246</v>
      </c>
      <c r="E367" s="244" t="s">
        <v>2210</v>
      </c>
      <c r="F367" s="245" t="s">
        <v>2211</v>
      </c>
      <c r="G367" s="246" t="s">
        <v>2212</v>
      </c>
      <c r="H367" s="247">
        <v>16</v>
      </c>
      <c r="I367" s="248"/>
      <c r="J367" s="249">
        <f>ROUND(I367*H367,2)</f>
        <v>0</v>
      </c>
      <c r="K367" s="250"/>
      <c r="L367" s="251"/>
      <c r="M367" s="252" t="s">
        <v>1</v>
      </c>
      <c r="N367" s="253" t="s">
        <v>38</v>
      </c>
      <c r="O367" s="88"/>
      <c r="P367" s="234">
        <f>O367*H367</f>
        <v>0</v>
      </c>
      <c r="Q367" s="234">
        <v>0</v>
      </c>
      <c r="R367" s="234">
        <f>Q367*H367</f>
        <v>0</v>
      </c>
      <c r="S367" s="234">
        <v>0</v>
      </c>
      <c r="T367" s="235">
        <f>S367*H367</f>
        <v>0</v>
      </c>
      <c r="U367" s="35"/>
      <c r="V367" s="35"/>
      <c r="W367" s="35"/>
      <c r="X367" s="35"/>
      <c r="Y367" s="35"/>
      <c r="Z367" s="35"/>
      <c r="AA367" s="35"/>
      <c r="AB367" s="35"/>
      <c r="AC367" s="35"/>
      <c r="AD367" s="35"/>
      <c r="AE367" s="35"/>
      <c r="AR367" s="236" t="s">
        <v>277</v>
      </c>
      <c r="AT367" s="236" t="s">
        <v>246</v>
      </c>
      <c r="AU367" s="236" t="s">
        <v>80</v>
      </c>
      <c r="AY367" s="14" t="s">
        <v>238</v>
      </c>
      <c r="BE367" s="237">
        <f>IF(N367="základní",J367,0)</f>
        <v>0</v>
      </c>
      <c r="BF367" s="237">
        <f>IF(N367="snížená",J367,0)</f>
        <v>0</v>
      </c>
      <c r="BG367" s="237">
        <f>IF(N367="zákl. přenesená",J367,0)</f>
        <v>0</v>
      </c>
      <c r="BH367" s="237">
        <f>IF(N367="sníž. přenesená",J367,0)</f>
        <v>0</v>
      </c>
      <c r="BI367" s="237">
        <f>IF(N367="nulová",J367,0)</f>
        <v>0</v>
      </c>
      <c r="BJ367" s="14" t="s">
        <v>80</v>
      </c>
      <c r="BK367" s="237">
        <f>ROUND(I367*H367,2)</f>
        <v>0</v>
      </c>
      <c r="BL367" s="14" t="s">
        <v>258</v>
      </c>
      <c r="BM367" s="236" t="s">
        <v>2313</v>
      </c>
    </row>
    <row r="368" s="2" customFormat="1">
      <c r="A368" s="35"/>
      <c r="B368" s="36"/>
      <c r="C368" s="37"/>
      <c r="D368" s="238" t="s">
        <v>244</v>
      </c>
      <c r="E368" s="37"/>
      <c r="F368" s="239" t="s">
        <v>2211</v>
      </c>
      <c r="G368" s="37"/>
      <c r="H368" s="37"/>
      <c r="I368" s="240"/>
      <c r="J368" s="37"/>
      <c r="K368" s="37"/>
      <c r="L368" s="41"/>
      <c r="M368" s="241"/>
      <c r="N368" s="242"/>
      <c r="O368" s="88"/>
      <c r="P368" s="88"/>
      <c r="Q368" s="88"/>
      <c r="R368" s="88"/>
      <c r="S368" s="88"/>
      <c r="T368" s="89"/>
      <c r="U368" s="35"/>
      <c r="V368" s="35"/>
      <c r="W368" s="35"/>
      <c r="X368" s="35"/>
      <c r="Y368" s="35"/>
      <c r="Z368" s="35"/>
      <c r="AA368" s="35"/>
      <c r="AB368" s="35"/>
      <c r="AC368" s="35"/>
      <c r="AD368" s="35"/>
      <c r="AE368" s="35"/>
      <c r="AT368" s="14" t="s">
        <v>244</v>
      </c>
      <c r="AU368" s="14" t="s">
        <v>80</v>
      </c>
    </row>
    <row r="369" s="2" customFormat="1" ht="21.75" customHeight="1">
      <c r="A369" s="35"/>
      <c r="B369" s="36"/>
      <c r="C369" s="243" t="s">
        <v>1397</v>
      </c>
      <c r="D369" s="243" t="s">
        <v>246</v>
      </c>
      <c r="E369" s="244" t="s">
        <v>2217</v>
      </c>
      <c r="F369" s="245" t="s">
        <v>2218</v>
      </c>
      <c r="G369" s="246" t="s">
        <v>242</v>
      </c>
      <c r="H369" s="247">
        <v>920</v>
      </c>
      <c r="I369" s="248"/>
      <c r="J369" s="249">
        <f>ROUND(I369*H369,2)</f>
        <v>0</v>
      </c>
      <c r="K369" s="250"/>
      <c r="L369" s="251"/>
      <c r="M369" s="252" t="s">
        <v>1</v>
      </c>
      <c r="N369" s="253" t="s">
        <v>38</v>
      </c>
      <c r="O369" s="88"/>
      <c r="P369" s="234">
        <f>O369*H369</f>
        <v>0</v>
      </c>
      <c r="Q369" s="234">
        <v>0</v>
      </c>
      <c r="R369" s="234">
        <f>Q369*H369</f>
        <v>0</v>
      </c>
      <c r="S369" s="234">
        <v>0</v>
      </c>
      <c r="T369" s="235">
        <f>S369*H369</f>
        <v>0</v>
      </c>
      <c r="U369" s="35"/>
      <c r="V369" s="35"/>
      <c r="W369" s="35"/>
      <c r="X369" s="35"/>
      <c r="Y369" s="35"/>
      <c r="Z369" s="35"/>
      <c r="AA369" s="35"/>
      <c r="AB369" s="35"/>
      <c r="AC369" s="35"/>
      <c r="AD369" s="35"/>
      <c r="AE369" s="35"/>
      <c r="AR369" s="236" t="s">
        <v>277</v>
      </c>
      <c r="AT369" s="236" t="s">
        <v>246</v>
      </c>
      <c r="AU369" s="236" t="s">
        <v>80</v>
      </c>
      <c r="AY369" s="14" t="s">
        <v>238</v>
      </c>
      <c r="BE369" s="237">
        <f>IF(N369="základní",J369,0)</f>
        <v>0</v>
      </c>
      <c r="BF369" s="237">
        <f>IF(N369="snížená",J369,0)</f>
        <v>0</v>
      </c>
      <c r="BG369" s="237">
        <f>IF(N369="zákl. přenesená",J369,0)</f>
        <v>0</v>
      </c>
      <c r="BH369" s="237">
        <f>IF(N369="sníž. přenesená",J369,0)</f>
        <v>0</v>
      </c>
      <c r="BI369" s="237">
        <f>IF(N369="nulová",J369,0)</f>
        <v>0</v>
      </c>
      <c r="BJ369" s="14" t="s">
        <v>80</v>
      </c>
      <c r="BK369" s="237">
        <f>ROUND(I369*H369,2)</f>
        <v>0</v>
      </c>
      <c r="BL369" s="14" t="s">
        <v>258</v>
      </c>
      <c r="BM369" s="236" t="s">
        <v>2314</v>
      </c>
    </row>
    <row r="370" s="2" customFormat="1">
      <c r="A370" s="35"/>
      <c r="B370" s="36"/>
      <c r="C370" s="37"/>
      <c r="D370" s="238" t="s">
        <v>244</v>
      </c>
      <c r="E370" s="37"/>
      <c r="F370" s="239" t="s">
        <v>2218</v>
      </c>
      <c r="G370" s="37"/>
      <c r="H370" s="37"/>
      <c r="I370" s="240"/>
      <c r="J370" s="37"/>
      <c r="K370" s="37"/>
      <c r="L370" s="41"/>
      <c r="M370" s="241"/>
      <c r="N370" s="242"/>
      <c r="O370" s="88"/>
      <c r="P370" s="88"/>
      <c r="Q370" s="88"/>
      <c r="R370" s="88"/>
      <c r="S370" s="88"/>
      <c r="T370" s="89"/>
      <c r="U370" s="35"/>
      <c r="V370" s="35"/>
      <c r="W370" s="35"/>
      <c r="X370" s="35"/>
      <c r="Y370" s="35"/>
      <c r="Z370" s="35"/>
      <c r="AA370" s="35"/>
      <c r="AB370" s="35"/>
      <c r="AC370" s="35"/>
      <c r="AD370" s="35"/>
      <c r="AE370" s="35"/>
      <c r="AT370" s="14" t="s">
        <v>244</v>
      </c>
      <c r="AU370" s="14" t="s">
        <v>80</v>
      </c>
    </row>
    <row r="371" s="2" customFormat="1" ht="44.25" customHeight="1">
      <c r="A371" s="35"/>
      <c r="B371" s="36"/>
      <c r="C371" s="243" t="s">
        <v>2315</v>
      </c>
      <c r="D371" s="243" t="s">
        <v>246</v>
      </c>
      <c r="E371" s="244" t="s">
        <v>2213</v>
      </c>
      <c r="F371" s="245" t="s">
        <v>2214</v>
      </c>
      <c r="G371" s="246" t="s">
        <v>242</v>
      </c>
      <c r="H371" s="247">
        <v>262</v>
      </c>
      <c r="I371" s="248"/>
      <c r="J371" s="249">
        <f>ROUND(I371*H371,2)</f>
        <v>0</v>
      </c>
      <c r="K371" s="250"/>
      <c r="L371" s="251"/>
      <c r="M371" s="252" t="s">
        <v>1</v>
      </c>
      <c r="N371" s="253" t="s">
        <v>38</v>
      </c>
      <c r="O371" s="88"/>
      <c r="P371" s="234">
        <f>O371*H371</f>
        <v>0</v>
      </c>
      <c r="Q371" s="234">
        <v>0</v>
      </c>
      <c r="R371" s="234">
        <f>Q371*H371</f>
        <v>0</v>
      </c>
      <c r="S371" s="234">
        <v>0</v>
      </c>
      <c r="T371" s="235">
        <f>S371*H371</f>
        <v>0</v>
      </c>
      <c r="U371" s="35"/>
      <c r="V371" s="35"/>
      <c r="W371" s="35"/>
      <c r="X371" s="35"/>
      <c r="Y371" s="35"/>
      <c r="Z371" s="35"/>
      <c r="AA371" s="35"/>
      <c r="AB371" s="35"/>
      <c r="AC371" s="35"/>
      <c r="AD371" s="35"/>
      <c r="AE371" s="35"/>
      <c r="AR371" s="236" t="s">
        <v>277</v>
      </c>
      <c r="AT371" s="236" t="s">
        <v>246</v>
      </c>
      <c r="AU371" s="236" t="s">
        <v>80</v>
      </c>
      <c r="AY371" s="14" t="s">
        <v>238</v>
      </c>
      <c r="BE371" s="237">
        <f>IF(N371="základní",J371,0)</f>
        <v>0</v>
      </c>
      <c r="BF371" s="237">
        <f>IF(N371="snížená",J371,0)</f>
        <v>0</v>
      </c>
      <c r="BG371" s="237">
        <f>IF(N371="zákl. přenesená",J371,0)</f>
        <v>0</v>
      </c>
      <c r="BH371" s="237">
        <f>IF(N371="sníž. přenesená",J371,0)</f>
        <v>0</v>
      </c>
      <c r="BI371" s="237">
        <f>IF(N371="nulová",J371,0)</f>
        <v>0</v>
      </c>
      <c r="BJ371" s="14" t="s">
        <v>80</v>
      </c>
      <c r="BK371" s="237">
        <f>ROUND(I371*H371,2)</f>
        <v>0</v>
      </c>
      <c r="BL371" s="14" t="s">
        <v>258</v>
      </c>
      <c r="BM371" s="236" t="s">
        <v>2316</v>
      </c>
    </row>
    <row r="372" s="2" customFormat="1">
      <c r="A372" s="35"/>
      <c r="B372" s="36"/>
      <c r="C372" s="37"/>
      <c r="D372" s="238" t="s">
        <v>244</v>
      </c>
      <c r="E372" s="37"/>
      <c r="F372" s="239" t="s">
        <v>2214</v>
      </c>
      <c r="G372" s="37"/>
      <c r="H372" s="37"/>
      <c r="I372" s="240"/>
      <c r="J372" s="37"/>
      <c r="K372" s="37"/>
      <c r="L372" s="41"/>
      <c r="M372" s="256"/>
      <c r="N372" s="257"/>
      <c r="O372" s="258"/>
      <c r="P372" s="258"/>
      <c r="Q372" s="258"/>
      <c r="R372" s="258"/>
      <c r="S372" s="258"/>
      <c r="T372" s="259"/>
      <c r="U372" s="35"/>
      <c r="V372" s="35"/>
      <c r="W372" s="35"/>
      <c r="X372" s="35"/>
      <c r="Y372" s="35"/>
      <c r="Z372" s="35"/>
      <c r="AA372" s="35"/>
      <c r="AB372" s="35"/>
      <c r="AC372" s="35"/>
      <c r="AD372" s="35"/>
      <c r="AE372" s="35"/>
      <c r="AT372" s="14" t="s">
        <v>244</v>
      </c>
      <c r="AU372" s="14" t="s">
        <v>80</v>
      </c>
    </row>
    <row r="373" s="2" customFormat="1" ht="6.96" customHeight="1">
      <c r="A373" s="35"/>
      <c r="B373" s="63"/>
      <c r="C373" s="64"/>
      <c r="D373" s="64"/>
      <c r="E373" s="64"/>
      <c r="F373" s="64"/>
      <c r="G373" s="64"/>
      <c r="H373" s="64"/>
      <c r="I373" s="64"/>
      <c r="J373" s="64"/>
      <c r="K373" s="64"/>
      <c r="L373" s="41"/>
      <c r="M373" s="35"/>
      <c r="O373" s="35"/>
      <c r="P373" s="35"/>
      <c r="Q373" s="35"/>
      <c r="R373" s="35"/>
      <c r="S373" s="35"/>
      <c r="T373" s="35"/>
      <c r="U373" s="35"/>
      <c r="V373" s="35"/>
      <c r="W373" s="35"/>
      <c r="X373" s="35"/>
      <c r="Y373" s="35"/>
      <c r="Z373" s="35"/>
      <c r="AA373" s="35"/>
      <c r="AB373" s="35"/>
      <c r="AC373" s="35"/>
      <c r="AD373" s="35"/>
      <c r="AE373" s="35"/>
    </row>
  </sheetData>
  <sheetProtection sheet="1" autoFilter="0" formatColumns="0" formatRows="0" objects="1" scenarios="1" spinCount="100000" saltValue="9M6H1hzXZQsfBkjBMvSwMaNCkpBSrEusumr2yb0rlgmrbukNBoDY6cO2m9U8wSpSN2BACphdvb9JPX4/VuhScg==" hashValue="imXL3/gXTQW4cx/fbQwPpNpfste+yu7YYxxxKx+ygmJnmsBe5aMth9AqoDVZrzJ+uTpLFWyB25lazKI+O6skYw==" algorithmName="SHA-512" password="CC35"/>
  <autoFilter ref="C124:K372"/>
  <mergeCells count="9">
    <mergeCell ref="E7:H7"/>
    <mergeCell ref="E9:H9"/>
    <mergeCell ref="E18:H18"/>
    <mergeCell ref="E27:H27"/>
    <mergeCell ref="E85:H85"/>
    <mergeCell ref="E87:H87"/>
    <mergeCell ref="E115:H115"/>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205</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2317</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ROUND((SUM(BE116:BE136)),  2)</f>
        <v>0</v>
      </c>
      <c r="G33" s="35"/>
      <c r="H33" s="35"/>
      <c r="I33" s="162">
        <v>0.20999999999999999</v>
      </c>
      <c r="J33" s="161">
        <f>ROUND(((SUM(BE116:BE136))*I33),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ROUND((SUM(BF116:BF136)),  2)</f>
        <v>0</v>
      </c>
      <c r="G34" s="35"/>
      <c r="H34" s="35"/>
      <c r="I34" s="162">
        <v>0.12</v>
      </c>
      <c r="J34" s="161">
        <f>ROUND(((SUM(BF116:BF136))*I34),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ROUND((SUM(BG116:BG136)),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ROUND((SUM(BH116:BH136)),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ROUND((SUM(BI116:BI136)),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 xml:space="preserve">VON - PS5,  SO 01 - SO 11</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 xml:space="preserve">VON - PS5,  SO 01 - SO 11</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SUM(P117:P136)</f>
        <v>0</v>
      </c>
      <c r="Q116" s="101"/>
      <c r="R116" s="207">
        <f>SUM(R117:R136)</f>
        <v>0</v>
      </c>
      <c r="S116" s="101"/>
      <c r="T116" s="208">
        <f>SUM(T117:T136)</f>
        <v>0</v>
      </c>
      <c r="U116" s="35"/>
      <c r="V116" s="35"/>
      <c r="W116" s="35"/>
      <c r="X116" s="35"/>
      <c r="Y116" s="35"/>
      <c r="Z116" s="35"/>
      <c r="AA116" s="35"/>
      <c r="AB116" s="35"/>
      <c r="AC116" s="35"/>
      <c r="AD116" s="35"/>
      <c r="AE116" s="35"/>
      <c r="AT116" s="14" t="s">
        <v>72</v>
      </c>
      <c r="AU116" s="14" t="s">
        <v>219</v>
      </c>
      <c r="BK116" s="209">
        <f>SUM(BK117:BK136)</f>
        <v>0</v>
      </c>
    </row>
    <row r="117" s="2" customFormat="1" ht="66.75" customHeight="1">
      <c r="A117" s="35"/>
      <c r="B117" s="36"/>
      <c r="C117" s="224" t="s">
        <v>80</v>
      </c>
      <c r="D117" s="224" t="s">
        <v>239</v>
      </c>
      <c r="E117" s="225" t="s">
        <v>2318</v>
      </c>
      <c r="F117" s="226" t="s">
        <v>2319</v>
      </c>
      <c r="G117" s="227" t="s">
        <v>964</v>
      </c>
      <c r="H117" s="264"/>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2320</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ht="24.15" customHeight="1">
      <c r="A119" s="35"/>
      <c r="B119" s="36"/>
      <c r="C119" s="224" t="s">
        <v>85</v>
      </c>
      <c r="D119" s="224" t="s">
        <v>239</v>
      </c>
      <c r="E119" s="225" t="s">
        <v>2321</v>
      </c>
      <c r="F119" s="226" t="s">
        <v>2322</v>
      </c>
      <c r="G119" s="227" t="s">
        <v>964</v>
      </c>
      <c r="H119" s="264"/>
      <c r="I119" s="229"/>
      <c r="J119" s="230">
        <f>ROUND(I119*H119,2)</f>
        <v>0</v>
      </c>
      <c r="K119" s="231"/>
      <c r="L119" s="41"/>
      <c r="M119" s="232" t="s">
        <v>1</v>
      </c>
      <c r="N119" s="233" t="s">
        <v>38</v>
      </c>
      <c r="O119" s="88"/>
      <c r="P119" s="234">
        <f>O119*H119</f>
        <v>0</v>
      </c>
      <c r="Q119" s="234">
        <v>0</v>
      </c>
      <c r="R119" s="234">
        <f>Q119*H119</f>
        <v>0</v>
      </c>
      <c r="S119" s="234">
        <v>0</v>
      </c>
      <c r="T119" s="235">
        <f>S119*H119</f>
        <v>0</v>
      </c>
      <c r="U119" s="35"/>
      <c r="V119" s="35"/>
      <c r="W119" s="35"/>
      <c r="X119" s="35"/>
      <c r="Y119" s="35"/>
      <c r="Z119" s="35"/>
      <c r="AA119" s="35"/>
      <c r="AB119" s="35"/>
      <c r="AC119" s="35"/>
      <c r="AD119" s="35"/>
      <c r="AE119" s="35"/>
      <c r="AR119" s="236" t="s">
        <v>258</v>
      </c>
      <c r="AT119" s="236" t="s">
        <v>239</v>
      </c>
      <c r="AU119" s="236" t="s">
        <v>73</v>
      </c>
      <c r="AY119" s="14" t="s">
        <v>238</v>
      </c>
      <c r="BE119" s="237">
        <f>IF(N119="základní",J119,0)</f>
        <v>0</v>
      </c>
      <c r="BF119" s="237">
        <f>IF(N119="snížená",J119,0)</f>
        <v>0</v>
      </c>
      <c r="BG119" s="237">
        <f>IF(N119="zákl. přenesená",J119,0)</f>
        <v>0</v>
      </c>
      <c r="BH119" s="237">
        <f>IF(N119="sníž. přenesená",J119,0)</f>
        <v>0</v>
      </c>
      <c r="BI119" s="237">
        <f>IF(N119="nulová",J119,0)</f>
        <v>0</v>
      </c>
      <c r="BJ119" s="14" t="s">
        <v>80</v>
      </c>
      <c r="BK119" s="237">
        <f>ROUND(I119*H119,2)</f>
        <v>0</v>
      </c>
      <c r="BL119" s="14" t="s">
        <v>258</v>
      </c>
      <c r="BM119" s="236" t="s">
        <v>258</v>
      </c>
    </row>
    <row r="120" s="2" customFormat="1">
      <c r="A120" s="35"/>
      <c r="B120" s="36"/>
      <c r="C120" s="37"/>
      <c r="D120" s="238" t="s">
        <v>244</v>
      </c>
      <c r="E120" s="37"/>
      <c r="F120" s="239" t="s">
        <v>2322</v>
      </c>
      <c r="G120" s="37"/>
      <c r="H120" s="37"/>
      <c r="I120" s="240"/>
      <c r="J120" s="37"/>
      <c r="K120" s="37"/>
      <c r="L120" s="41"/>
      <c r="M120" s="241"/>
      <c r="N120" s="242"/>
      <c r="O120" s="88"/>
      <c r="P120" s="88"/>
      <c r="Q120" s="88"/>
      <c r="R120" s="88"/>
      <c r="S120" s="88"/>
      <c r="T120" s="89"/>
      <c r="U120" s="35"/>
      <c r="V120" s="35"/>
      <c r="W120" s="35"/>
      <c r="X120" s="35"/>
      <c r="Y120" s="35"/>
      <c r="Z120" s="35"/>
      <c r="AA120" s="35"/>
      <c r="AB120" s="35"/>
      <c r="AC120" s="35"/>
      <c r="AD120" s="35"/>
      <c r="AE120" s="35"/>
      <c r="AT120" s="14" t="s">
        <v>244</v>
      </c>
      <c r="AU120" s="14" t="s">
        <v>73</v>
      </c>
    </row>
    <row r="121" s="2" customFormat="1" ht="21.75" customHeight="1">
      <c r="A121" s="35"/>
      <c r="B121" s="36"/>
      <c r="C121" s="224" t="s">
        <v>89</v>
      </c>
      <c r="D121" s="224" t="s">
        <v>239</v>
      </c>
      <c r="E121" s="225" t="s">
        <v>2323</v>
      </c>
      <c r="F121" s="226" t="s">
        <v>2324</v>
      </c>
      <c r="G121" s="227" t="s">
        <v>964</v>
      </c>
      <c r="H121" s="264"/>
      <c r="I121" s="229"/>
      <c r="J121" s="230">
        <f>ROUND(I121*H121,2)</f>
        <v>0</v>
      </c>
      <c r="K121" s="231"/>
      <c r="L121" s="41"/>
      <c r="M121" s="232" t="s">
        <v>1</v>
      </c>
      <c r="N121" s="233" t="s">
        <v>38</v>
      </c>
      <c r="O121" s="88"/>
      <c r="P121" s="234">
        <f>O121*H121</f>
        <v>0</v>
      </c>
      <c r="Q121" s="234">
        <v>0</v>
      </c>
      <c r="R121" s="234">
        <f>Q121*H121</f>
        <v>0</v>
      </c>
      <c r="S121" s="234">
        <v>0</v>
      </c>
      <c r="T121" s="235">
        <f>S121*H121</f>
        <v>0</v>
      </c>
      <c r="U121" s="35"/>
      <c r="V121" s="35"/>
      <c r="W121" s="35"/>
      <c r="X121" s="35"/>
      <c r="Y121" s="35"/>
      <c r="Z121" s="35"/>
      <c r="AA121" s="35"/>
      <c r="AB121" s="35"/>
      <c r="AC121" s="35"/>
      <c r="AD121" s="35"/>
      <c r="AE121" s="35"/>
      <c r="AR121" s="236" t="s">
        <v>258</v>
      </c>
      <c r="AT121" s="236" t="s">
        <v>239</v>
      </c>
      <c r="AU121" s="236" t="s">
        <v>73</v>
      </c>
      <c r="AY121" s="14" t="s">
        <v>238</v>
      </c>
      <c r="BE121" s="237">
        <f>IF(N121="základní",J121,0)</f>
        <v>0</v>
      </c>
      <c r="BF121" s="237">
        <f>IF(N121="snížená",J121,0)</f>
        <v>0</v>
      </c>
      <c r="BG121" s="237">
        <f>IF(N121="zákl. přenesená",J121,0)</f>
        <v>0</v>
      </c>
      <c r="BH121" s="237">
        <f>IF(N121="sníž. přenesená",J121,0)</f>
        <v>0</v>
      </c>
      <c r="BI121" s="237">
        <f>IF(N121="nulová",J121,0)</f>
        <v>0</v>
      </c>
      <c r="BJ121" s="14" t="s">
        <v>80</v>
      </c>
      <c r="BK121" s="237">
        <f>ROUND(I121*H121,2)</f>
        <v>0</v>
      </c>
      <c r="BL121" s="14" t="s">
        <v>258</v>
      </c>
      <c r="BM121" s="236" t="s">
        <v>269</v>
      </c>
    </row>
    <row r="122" s="2" customFormat="1">
      <c r="A122" s="35"/>
      <c r="B122" s="36"/>
      <c r="C122" s="37"/>
      <c r="D122" s="238" t="s">
        <v>244</v>
      </c>
      <c r="E122" s="37"/>
      <c r="F122" s="239" t="s">
        <v>2324</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244</v>
      </c>
      <c r="AU122" s="14" t="s">
        <v>73</v>
      </c>
    </row>
    <row r="123" s="2" customFormat="1" ht="55.5" customHeight="1">
      <c r="A123" s="35"/>
      <c r="B123" s="36"/>
      <c r="C123" s="224" t="s">
        <v>258</v>
      </c>
      <c r="D123" s="224" t="s">
        <v>239</v>
      </c>
      <c r="E123" s="225" t="s">
        <v>2325</v>
      </c>
      <c r="F123" s="226" t="s">
        <v>2326</v>
      </c>
      <c r="G123" s="227" t="s">
        <v>964</v>
      </c>
      <c r="H123" s="264"/>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277</v>
      </c>
    </row>
    <row r="124" s="2" customFormat="1">
      <c r="A124" s="35"/>
      <c r="B124" s="36"/>
      <c r="C124" s="37"/>
      <c r="D124" s="238" t="s">
        <v>244</v>
      </c>
      <c r="E124" s="37"/>
      <c r="F124" s="239" t="s">
        <v>2326</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ht="21.75" customHeight="1">
      <c r="A125" s="35"/>
      <c r="B125" s="36"/>
      <c r="C125" s="224" t="s">
        <v>263</v>
      </c>
      <c r="D125" s="224" t="s">
        <v>239</v>
      </c>
      <c r="E125" s="225" t="s">
        <v>2327</v>
      </c>
      <c r="F125" s="226" t="s">
        <v>2328</v>
      </c>
      <c r="G125" s="227" t="s">
        <v>964</v>
      </c>
      <c r="H125" s="264"/>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258</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258</v>
      </c>
      <c r="BM125" s="236" t="s">
        <v>285</v>
      </c>
    </row>
    <row r="126" s="2" customFormat="1">
      <c r="A126" s="35"/>
      <c r="B126" s="36"/>
      <c r="C126" s="37"/>
      <c r="D126" s="238" t="s">
        <v>244</v>
      </c>
      <c r="E126" s="37"/>
      <c r="F126" s="239" t="s">
        <v>2328</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16.5" customHeight="1">
      <c r="A127" s="35"/>
      <c r="B127" s="36"/>
      <c r="C127" s="224" t="s">
        <v>269</v>
      </c>
      <c r="D127" s="224" t="s">
        <v>239</v>
      </c>
      <c r="E127" s="225" t="s">
        <v>2329</v>
      </c>
      <c r="F127" s="226" t="s">
        <v>2330</v>
      </c>
      <c r="G127" s="227" t="s">
        <v>964</v>
      </c>
      <c r="H127" s="264"/>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258</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258</v>
      </c>
      <c r="BM127" s="236" t="s">
        <v>8</v>
      </c>
    </row>
    <row r="128" s="2" customFormat="1">
      <c r="A128" s="35"/>
      <c r="B128" s="36"/>
      <c r="C128" s="37"/>
      <c r="D128" s="238" t="s">
        <v>244</v>
      </c>
      <c r="E128" s="37"/>
      <c r="F128" s="239" t="s">
        <v>2330</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49.05" customHeight="1">
      <c r="A129" s="35"/>
      <c r="B129" s="36"/>
      <c r="C129" s="224" t="s">
        <v>273</v>
      </c>
      <c r="D129" s="224" t="s">
        <v>239</v>
      </c>
      <c r="E129" s="225" t="s">
        <v>2331</v>
      </c>
      <c r="F129" s="226" t="s">
        <v>2332</v>
      </c>
      <c r="G129" s="227" t="s">
        <v>964</v>
      </c>
      <c r="H129" s="264"/>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300</v>
      </c>
    </row>
    <row r="130" s="2" customFormat="1">
      <c r="A130" s="35"/>
      <c r="B130" s="36"/>
      <c r="C130" s="37"/>
      <c r="D130" s="238" t="s">
        <v>244</v>
      </c>
      <c r="E130" s="37"/>
      <c r="F130" s="239" t="s">
        <v>2332</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33" customHeight="1">
      <c r="A131" s="35"/>
      <c r="B131" s="36"/>
      <c r="C131" s="224" t="s">
        <v>277</v>
      </c>
      <c r="D131" s="224" t="s">
        <v>239</v>
      </c>
      <c r="E131" s="225" t="s">
        <v>1572</v>
      </c>
      <c r="F131" s="226" t="s">
        <v>2333</v>
      </c>
      <c r="G131" s="227" t="s">
        <v>964</v>
      </c>
      <c r="H131" s="264"/>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258</v>
      </c>
      <c r="AT131" s="236" t="s">
        <v>239</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258</v>
      </c>
      <c r="BM131" s="236" t="s">
        <v>308</v>
      </c>
    </row>
    <row r="132" s="2" customFormat="1">
      <c r="A132" s="35"/>
      <c r="B132" s="36"/>
      <c r="C132" s="37"/>
      <c r="D132" s="238" t="s">
        <v>244</v>
      </c>
      <c r="E132" s="37"/>
      <c r="F132" s="239" t="s">
        <v>2333</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16.5" customHeight="1">
      <c r="A133" s="35"/>
      <c r="B133" s="36"/>
      <c r="C133" s="224" t="s">
        <v>281</v>
      </c>
      <c r="D133" s="224" t="s">
        <v>239</v>
      </c>
      <c r="E133" s="225" t="s">
        <v>1363</v>
      </c>
      <c r="F133" s="226" t="s">
        <v>2334</v>
      </c>
      <c r="G133" s="227" t="s">
        <v>964</v>
      </c>
      <c r="H133" s="264"/>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258</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258</v>
      </c>
      <c r="BM133" s="236" t="s">
        <v>316</v>
      </c>
    </row>
    <row r="134" s="2" customFormat="1">
      <c r="A134" s="35"/>
      <c r="B134" s="36"/>
      <c r="C134" s="37"/>
      <c r="D134" s="238" t="s">
        <v>244</v>
      </c>
      <c r="E134" s="37"/>
      <c r="F134" s="239" t="s">
        <v>2334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73</v>
      </c>
    </row>
    <row r="135" s="2" customFormat="1" ht="24.15" customHeight="1">
      <c r="A135" s="35"/>
      <c r="B135" s="36"/>
      <c r="C135" s="224" t="s">
        <v>285</v>
      </c>
      <c r="D135" s="224" t="s">
        <v>239</v>
      </c>
      <c r="E135" s="225" t="s">
        <v>2335</v>
      </c>
      <c r="F135" s="226" t="s">
        <v>2336</v>
      </c>
      <c r="G135" s="227" t="s">
        <v>1574</v>
      </c>
      <c r="H135" s="228">
        <v>25</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324</v>
      </c>
    </row>
    <row r="136" s="2" customFormat="1">
      <c r="A136" s="35"/>
      <c r="B136" s="36"/>
      <c r="C136" s="37"/>
      <c r="D136" s="238" t="s">
        <v>244</v>
      </c>
      <c r="E136" s="37"/>
      <c r="F136" s="239" t="s">
        <v>2336</v>
      </c>
      <c r="G136" s="37"/>
      <c r="H136" s="37"/>
      <c r="I136" s="240"/>
      <c r="J136" s="37"/>
      <c r="K136" s="37"/>
      <c r="L136" s="41"/>
      <c r="M136" s="256"/>
      <c r="N136" s="257"/>
      <c r="O136" s="258"/>
      <c r="P136" s="258"/>
      <c r="Q136" s="258"/>
      <c r="R136" s="258"/>
      <c r="S136" s="258"/>
      <c r="T136" s="259"/>
      <c r="U136" s="35"/>
      <c r="V136" s="35"/>
      <c r="W136" s="35"/>
      <c r="X136" s="35"/>
      <c r="Y136" s="35"/>
      <c r="Z136" s="35"/>
      <c r="AA136" s="35"/>
      <c r="AB136" s="35"/>
      <c r="AC136" s="35"/>
      <c r="AD136" s="35"/>
      <c r="AE136" s="35"/>
      <c r="AT136" s="14" t="s">
        <v>244</v>
      </c>
      <c r="AU136" s="14" t="s">
        <v>73</v>
      </c>
    </row>
    <row r="137" s="2" customFormat="1" ht="6.96" customHeight="1">
      <c r="A137" s="35"/>
      <c r="B137" s="63"/>
      <c r="C137" s="64"/>
      <c r="D137" s="64"/>
      <c r="E137" s="64"/>
      <c r="F137" s="64"/>
      <c r="G137" s="64"/>
      <c r="H137" s="64"/>
      <c r="I137" s="64"/>
      <c r="J137" s="64"/>
      <c r="K137" s="64"/>
      <c r="L137" s="41"/>
      <c r="M137" s="35"/>
      <c r="O137" s="35"/>
      <c r="P137" s="35"/>
      <c r="Q137" s="35"/>
      <c r="R137" s="35"/>
      <c r="S137" s="35"/>
      <c r="T137" s="35"/>
      <c r="U137" s="35"/>
      <c r="V137" s="35"/>
      <c r="W137" s="35"/>
      <c r="X137" s="35"/>
      <c r="Y137" s="35"/>
      <c r="Z137" s="35"/>
      <c r="AA137" s="35"/>
      <c r="AB137" s="35"/>
      <c r="AC137" s="35"/>
      <c r="AD137" s="35"/>
      <c r="AE137" s="35"/>
    </row>
  </sheetData>
  <sheetProtection sheet="1" autoFilter="0" formatColumns="0" formatRows="0" objects="1" scenarios="1" spinCount="100000" saltValue="7C/FTrgLmjTIc85Ibq8ubfbJQF6R+cPodKjquBzXcQfdZutr3CDfv0G+y2B6kwjVKbi82z/TE9q9ZGrmhc1oQw==" hashValue="B20ZZARZOuwLMzkySXCAau3upqZEFhC3wEUGsq9r47YzVSOflsjECBk9vBV89MN8rMe5mXTYNevZD5UNo56jpg==" algorithmName="SHA-512" password="CC35"/>
  <autoFilter ref="C115:K136"/>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96</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371</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ROUND((SUM(BE126:BE200)),  2)</f>
        <v>0</v>
      </c>
      <c r="G37" s="35"/>
      <c r="H37" s="35"/>
      <c r="I37" s="162">
        <v>0.20999999999999999</v>
      </c>
      <c r="J37" s="161">
        <f>ROUND(((SUM(BE126:BE200))*I37),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ROUND((SUM(BF126:BF200)),  2)</f>
        <v>0</v>
      </c>
      <c r="G38" s="35"/>
      <c r="H38" s="35"/>
      <c r="I38" s="162">
        <v>0.12</v>
      </c>
      <c r="J38" s="161">
        <f>ROUND(((SUM(BF126:BF200))*I38),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ROUND((SUM(BG126:BG200)),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ROUND((SUM(BH126:BH200)),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ROUND((SUM(BI126:BI200)),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371</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371</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222</v>
      </c>
      <c r="E102" s="190"/>
      <c r="F102" s="190"/>
      <c r="G102" s="190"/>
      <c r="H102" s="190"/>
      <c r="I102" s="190"/>
      <c r="J102" s="191">
        <f>J194</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208</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371</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P127+P194</f>
        <v>0</v>
      </c>
      <c r="Q126" s="101"/>
      <c r="R126" s="207">
        <f>R127+R194</f>
        <v>0</v>
      </c>
      <c r="S126" s="101"/>
      <c r="T126" s="208">
        <f>T127+T194</f>
        <v>0</v>
      </c>
      <c r="U126" s="35"/>
      <c r="V126" s="35"/>
      <c r="W126" s="35"/>
      <c r="X126" s="35"/>
      <c r="Y126" s="35"/>
      <c r="Z126" s="35"/>
      <c r="AA126" s="35"/>
      <c r="AB126" s="35"/>
      <c r="AC126" s="35"/>
      <c r="AD126" s="35"/>
      <c r="AE126" s="35"/>
      <c r="AT126" s="14" t="s">
        <v>72</v>
      </c>
      <c r="AU126" s="14" t="s">
        <v>219</v>
      </c>
      <c r="BK126" s="209">
        <f>BK127+BK194</f>
        <v>0</v>
      </c>
    </row>
    <row r="127" s="12" customFormat="1" ht="25.92" customHeight="1">
      <c r="A127" s="12"/>
      <c r="B127" s="210"/>
      <c r="C127" s="211"/>
      <c r="D127" s="212" t="s">
        <v>72</v>
      </c>
      <c r="E127" s="213" t="s">
        <v>91</v>
      </c>
      <c r="F127" s="213" t="s">
        <v>94</v>
      </c>
      <c r="G127" s="211"/>
      <c r="H127" s="211"/>
      <c r="I127" s="214"/>
      <c r="J127" s="215">
        <f>BK127</f>
        <v>0</v>
      </c>
      <c r="K127" s="211"/>
      <c r="L127" s="216"/>
      <c r="M127" s="217"/>
      <c r="N127" s="218"/>
      <c r="O127" s="218"/>
      <c r="P127" s="219">
        <f>SUM(P128:P193)</f>
        <v>0</v>
      </c>
      <c r="Q127" s="218"/>
      <c r="R127" s="219">
        <f>SUM(R128:R193)</f>
        <v>0</v>
      </c>
      <c r="S127" s="218"/>
      <c r="T127" s="220">
        <f>SUM(T128:T193)</f>
        <v>0</v>
      </c>
      <c r="U127" s="12"/>
      <c r="V127" s="12"/>
      <c r="W127" s="12"/>
      <c r="X127" s="12"/>
      <c r="Y127" s="12"/>
      <c r="Z127" s="12"/>
      <c r="AA127" s="12"/>
      <c r="AB127" s="12"/>
      <c r="AC127" s="12"/>
      <c r="AD127" s="12"/>
      <c r="AE127" s="12"/>
      <c r="AR127" s="221" t="s">
        <v>80</v>
      </c>
      <c r="AT127" s="222" t="s">
        <v>72</v>
      </c>
      <c r="AU127" s="222" t="s">
        <v>73</v>
      </c>
      <c r="AY127" s="221" t="s">
        <v>238</v>
      </c>
      <c r="BK127" s="223">
        <f>SUM(BK128:BK193)</f>
        <v>0</v>
      </c>
    </row>
    <row r="128" s="2" customFormat="1" ht="16.5" customHeight="1">
      <c r="A128" s="35"/>
      <c r="B128" s="36"/>
      <c r="C128" s="224" t="s">
        <v>80</v>
      </c>
      <c r="D128" s="224" t="s">
        <v>239</v>
      </c>
      <c r="E128" s="225" t="s">
        <v>372</v>
      </c>
      <c r="F128" s="226" t="s">
        <v>373</v>
      </c>
      <c r="G128" s="227" t="s">
        <v>242</v>
      </c>
      <c r="H128" s="228">
        <v>6</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80</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374</v>
      </c>
    </row>
    <row r="129" s="2" customFormat="1">
      <c r="A129" s="35"/>
      <c r="B129" s="36"/>
      <c r="C129" s="37"/>
      <c r="D129" s="238" t="s">
        <v>244</v>
      </c>
      <c r="E129" s="37"/>
      <c r="F129" s="239" t="s">
        <v>373</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80</v>
      </c>
    </row>
    <row r="130" s="2" customFormat="1" ht="16.5" customHeight="1">
      <c r="A130" s="35"/>
      <c r="B130" s="36"/>
      <c r="C130" s="224" t="s">
        <v>85</v>
      </c>
      <c r="D130" s="224" t="s">
        <v>239</v>
      </c>
      <c r="E130" s="225" t="s">
        <v>375</v>
      </c>
      <c r="F130" s="226" t="s">
        <v>376</v>
      </c>
      <c r="G130" s="227" t="s">
        <v>242</v>
      </c>
      <c r="H130" s="228">
        <v>6</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377</v>
      </c>
    </row>
    <row r="131" s="2" customFormat="1">
      <c r="A131" s="35"/>
      <c r="B131" s="36"/>
      <c r="C131" s="37"/>
      <c r="D131" s="238" t="s">
        <v>244</v>
      </c>
      <c r="E131" s="37"/>
      <c r="F131" s="239" t="s">
        <v>376</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16.5" customHeight="1">
      <c r="A132" s="35"/>
      <c r="B132" s="36"/>
      <c r="C132" s="224" t="s">
        <v>263</v>
      </c>
      <c r="D132" s="224" t="s">
        <v>239</v>
      </c>
      <c r="E132" s="225" t="s">
        <v>378</v>
      </c>
      <c r="F132" s="226" t="s">
        <v>379</v>
      </c>
      <c r="G132" s="227" t="s">
        <v>242</v>
      </c>
      <c r="H132" s="228">
        <v>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380</v>
      </c>
    </row>
    <row r="133" s="2" customFormat="1">
      <c r="A133" s="35"/>
      <c r="B133" s="36"/>
      <c r="C133" s="37"/>
      <c r="D133" s="238" t="s">
        <v>244</v>
      </c>
      <c r="E133" s="37"/>
      <c r="F133" s="239" t="s">
        <v>379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24.15" customHeight="1">
      <c r="A134" s="35"/>
      <c r="B134" s="36"/>
      <c r="C134" s="224" t="s">
        <v>269</v>
      </c>
      <c r="D134" s="224" t="s">
        <v>239</v>
      </c>
      <c r="E134" s="225" t="s">
        <v>381</v>
      </c>
      <c r="F134" s="226" t="s">
        <v>382</v>
      </c>
      <c r="G134" s="227" t="s">
        <v>242</v>
      </c>
      <c r="H134" s="228">
        <v>190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383</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24.15" customHeight="1">
      <c r="A136" s="35"/>
      <c r="B136" s="36"/>
      <c r="C136" s="224" t="s">
        <v>273</v>
      </c>
      <c r="D136" s="224" t="s">
        <v>239</v>
      </c>
      <c r="E136" s="225" t="s">
        <v>384</v>
      </c>
      <c r="F136" s="226" t="s">
        <v>385</v>
      </c>
      <c r="G136" s="227" t="s">
        <v>242</v>
      </c>
      <c r="H136" s="228">
        <v>85</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386</v>
      </c>
    </row>
    <row r="137" s="2" customFormat="1">
      <c r="A137" s="35"/>
      <c r="B137" s="36"/>
      <c r="C137" s="37"/>
      <c r="D137" s="238" t="s">
        <v>244</v>
      </c>
      <c r="E137" s="37"/>
      <c r="F137" s="239" t="s">
        <v>385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21.75" customHeight="1">
      <c r="A138" s="35"/>
      <c r="B138" s="36"/>
      <c r="C138" s="243" t="s">
        <v>277</v>
      </c>
      <c r="D138" s="243" t="s">
        <v>246</v>
      </c>
      <c r="E138" s="244" t="s">
        <v>387</v>
      </c>
      <c r="F138" s="245" t="s">
        <v>388</v>
      </c>
      <c r="G138" s="246" t="s">
        <v>242</v>
      </c>
      <c r="H138" s="247">
        <v>2</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389</v>
      </c>
    </row>
    <row r="139" s="2" customFormat="1">
      <c r="A139" s="35"/>
      <c r="B139" s="36"/>
      <c r="C139" s="37"/>
      <c r="D139" s="238" t="s">
        <v>244</v>
      </c>
      <c r="E139" s="37"/>
      <c r="F139" s="239" t="s">
        <v>388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16.5" customHeight="1">
      <c r="A140" s="35"/>
      <c r="B140" s="36"/>
      <c r="C140" s="224" t="s">
        <v>281</v>
      </c>
      <c r="D140" s="224" t="s">
        <v>239</v>
      </c>
      <c r="E140" s="225" t="s">
        <v>390</v>
      </c>
      <c r="F140" s="226" t="s">
        <v>391</v>
      </c>
      <c r="G140" s="227" t="s">
        <v>242</v>
      </c>
      <c r="H140" s="228">
        <v>2</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392</v>
      </c>
    </row>
    <row r="141" s="2" customFormat="1">
      <c r="A141" s="35"/>
      <c r="B141" s="36"/>
      <c r="C141" s="37"/>
      <c r="D141" s="238" t="s">
        <v>244</v>
      </c>
      <c r="E141" s="37"/>
      <c r="F141" s="239" t="s">
        <v>391</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24.15" customHeight="1">
      <c r="A142" s="35"/>
      <c r="B142" s="36"/>
      <c r="C142" s="224" t="s">
        <v>285</v>
      </c>
      <c r="D142" s="224" t="s">
        <v>239</v>
      </c>
      <c r="E142" s="225" t="s">
        <v>393</v>
      </c>
      <c r="F142" s="226" t="s">
        <v>394</v>
      </c>
      <c r="G142" s="227" t="s">
        <v>242</v>
      </c>
      <c r="H142" s="228">
        <v>2</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395</v>
      </c>
    </row>
    <row r="143" s="2" customFormat="1">
      <c r="A143" s="35"/>
      <c r="B143" s="36"/>
      <c r="C143" s="37"/>
      <c r="D143" s="238" t="s">
        <v>244</v>
      </c>
      <c r="E143" s="37"/>
      <c r="F143" s="239" t="s">
        <v>394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4.15" customHeight="1">
      <c r="A144" s="35"/>
      <c r="B144" s="36"/>
      <c r="C144" s="243" t="s">
        <v>289</v>
      </c>
      <c r="D144" s="243" t="s">
        <v>246</v>
      </c>
      <c r="E144" s="244" t="s">
        <v>396</v>
      </c>
      <c r="F144" s="245" t="s">
        <v>397</v>
      </c>
      <c r="G144" s="246" t="s">
        <v>242</v>
      </c>
      <c r="H144" s="247">
        <v>2</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398</v>
      </c>
    </row>
    <row r="145" s="2" customFormat="1">
      <c r="A145" s="35"/>
      <c r="B145" s="36"/>
      <c r="C145" s="37"/>
      <c r="D145" s="238" t="s">
        <v>244</v>
      </c>
      <c r="E145" s="37"/>
      <c r="F145" s="239" t="s">
        <v>397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24.15" customHeight="1">
      <c r="A146" s="35"/>
      <c r="B146" s="36"/>
      <c r="C146" s="243" t="s">
        <v>8</v>
      </c>
      <c r="D146" s="243" t="s">
        <v>246</v>
      </c>
      <c r="E146" s="244" t="s">
        <v>399</v>
      </c>
      <c r="F146" s="245" t="s">
        <v>400</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401</v>
      </c>
    </row>
    <row r="147" s="2" customFormat="1">
      <c r="A147" s="35"/>
      <c r="B147" s="36"/>
      <c r="C147" s="37"/>
      <c r="D147" s="238" t="s">
        <v>244</v>
      </c>
      <c r="E147" s="37"/>
      <c r="F147" s="239" t="s">
        <v>400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24.15" customHeight="1">
      <c r="A148" s="35"/>
      <c r="B148" s="36"/>
      <c r="C148" s="243" t="s">
        <v>296</v>
      </c>
      <c r="D148" s="243" t="s">
        <v>246</v>
      </c>
      <c r="E148" s="244" t="s">
        <v>402</v>
      </c>
      <c r="F148" s="245" t="s">
        <v>403</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404</v>
      </c>
    </row>
    <row r="149" s="2" customFormat="1">
      <c r="A149" s="35"/>
      <c r="B149" s="36"/>
      <c r="C149" s="37"/>
      <c r="D149" s="238" t="s">
        <v>244</v>
      </c>
      <c r="E149" s="37"/>
      <c r="F149" s="239" t="s">
        <v>403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43" t="s">
        <v>300</v>
      </c>
      <c r="D150" s="243" t="s">
        <v>246</v>
      </c>
      <c r="E150" s="244" t="s">
        <v>405</v>
      </c>
      <c r="F150" s="245" t="s">
        <v>406</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407</v>
      </c>
    </row>
    <row r="151" s="2" customFormat="1">
      <c r="A151" s="35"/>
      <c r="B151" s="36"/>
      <c r="C151" s="37"/>
      <c r="D151" s="238" t="s">
        <v>244</v>
      </c>
      <c r="E151" s="37"/>
      <c r="F151" s="239" t="s">
        <v>406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43" t="s">
        <v>304</v>
      </c>
      <c r="D152" s="243" t="s">
        <v>246</v>
      </c>
      <c r="E152" s="244" t="s">
        <v>408</v>
      </c>
      <c r="F152" s="245" t="s">
        <v>409</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410</v>
      </c>
    </row>
    <row r="153" s="2" customFormat="1">
      <c r="A153" s="35"/>
      <c r="B153" s="36"/>
      <c r="C153" s="37"/>
      <c r="D153" s="238" t="s">
        <v>244</v>
      </c>
      <c r="E153" s="37"/>
      <c r="F153" s="239" t="s">
        <v>409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308</v>
      </c>
      <c r="D154" s="243" t="s">
        <v>246</v>
      </c>
      <c r="E154" s="244" t="s">
        <v>411</v>
      </c>
      <c r="F154" s="245" t="s">
        <v>412</v>
      </c>
      <c r="G154" s="246" t="s">
        <v>242</v>
      </c>
      <c r="H154" s="247">
        <v>6</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413</v>
      </c>
    </row>
    <row r="155" s="2" customFormat="1">
      <c r="A155" s="35"/>
      <c r="B155" s="36"/>
      <c r="C155" s="37"/>
      <c r="D155" s="238" t="s">
        <v>244</v>
      </c>
      <c r="E155" s="37"/>
      <c r="F155" s="239" t="s">
        <v>412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312</v>
      </c>
      <c r="D156" s="243" t="s">
        <v>246</v>
      </c>
      <c r="E156" s="244" t="s">
        <v>414</v>
      </c>
      <c r="F156" s="245" t="s">
        <v>415</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416</v>
      </c>
    </row>
    <row r="157" s="2" customFormat="1">
      <c r="A157" s="35"/>
      <c r="B157" s="36"/>
      <c r="C157" s="37"/>
      <c r="D157" s="238" t="s">
        <v>244</v>
      </c>
      <c r="E157" s="37"/>
      <c r="F157" s="239" t="s">
        <v>415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316</v>
      </c>
      <c r="D158" s="243" t="s">
        <v>246</v>
      </c>
      <c r="E158" s="244" t="s">
        <v>417</v>
      </c>
      <c r="F158" s="245" t="s">
        <v>418</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419</v>
      </c>
    </row>
    <row r="159" s="2" customFormat="1">
      <c r="A159" s="35"/>
      <c r="B159" s="36"/>
      <c r="C159" s="37"/>
      <c r="D159" s="238" t="s">
        <v>244</v>
      </c>
      <c r="E159" s="37"/>
      <c r="F159" s="239" t="s">
        <v>418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320</v>
      </c>
      <c r="D160" s="243" t="s">
        <v>246</v>
      </c>
      <c r="E160" s="244" t="s">
        <v>420</v>
      </c>
      <c r="F160" s="245" t="s">
        <v>421</v>
      </c>
      <c r="G160" s="246" t="s">
        <v>242</v>
      </c>
      <c r="H160" s="247">
        <v>6</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422</v>
      </c>
    </row>
    <row r="161" s="2" customFormat="1">
      <c r="A161" s="35"/>
      <c r="B161" s="36"/>
      <c r="C161" s="37"/>
      <c r="D161" s="238" t="s">
        <v>244</v>
      </c>
      <c r="E161" s="37"/>
      <c r="F161" s="239" t="s">
        <v>421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324</v>
      </c>
      <c r="D162" s="243" t="s">
        <v>246</v>
      </c>
      <c r="E162" s="244" t="s">
        <v>423</v>
      </c>
      <c r="F162" s="245" t="s">
        <v>424</v>
      </c>
      <c r="G162" s="246" t="s">
        <v>242</v>
      </c>
      <c r="H162" s="247">
        <v>10</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425</v>
      </c>
    </row>
    <row r="163" s="2" customFormat="1">
      <c r="A163" s="35"/>
      <c r="B163" s="36"/>
      <c r="C163" s="37"/>
      <c r="D163" s="238" t="s">
        <v>244</v>
      </c>
      <c r="E163" s="37"/>
      <c r="F163" s="239" t="s">
        <v>424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7</v>
      </c>
      <c r="D164" s="243" t="s">
        <v>246</v>
      </c>
      <c r="E164" s="244" t="s">
        <v>426</v>
      </c>
      <c r="F164" s="245" t="s">
        <v>427</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428</v>
      </c>
    </row>
    <row r="165" s="2" customFormat="1">
      <c r="A165" s="35"/>
      <c r="B165" s="36"/>
      <c r="C165" s="37"/>
      <c r="D165" s="238" t="s">
        <v>244</v>
      </c>
      <c r="E165" s="37"/>
      <c r="F165" s="239" t="s">
        <v>427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332</v>
      </c>
      <c r="D166" s="243" t="s">
        <v>246</v>
      </c>
      <c r="E166" s="244" t="s">
        <v>429</v>
      </c>
      <c r="F166" s="245" t="s">
        <v>430</v>
      </c>
      <c r="G166" s="246" t="s">
        <v>242</v>
      </c>
      <c r="H166" s="247">
        <v>2</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431</v>
      </c>
    </row>
    <row r="167" s="2" customFormat="1">
      <c r="A167" s="35"/>
      <c r="B167" s="36"/>
      <c r="C167" s="37"/>
      <c r="D167" s="238" t="s">
        <v>244</v>
      </c>
      <c r="E167" s="37"/>
      <c r="F167" s="239" t="s">
        <v>430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432</v>
      </c>
      <c r="D168" s="243" t="s">
        <v>246</v>
      </c>
      <c r="E168" s="244" t="s">
        <v>433</v>
      </c>
      <c r="F168" s="245" t="s">
        <v>434</v>
      </c>
      <c r="G168" s="246" t="s">
        <v>242</v>
      </c>
      <c r="H168" s="247">
        <v>1</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435</v>
      </c>
    </row>
    <row r="169" s="2" customFormat="1">
      <c r="A169" s="35"/>
      <c r="B169" s="36"/>
      <c r="C169" s="37"/>
      <c r="D169" s="238" t="s">
        <v>244</v>
      </c>
      <c r="E169" s="37"/>
      <c r="F169" s="239" t="s">
        <v>434</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24.15" customHeight="1">
      <c r="A170" s="35"/>
      <c r="B170" s="36"/>
      <c r="C170" s="243" t="s">
        <v>336</v>
      </c>
      <c r="D170" s="243" t="s">
        <v>246</v>
      </c>
      <c r="E170" s="244" t="s">
        <v>436</v>
      </c>
      <c r="F170" s="245" t="s">
        <v>437</v>
      </c>
      <c r="G170" s="246" t="s">
        <v>242</v>
      </c>
      <c r="H170" s="247">
        <v>2</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438</v>
      </c>
    </row>
    <row r="171" s="2" customFormat="1">
      <c r="A171" s="35"/>
      <c r="B171" s="36"/>
      <c r="C171" s="37"/>
      <c r="D171" s="238" t="s">
        <v>244</v>
      </c>
      <c r="E171" s="37"/>
      <c r="F171" s="239" t="s">
        <v>437</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33" customHeight="1">
      <c r="A172" s="35"/>
      <c r="B172" s="36"/>
      <c r="C172" s="243" t="s">
        <v>341</v>
      </c>
      <c r="D172" s="243" t="s">
        <v>246</v>
      </c>
      <c r="E172" s="244" t="s">
        <v>439</v>
      </c>
      <c r="F172" s="245" t="s">
        <v>440</v>
      </c>
      <c r="G172" s="246" t="s">
        <v>242</v>
      </c>
      <c r="H172" s="247">
        <v>8</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441</v>
      </c>
    </row>
    <row r="173" s="2" customFormat="1">
      <c r="A173" s="35"/>
      <c r="B173" s="36"/>
      <c r="C173" s="37"/>
      <c r="D173" s="238" t="s">
        <v>244</v>
      </c>
      <c r="E173" s="37"/>
      <c r="F173" s="239" t="s">
        <v>440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24.15" customHeight="1">
      <c r="A174" s="35"/>
      <c r="B174" s="36"/>
      <c r="C174" s="224" t="s">
        <v>345</v>
      </c>
      <c r="D174" s="224" t="s">
        <v>239</v>
      </c>
      <c r="E174" s="225" t="s">
        <v>442</v>
      </c>
      <c r="F174" s="226" t="s">
        <v>443</v>
      </c>
      <c r="G174" s="227" t="s">
        <v>242</v>
      </c>
      <c r="H174" s="228">
        <v>8</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239</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444</v>
      </c>
    </row>
    <row r="175" s="2" customFormat="1">
      <c r="A175" s="35"/>
      <c r="B175" s="36"/>
      <c r="C175" s="37"/>
      <c r="D175" s="238" t="s">
        <v>244</v>
      </c>
      <c r="E175" s="37"/>
      <c r="F175" s="239" t="s">
        <v>443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24.15" customHeight="1">
      <c r="A176" s="35"/>
      <c r="B176" s="36"/>
      <c r="C176" s="243" t="s">
        <v>445</v>
      </c>
      <c r="D176" s="243" t="s">
        <v>246</v>
      </c>
      <c r="E176" s="244" t="s">
        <v>446</v>
      </c>
      <c r="F176" s="245" t="s">
        <v>447</v>
      </c>
      <c r="G176" s="246" t="s">
        <v>242</v>
      </c>
      <c r="H176" s="247">
        <v>6</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448</v>
      </c>
    </row>
    <row r="177" s="2" customFormat="1">
      <c r="A177" s="35"/>
      <c r="B177" s="36"/>
      <c r="C177" s="37"/>
      <c r="D177" s="238" t="s">
        <v>244</v>
      </c>
      <c r="E177" s="37"/>
      <c r="F177" s="239" t="s">
        <v>447</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4.15" customHeight="1">
      <c r="A178" s="35"/>
      <c r="B178" s="36"/>
      <c r="C178" s="243" t="s">
        <v>449</v>
      </c>
      <c r="D178" s="243" t="s">
        <v>246</v>
      </c>
      <c r="E178" s="244" t="s">
        <v>450</v>
      </c>
      <c r="F178" s="245" t="s">
        <v>451</v>
      </c>
      <c r="G178" s="246" t="s">
        <v>242</v>
      </c>
      <c r="H178" s="247">
        <v>24</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452</v>
      </c>
    </row>
    <row r="179" s="2" customFormat="1">
      <c r="A179" s="35"/>
      <c r="B179" s="36"/>
      <c r="C179" s="37"/>
      <c r="D179" s="238" t="s">
        <v>244</v>
      </c>
      <c r="E179" s="37"/>
      <c r="F179" s="239" t="s">
        <v>451</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1.75" customHeight="1">
      <c r="A180" s="35"/>
      <c r="B180" s="36"/>
      <c r="C180" s="224" t="s">
        <v>453</v>
      </c>
      <c r="D180" s="224" t="s">
        <v>239</v>
      </c>
      <c r="E180" s="225" t="s">
        <v>454</v>
      </c>
      <c r="F180" s="226" t="s">
        <v>455</v>
      </c>
      <c r="G180" s="227" t="s">
        <v>242</v>
      </c>
      <c r="H180" s="228">
        <v>2</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80</v>
      </c>
      <c r="AT180" s="236" t="s">
        <v>239</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456</v>
      </c>
    </row>
    <row r="181" s="2" customFormat="1">
      <c r="A181" s="35"/>
      <c r="B181" s="36"/>
      <c r="C181" s="37"/>
      <c r="D181" s="238" t="s">
        <v>244</v>
      </c>
      <c r="E181" s="37"/>
      <c r="F181" s="239" t="s">
        <v>455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55.5" customHeight="1">
      <c r="A182" s="35"/>
      <c r="B182" s="36"/>
      <c r="C182" s="224" t="s">
        <v>457</v>
      </c>
      <c r="D182" s="224" t="s">
        <v>239</v>
      </c>
      <c r="E182" s="225" t="s">
        <v>458</v>
      </c>
      <c r="F182" s="226" t="s">
        <v>459</v>
      </c>
      <c r="G182" s="227" t="s">
        <v>242</v>
      </c>
      <c r="H182" s="228">
        <v>4</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239</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460</v>
      </c>
    </row>
    <row r="183" s="2" customFormat="1">
      <c r="A183" s="35"/>
      <c r="B183" s="36"/>
      <c r="C183" s="37"/>
      <c r="D183" s="238" t="s">
        <v>244</v>
      </c>
      <c r="E183" s="37"/>
      <c r="F183" s="239" t="s">
        <v>459</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2" customFormat="1" ht="76.35" customHeight="1">
      <c r="A184" s="35"/>
      <c r="B184" s="36"/>
      <c r="C184" s="224" t="s">
        <v>461</v>
      </c>
      <c r="D184" s="224" t="s">
        <v>239</v>
      </c>
      <c r="E184" s="225" t="s">
        <v>462</v>
      </c>
      <c r="F184" s="226" t="s">
        <v>463</v>
      </c>
      <c r="G184" s="227" t="s">
        <v>242</v>
      </c>
      <c r="H184" s="228">
        <v>1</v>
      </c>
      <c r="I184" s="229"/>
      <c r="J184" s="230">
        <f>ROUND(I184*H184,2)</f>
        <v>0</v>
      </c>
      <c r="K184" s="231"/>
      <c r="L184" s="41"/>
      <c r="M184" s="232" t="s">
        <v>1</v>
      </c>
      <c r="N184" s="23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80</v>
      </c>
      <c r="AT184" s="236" t="s">
        <v>239</v>
      </c>
      <c r="AU184" s="236" t="s">
        <v>80</v>
      </c>
      <c r="AY184" s="14" t="s">
        <v>238</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464</v>
      </c>
    </row>
    <row r="185" s="2" customFormat="1">
      <c r="A185" s="35"/>
      <c r="B185" s="36"/>
      <c r="C185" s="37"/>
      <c r="D185" s="238" t="s">
        <v>244</v>
      </c>
      <c r="E185" s="37"/>
      <c r="F185" s="239" t="s">
        <v>465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244</v>
      </c>
      <c r="AU185" s="14" t="s">
        <v>80</v>
      </c>
    </row>
    <row r="186" s="2" customFormat="1" ht="76.35" customHeight="1">
      <c r="A186" s="35"/>
      <c r="B186" s="36"/>
      <c r="C186" s="224" t="s">
        <v>466</v>
      </c>
      <c r="D186" s="224" t="s">
        <v>239</v>
      </c>
      <c r="E186" s="225" t="s">
        <v>467</v>
      </c>
      <c r="F186" s="226" t="s">
        <v>468</v>
      </c>
      <c r="G186" s="227" t="s">
        <v>242</v>
      </c>
      <c r="H186" s="228">
        <v>5</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80</v>
      </c>
      <c r="AT186" s="236" t="s">
        <v>239</v>
      </c>
      <c r="AU186" s="236" t="s">
        <v>80</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80</v>
      </c>
      <c r="BM186" s="236" t="s">
        <v>469</v>
      </c>
    </row>
    <row r="187" s="2" customFormat="1">
      <c r="A187" s="35"/>
      <c r="B187" s="36"/>
      <c r="C187" s="37"/>
      <c r="D187" s="238" t="s">
        <v>244</v>
      </c>
      <c r="E187" s="37"/>
      <c r="F187" s="239" t="s">
        <v>470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80</v>
      </c>
    </row>
    <row r="188" s="2" customFormat="1" ht="44.25" customHeight="1">
      <c r="A188" s="35"/>
      <c r="B188" s="36"/>
      <c r="C188" s="224" t="s">
        <v>471</v>
      </c>
      <c r="D188" s="224" t="s">
        <v>239</v>
      </c>
      <c r="E188" s="225" t="s">
        <v>472</v>
      </c>
      <c r="F188" s="226" t="s">
        <v>473</v>
      </c>
      <c r="G188" s="227" t="s">
        <v>242</v>
      </c>
      <c r="H188" s="228">
        <v>2</v>
      </c>
      <c r="I188" s="229"/>
      <c r="J188" s="230">
        <f>ROUND(I188*H188,2)</f>
        <v>0</v>
      </c>
      <c r="K188" s="231"/>
      <c r="L188" s="41"/>
      <c r="M188" s="232" t="s">
        <v>1</v>
      </c>
      <c r="N188" s="23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80</v>
      </c>
      <c r="AT188" s="236" t="s">
        <v>239</v>
      </c>
      <c r="AU188" s="236" t="s">
        <v>80</v>
      </c>
      <c r="AY188" s="14" t="s">
        <v>238</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80</v>
      </c>
      <c r="BM188" s="236" t="s">
        <v>474</v>
      </c>
    </row>
    <row r="189" s="2" customFormat="1">
      <c r="A189" s="35"/>
      <c r="B189" s="36"/>
      <c r="C189" s="37"/>
      <c r="D189" s="238" t="s">
        <v>244</v>
      </c>
      <c r="E189" s="37"/>
      <c r="F189" s="239" t="s">
        <v>473</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244</v>
      </c>
      <c r="AU189" s="14" t="s">
        <v>80</v>
      </c>
    </row>
    <row r="190" s="2" customFormat="1" ht="55.5" customHeight="1">
      <c r="A190" s="35"/>
      <c r="B190" s="36"/>
      <c r="C190" s="224" t="s">
        <v>475</v>
      </c>
      <c r="D190" s="224" t="s">
        <v>239</v>
      </c>
      <c r="E190" s="225" t="s">
        <v>476</v>
      </c>
      <c r="F190" s="226" t="s">
        <v>477</v>
      </c>
      <c r="G190" s="227" t="s">
        <v>242</v>
      </c>
      <c r="H190" s="228">
        <v>1</v>
      </c>
      <c r="I190" s="229"/>
      <c r="J190" s="230">
        <f>ROUND(I190*H190,2)</f>
        <v>0</v>
      </c>
      <c r="K190" s="231"/>
      <c r="L190" s="41"/>
      <c r="M190" s="232" t="s">
        <v>1</v>
      </c>
      <c r="N190" s="23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80</v>
      </c>
      <c r="AT190" s="236" t="s">
        <v>239</v>
      </c>
      <c r="AU190" s="236" t="s">
        <v>80</v>
      </c>
      <c r="AY190" s="14" t="s">
        <v>238</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80</v>
      </c>
      <c r="BM190" s="236" t="s">
        <v>478</v>
      </c>
    </row>
    <row r="191" s="2" customFormat="1">
      <c r="A191" s="35"/>
      <c r="B191" s="36"/>
      <c r="C191" s="37"/>
      <c r="D191" s="238" t="s">
        <v>244</v>
      </c>
      <c r="E191" s="37"/>
      <c r="F191" s="239" t="s">
        <v>477</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244</v>
      </c>
      <c r="AU191" s="14" t="s">
        <v>80</v>
      </c>
    </row>
    <row r="192" s="2" customFormat="1" ht="66.75" customHeight="1">
      <c r="A192" s="35"/>
      <c r="B192" s="36"/>
      <c r="C192" s="224" t="s">
        <v>479</v>
      </c>
      <c r="D192" s="224" t="s">
        <v>239</v>
      </c>
      <c r="E192" s="225" t="s">
        <v>480</v>
      </c>
      <c r="F192" s="226" t="s">
        <v>481</v>
      </c>
      <c r="G192" s="227" t="s">
        <v>242</v>
      </c>
      <c r="H192" s="228">
        <v>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80</v>
      </c>
      <c r="AT192" s="236" t="s">
        <v>239</v>
      </c>
      <c r="AU192" s="236" t="s">
        <v>80</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80</v>
      </c>
      <c r="BM192" s="236" t="s">
        <v>482</v>
      </c>
    </row>
    <row r="193" s="2" customFormat="1">
      <c r="A193" s="35"/>
      <c r="B193" s="36"/>
      <c r="C193" s="37"/>
      <c r="D193" s="238" t="s">
        <v>244</v>
      </c>
      <c r="E193" s="37"/>
      <c r="F193" s="239" t="s">
        <v>483</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80</v>
      </c>
    </row>
    <row r="194" s="12" customFormat="1" ht="25.92" customHeight="1">
      <c r="A194" s="12"/>
      <c r="B194" s="210"/>
      <c r="C194" s="211"/>
      <c r="D194" s="212" t="s">
        <v>72</v>
      </c>
      <c r="E194" s="213" t="s">
        <v>267</v>
      </c>
      <c r="F194" s="213" t="s">
        <v>268</v>
      </c>
      <c r="G194" s="211"/>
      <c r="H194" s="211"/>
      <c r="I194" s="214"/>
      <c r="J194" s="215">
        <f>BK194</f>
        <v>0</v>
      </c>
      <c r="K194" s="211"/>
      <c r="L194" s="216"/>
      <c r="M194" s="217"/>
      <c r="N194" s="218"/>
      <c r="O194" s="218"/>
      <c r="P194" s="219">
        <f>SUM(P195:P200)</f>
        <v>0</v>
      </c>
      <c r="Q194" s="218"/>
      <c r="R194" s="219">
        <f>SUM(R195:R200)</f>
        <v>0</v>
      </c>
      <c r="S194" s="218"/>
      <c r="T194" s="220">
        <f>SUM(T195:T200)</f>
        <v>0</v>
      </c>
      <c r="U194" s="12"/>
      <c r="V194" s="12"/>
      <c r="W194" s="12"/>
      <c r="X194" s="12"/>
      <c r="Y194" s="12"/>
      <c r="Z194" s="12"/>
      <c r="AA194" s="12"/>
      <c r="AB194" s="12"/>
      <c r="AC194" s="12"/>
      <c r="AD194" s="12"/>
      <c r="AE194" s="12"/>
      <c r="AR194" s="221" t="s">
        <v>258</v>
      </c>
      <c r="AT194" s="222" t="s">
        <v>72</v>
      </c>
      <c r="AU194" s="222" t="s">
        <v>73</v>
      </c>
      <c r="AY194" s="221" t="s">
        <v>238</v>
      </c>
      <c r="BK194" s="223">
        <f>SUM(BK195:BK200)</f>
        <v>0</v>
      </c>
    </row>
    <row r="195" s="2" customFormat="1" ht="21.75" customHeight="1">
      <c r="A195" s="35"/>
      <c r="B195" s="36"/>
      <c r="C195" s="224" t="s">
        <v>484</v>
      </c>
      <c r="D195" s="224" t="s">
        <v>239</v>
      </c>
      <c r="E195" s="225" t="s">
        <v>485</v>
      </c>
      <c r="F195" s="226" t="s">
        <v>486</v>
      </c>
      <c r="G195" s="227" t="s">
        <v>487</v>
      </c>
      <c r="H195" s="228">
        <v>50</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80</v>
      </c>
      <c r="AT195" s="236" t="s">
        <v>239</v>
      </c>
      <c r="AU195" s="236" t="s">
        <v>80</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80</v>
      </c>
      <c r="BM195" s="236" t="s">
        <v>488</v>
      </c>
    </row>
    <row r="196" s="2" customFormat="1">
      <c r="A196" s="35"/>
      <c r="B196" s="36"/>
      <c r="C196" s="37"/>
      <c r="D196" s="238" t="s">
        <v>244</v>
      </c>
      <c r="E196" s="37"/>
      <c r="F196" s="239" t="s">
        <v>486</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80</v>
      </c>
    </row>
    <row r="197" s="2" customFormat="1" ht="16.5" customHeight="1">
      <c r="A197" s="35"/>
      <c r="B197" s="36"/>
      <c r="C197" s="224" t="s">
        <v>489</v>
      </c>
      <c r="D197" s="224" t="s">
        <v>239</v>
      </c>
      <c r="E197" s="225" t="s">
        <v>490</v>
      </c>
      <c r="F197" s="226" t="s">
        <v>491</v>
      </c>
      <c r="G197" s="227" t="s">
        <v>487</v>
      </c>
      <c r="H197" s="228">
        <v>245</v>
      </c>
      <c r="I197" s="229"/>
      <c r="J197" s="230">
        <f>ROUND(I197*H197,2)</f>
        <v>0</v>
      </c>
      <c r="K197" s="231"/>
      <c r="L197" s="41"/>
      <c r="M197" s="232" t="s">
        <v>1</v>
      </c>
      <c r="N197" s="233" t="s">
        <v>38</v>
      </c>
      <c r="O197" s="88"/>
      <c r="P197" s="234">
        <f>O197*H197</f>
        <v>0</v>
      </c>
      <c r="Q197" s="234">
        <v>0</v>
      </c>
      <c r="R197" s="234">
        <f>Q197*H197</f>
        <v>0</v>
      </c>
      <c r="S197" s="234">
        <v>0</v>
      </c>
      <c r="T197" s="235">
        <f>S197*H197</f>
        <v>0</v>
      </c>
      <c r="U197" s="35"/>
      <c r="V197" s="35"/>
      <c r="W197" s="35"/>
      <c r="X197" s="35"/>
      <c r="Y197" s="35"/>
      <c r="Z197" s="35"/>
      <c r="AA197" s="35"/>
      <c r="AB197" s="35"/>
      <c r="AC197" s="35"/>
      <c r="AD197" s="35"/>
      <c r="AE197" s="35"/>
      <c r="AR197" s="236" t="s">
        <v>80</v>
      </c>
      <c r="AT197" s="236" t="s">
        <v>239</v>
      </c>
      <c r="AU197" s="236" t="s">
        <v>80</v>
      </c>
      <c r="AY197" s="14" t="s">
        <v>238</v>
      </c>
      <c r="BE197" s="237">
        <f>IF(N197="základní",J197,0)</f>
        <v>0</v>
      </c>
      <c r="BF197" s="237">
        <f>IF(N197="snížená",J197,0)</f>
        <v>0</v>
      </c>
      <c r="BG197" s="237">
        <f>IF(N197="zákl. přenesená",J197,0)</f>
        <v>0</v>
      </c>
      <c r="BH197" s="237">
        <f>IF(N197="sníž. přenesená",J197,0)</f>
        <v>0</v>
      </c>
      <c r="BI197" s="237">
        <f>IF(N197="nulová",J197,0)</f>
        <v>0</v>
      </c>
      <c r="BJ197" s="14" t="s">
        <v>80</v>
      </c>
      <c r="BK197" s="237">
        <f>ROUND(I197*H197,2)</f>
        <v>0</v>
      </c>
      <c r="BL197" s="14" t="s">
        <v>80</v>
      </c>
      <c r="BM197" s="236" t="s">
        <v>492</v>
      </c>
    </row>
    <row r="198" s="2" customFormat="1">
      <c r="A198" s="35"/>
      <c r="B198" s="36"/>
      <c r="C198" s="37"/>
      <c r="D198" s="238" t="s">
        <v>244</v>
      </c>
      <c r="E198" s="37"/>
      <c r="F198" s="239" t="s">
        <v>491</v>
      </c>
      <c r="G198" s="37"/>
      <c r="H198" s="37"/>
      <c r="I198" s="240"/>
      <c r="J198" s="37"/>
      <c r="K198" s="37"/>
      <c r="L198" s="41"/>
      <c r="M198" s="241"/>
      <c r="N198" s="242"/>
      <c r="O198" s="88"/>
      <c r="P198" s="88"/>
      <c r="Q198" s="88"/>
      <c r="R198" s="88"/>
      <c r="S198" s="88"/>
      <c r="T198" s="89"/>
      <c r="U198" s="35"/>
      <c r="V198" s="35"/>
      <c r="W198" s="35"/>
      <c r="X198" s="35"/>
      <c r="Y198" s="35"/>
      <c r="Z198" s="35"/>
      <c r="AA198" s="35"/>
      <c r="AB198" s="35"/>
      <c r="AC198" s="35"/>
      <c r="AD198" s="35"/>
      <c r="AE198" s="35"/>
      <c r="AT198" s="14" t="s">
        <v>244</v>
      </c>
      <c r="AU198" s="14" t="s">
        <v>80</v>
      </c>
    </row>
    <row r="199" s="2" customFormat="1" ht="16.5" customHeight="1">
      <c r="A199" s="35"/>
      <c r="B199" s="36"/>
      <c r="C199" s="224" t="s">
        <v>493</v>
      </c>
      <c r="D199" s="224" t="s">
        <v>239</v>
      </c>
      <c r="E199" s="225" t="s">
        <v>494</v>
      </c>
      <c r="F199" s="226" t="s">
        <v>495</v>
      </c>
      <c r="G199" s="227" t="s">
        <v>487</v>
      </c>
      <c r="H199" s="228">
        <v>220</v>
      </c>
      <c r="I199" s="229"/>
      <c r="J199" s="230">
        <f>ROUND(I199*H199,2)</f>
        <v>0</v>
      </c>
      <c r="K199" s="231"/>
      <c r="L199" s="41"/>
      <c r="M199" s="232" t="s">
        <v>1</v>
      </c>
      <c r="N199" s="233" t="s">
        <v>38</v>
      </c>
      <c r="O199" s="88"/>
      <c r="P199" s="234">
        <f>O199*H199</f>
        <v>0</v>
      </c>
      <c r="Q199" s="234">
        <v>0</v>
      </c>
      <c r="R199" s="234">
        <f>Q199*H199</f>
        <v>0</v>
      </c>
      <c r="S199" s="234">
        <v>0</v>
      </c>
      <c r="T199" s="235">
        <f>S199*H199</f>
        <v>0</v>
      </c>
      <c r="U199" s="35"/>
      <c r="V199" s="35"/>
      <c r="W199" s="35"/>
      <c r="X199" s="35"/>
      <c r="Y199" s="35"/>
      <c r="Z199" s="35"/>
      <c r="AA199" s="35"/>
      <c r="AB199" s="35"/>
      <c r="AC199" s="35"/>
      <c r="AD199" s="35"/>
      <c r="AE199" s="35"/>
      <c r="AR199" s="236" t="s">
        <v>80</v>
      </c>
      <c r="AT199" s="236" t="s">
        <v>239</v>
      </c>
      <c r="AU199" s="236" t="s">
        <v>80</v>
      </c>
      <c r="AY199" s="14" t="s">
        <v>238</v>
      </c>
      <c r="BE199" s="237">
        <f>IF(N199="základní",J199,0)</f>
        <v>0</v>
      </c>
      <c r="BF199" s="237">
        <f>IF(N199="snížená",J199,0)</f>
        <v>0</v>
      </c>
      <c r="BG199" s="237">
        <f>IF(N199="zákl. přenesená",J199,0)</f>
        <v>0</v>
      </c>
      <c r="BH199" s="237">
        <f>IF(N199="sníž. přenesená",J199,0)</f>
        <v>0</v>
      </c>
      <c r="BI199" s="237">
        <f>IF(N199="nulová",J199,0)</f>
        <v>0</v>
      </c>
      <c r="BJ199" s="14" t="s">
        <v>80</v>
      </c>
      <c r="BK199" s="237">
        <f>ROUND(I199*H199,2)</f>
        <v>0</v>
      </c>
      <c r="BL199" s="14" t="s">
        <v>80</v>
      </c>
      <c r="BM199" s="236" t="s">
        <v>496</v>
      </c>
    </row>
    <row r="200" s="2" customFormat="1">
      <c r="A200" s="35"/>
      <c r="B200" s="36"/>
      <c r="C200" s="37"/>
      <c r="D200" s="238" t="s">
        <v>244</v>
      </c>
      <c r="E200" s="37"/>
      <c r="F200" s="239" t="s">
        <v>495</v>
      </c>
      <c r="G200" s="37"/>
      <c r="H200" s="37"/>
      <c r="I200" s="240"/>
      <c r="J200" s="37"/>
      <c r="K200" s="37"/>
      <c r="L200" s="41"/>
      <c r="M200" s="256"/>
      <c r="N200" s="257"/>
      <c r="O200" s="258"/>
      <c r="P200" s="258"/>
      <c r="Q200" s="258"/>
      <c r="R200" s="258"/>
      <c r="S200" s="258"/>
      <c r="T200" s="259"/>
      <c r="U200" s="35"/>
      <c r="V200" s="35"/>
      <c r="W200" s="35"/>
      <c r="X200" s="35"/>
      <c r="Y200" s="35"/>
      <c r="Z200" s="35"/>
      <c r="AA200" s="35"/>
      <c r="AB200" s="35"/>
      <c r="AC200" s="35"/>
      <c r="AD200" s="35"/>
      <c r="AE200" s="35"/>
      <c r="AT200" s="14" t="s">
        <v>244</v>
      </c>
      <c r="AU200" s="14" t="s">
        <v>80</v>
      </c>
    </row>
    <row r="201" s="2" customFormat="1" ht="6.96" customHeight="1">
      <c r="A201" s="35"/>
      <c r="B201" s="63"/>
      <c r="C201" s="64"/>
      <c r="D201" s="64"/>
      <c r="E201" s="64"/>
      <c r="F201" s="64"/>
      <c r="G201" s="64"/>
      <c r="H201" s="64"/>
      <c r="I201" s="64"/>
      <c r="J201" s="64"/>
      <c r="K201" s="64"/>
      <c r="L201" s="41"/>
      <c r="M201" s="35"/>
      <c r="O201" s="35"/>
      <c r="P201" s="35"/>
      <c r="Q201" s="35"/>
      <c r="R201" s="35"/>
      <c r="S201" s="35"/>
      <c r="T201" s="35"/>
      <c r="U201" s="35"/>
      <c r="V201" s="35"/>
      <c r="W201" s="35"/>
      <c r="X201" s="35"/>
      <c r="Y201" s="35"/>
      <c r="Z201" s="35"/>
      <c r="AA201" s="35"/>
      <c r="AB201" s="35"/>
      <c r="AC201" s="35"/>
      <c r="AD201" s="35"/>
      <c r="AE201" s="35"/>
    </row>
  </sheetData>
  <sheetProtection sheet="1" autoFilter="0" formatColumns="0" formatRows="0" objects="1" scenarios="1" spinCount="100000" saltValue="Bo97z6VASkro1aNwEgbgdm/yfIz4ix48oAdgMzB6SxfsDcEGPluj6YHzBMl37qTa005slfhvRv6tEQ/HA9GJew==" hashValue="fGR4tb7HPq3iuiHZBs1Par+Dfz5v4owvgh1hjgS9uxLe+OV7SkD70VfY7Socqh6eiROhuSI4qKga9hJe2FBjxw==" algorithmName="SHA-512" password="CC35"/>
  <autoFilter ref="C125:K200"/>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100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497</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ROUND((SUM(BE125:BE188)),  2)</f>
        <v>0</v>
      </c>
      <c r="G37" s="35"/>
      <c r="H37" s="35"/>
      <c r="I37" s="162">
        <v>0.20999999999999999</v>
      </c>
      <c r="J37" s="161">
        <f>ROUND(((SUM(BE125:BE188))*I37),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ROUND((SUM(BF125:BF188)),  2)</f>
        <v>0</v>
      </c>
      <c r="G38" s="35"/>
      <c r="H38" s="35"/>
      <c r="I38" s="162">
        <v>0.12</v>
      </c>
      <c r="J38" s="161">
        <f>ROUND(((SUM(BF125:BF188))*I38),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ROUND((SUM(BG125:BG188)),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ROUND((SUM(BH125:BH188)),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ROUND((SUM(BI125:BI188)),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497</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497</v>
      </c>
      <c r="E101" s="190"/>
      <c r="F101" s="190"/>
      <c r="G101" s="190"/>
      <c r="H101" s="190"/>
      <c r="I101" s="190"/>
      <c r="J101" s="191">
        <f>J126</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16.5" customHeight="1">
      <c r="B113" s="18"/>
      <c r="C113" s="19"/>
      <c r="D113" s="19"/>
      <c r="E113" s="181" t="s">
        <v>208</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497</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f>
        <v>0</v>
      </c>
      <c r="Q125" s="101"/>
      <c r="R125" s="207">
        <f>R126</f>
        <v>0</v>
      </c>
      <c r="S125" s="101"/>
      <c r="T125" s="208">
        <f>T126</f>
        <v>0</v>
      </c>
      <c r="U125" s="35"/>
      <c r="V125" s="35"/>
      <c r="W125" s="35"/>
      <c r="X125" s="35"/>
      <c r="Y125" s="35"/>
      <c r="Z125" s="35"/>
      <c r="AA125" s="35"/>
      <c r="AB125" s="35"/>
      <c r="AC125" s="35"/>
      <c r="AD125" s="35"/>
      <c r="AE125" s="35"/>
      <c r="AT125" s="14" t="s">
        <v>72</v>
      </c>
      <c r="AU125" s="14" t="s">
        <v>219</v>
      </c>
      <c r="BK125" s="209">
        <f>BK126</f>
        <v>0</v>
      </c>
    </row>
    <row r="126" s="12" customFormat="1" ht="25.92" customHeight="1">
      <c r="A126" s="12"/>
      <c r="B126" s="210"/>
      <c r="C126" s="211"/>
      <c r="D126" s="212" t="s">
        <v>72</v>
      </c>
      <c r="E126" s="213" t="s">
        <v>97</v>
      </c>
      <c r="F126" s="213" t="s">
        <v>98</v>
      </c>
      <c r="G126" s="211"/>
      <c r="H126" s="211"/>
      <c r="I126" s="214"/>
      <c r="J126" s="215">
        <f>BK126</f>
        <v>0</v>
      </c>
      <c r="K126" s="211"/>
      <c r="L126" s="216"/>
      <c r="M126" s="217"/>
      <c r="N126" s="218"/>
      <c r="O126" s="218"/>
      <c r="P126" s="219">
        <f>SUM(P127:P188)</f>
        <v>0</v>
      </c>
      <c r="Q126" s="218"/>
      <c r="R126" s="219">
        <f>SUM(R127:R188)</f>
        <v>0</v>
      </c>
      <c r="S126" s="218"/>
      <c r="T126" s="220">
        <f>SUM(T127:T188)</f>
        <v>0</v>
      </c>
      <c r="U126" s="12"/>
      <c r="V126" s="12"/>
      <c r="W126" s="12"/>
      <c r="X126" s="12"/>
      <c r="Y126" s="12"/>
      <c r="Z126" s="12"/>
      <c r="AA126" s="12"/>
      <c r="AB126" s="12"/>
      <c r="AC126" s="12"/>
      <c r="AD126" s="12"/>
      <c r="AE126" s="12"/>
      <c r="AR126" s="221" t="s">
        <v>80</v>
      </c>
      <c r="AT126" s="222" t="s">
        <v>72</v>
      </c>
      <c r="AU126" s="222" t="s">
        <v>73</v>
      </c>
      <c r="AY126" s="221" t="s">
        <v>238</v>
      </c>
      <c r="BK126" s="223">
        <f>SUM(BK127:BK188)</f>
        <v>0</v>
      </c>
    </row>
    <row r="127" s="2" customFormat="1" ht="21.75" customHeight="1">
      <c r="A127" s="35"/>
      <c r="B127" s="36"/>
      <c r="C127" s="224" t="s">
        <v>80</v>
      </c>
      <c r="D127" s="224" t="s">
        <v>239</v>
      </c>
      <c r="E127" s="225" t="s">
        <v>498</v>
      </c>
      <c r="F127" s="226" t="s">
        <v>499</v>
      </c>
      <c r="G127" s="227" t="s">
        <v>242</v>
      </c>
      <c r="H127" s="228">
        <v>40</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80</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500</v>
      </c>
    </row>
    <row r="128" s="2" customFormat="1">
      <c r="A128" s="35"/>
      <c r="B128" s="36"/>
      <c r="C128" s="37"/>
      <c r="D128" s="238" t="s">
        <v>244</v>
      </c>
      <c r="E128" s="37"/>
      <c r="F128" s="239" t="s">
        <v>499</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80</v>
      </c>
    </row>
    <row r="129" s="2" customFormat="1" ht="16.5" customHeight="1">
      <c r="A129" s="35"/>
      <c r="B129" s="36"/>
      <c r="C129" s="224" t="s">
        <v>258</v>
      </c>
      <c r="D129" s="224" t="s">
        <v>239</v>
      </c>
      <c r="E129" s="225" t="s">
        <v>375</v>
      </c>
      <c r="F129" s="226" t="s">
        <v>376</v>
      </c>
      <c r="G129" s="227" t="s">
        <v>242</v>
      </c>
      <c r="H129" s="228">
        <v>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501</v>
      </c>
    </row>
    <row r="130" s="2" customFormat="1">
      <c r="A130" s="35"/>
      <c r="B130" s="36"/>
      <c r="C130" s="37"/>
      <c r="D130" s="238" t="s">
        <v>244</v>
      </c>
      <c r="E130" s="37"/>
      <c r="F130" s="239" t="s">
        <v>376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16.5" customHeight="1">
      <c r="A131" s="35"/>
      <c r="B131" s="36"/>
      <c r="C131" s="224" t="s">
        <v>263</v>
      </c>
      <c r="D131" s="224" t="s">
        <v>239</v>
      </c>
      <c r="E131" s="225" t="s">
        <v>372</v>
      </c>
      <c r="F131" s="226" t="s">
        <v>373</v>
      </c>
      <c r="G131" s="227" t="s">
        <v>242</v>
      </c>
      <c r="H131" s="228">
        <v>20</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502</v>
      </c>
    </row>
    <row r="132" s="2" customFormat="1">
      <c r="A132" s="35"/>
      <c r="B132" s="36"/>
      <c r="C132" s="37"/>
      <c r="D132" s="238" t="s">
        <v>244</v>
      </c>
      <c r="E132" s="37"/>
      <c r="F132" s="239" t="s">
        <v>373</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ht="24.15" customHeight="1">
      <c r="A133" s="35"/>
      <c r="B133" s="36"/>
      <c r="C133" s="224" t="s">
        <v>269</v>
      </c>
      <c r="D133" s="224" t="s">
        <v>239</v>
      </c>
      <c r="E133" s="225" t="s">
        <v>503</v>
      </c>
      <c r="F133" s="226" t="s">
        <v>504</v>
      </c>
      <c r="G133" s="227" t="s">
        <v>242</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239</v>
      </c>
      <c r="AU133" s="236" t="s">
        <v>80</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505</v>
      </c>
    </row>
    <row r="134" s="2" customFormat="1">
      <c r="A134" s="35"/>
      <c r="B134" s="36"/>
      <c r="C134" s="37"/>
      <c r="D134" s="238" t="s">
        <v>244</v>
      </c>
      <c r="E134" s="37"/>
      <c r="F134" s="239" t="s">
        <v>504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80</v>
      </c>
    </row>
    <row r="135" s="2" customFormat="1" ht="16.5" customHeight="1">
      <c r="A135" s="35"/>
      <c r="B135" s="36"/>
      <c r="C135" s="224" t="s">
        <v>273</v>
      </c>
      <c r="D135" s="224" t="s">
        <v>239</v>
      </c>
      <c r="E135" s="225" t="s">
        <v>506</v>
      </c>
      <c r="F135" s="226" t="s">
        <v>507</v>
      </c>
      <c r="G135" s="227" t="s">
        <v>242</v>
      </c>
      <c r="H135" s="228">
        <v>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239</v>
      </c>
      <c r="AU135" s="236" t="s">
        <v>80</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508</v>
      </c>
    </row>
    <row r="136" s="2" customFormat="1">
      <c r="A136" s="35"/>
      <c r="B136" s="36"/>
      <c r="C136" s="37"/>
      <c r="D136" s="238" t="s">
        <v>244</v>
      </c>
      <c r="E136" s="37"/>
      <c r="F136" s="239" t="s">
        <v>507</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80</v>
      </c>
    </row>
    <row r="137" s="2" customFormat="1" ht="16.5" customHeight="1">
      <c r="A137" s="35"/>
      <c r="B137" s="36"/>
      <c r="C137" s="224" t="s">
        <v>277</v>
      </c>
      <c r="D137" s="224" t="s">
        <v>239</v>
      </c>
      <c r="E137" s="225" t="s">
        <v>378</v>
      </c>
      <c r="F137" s="226" t="s">
        <v>379</v>
      </c>
      <c r="G137" s="227" t="s">
        <v>242</v>
      </c>
      <c r="H137" s="228">
        <v>40</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239</v>
      </c>
      <c r="AU137" s="236" t="s">
        <v>80</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509</v>
      </c>
    </row>
    <row r="138" s="2" customFormat="1">
      <c r="A138" s="35"/>
      <c r="B138" s="36"/>
      <c r="C138" s="37"/>
      <c r="D138" s="238" t="s">
        <v>244</v>
      </c>
      <c r="E138" s="37"/>
      <c r="F138" s="239" t="s">
        <v>379</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80</v>
      </c>
    </row>
    <row r="139" s="2" customFormat="1" ht="24.15" customHeight="1">
      <c r="A139" s="35"/>
      <c r="B139" s="36"/>
      <c r="C139" s="224" t="s">
        <v>281</v>
      </c>
      <c r="D139" s="224" t="s">
        <v>239</v>
      </c>
      <c r="E139" s="225" t="s">
        <v>381</v>
      </c>
      <c r="F139" s="226" t="s">
        <v>382</v>
      </c>
      <c r="G139" s="227" t="s">
        <v>242</v>
      </c>
      <c r="H139" s="228">
        <v>420</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239</v>
      </c>
      <c r="AU139" s="236" t="s">
        <v>80</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510</v>
      </c>
    </row>
    <row r="140" s="2" customFormat="1">
      <c r="A140" s="35"/>
      <c r="B140" s="36"/>
      <c r="C140" s="37"/>
      <c r="D140" s="238" t="s">
        <v>244</v>
      </c>
      <c r="E140" s="37"/>
      <c r="F140" s="239" t="s">
        <v>382</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80</v>
      </c>
    </row>
    <row r="141" s="2" customFormat="1" ht="24.15" customHeight="1">
      <c r="A141" s="35"/>
      <c r="B141" s="36"/>
      <c r="C141" s="224" t="s">
        <v>285</v>
      </c>
      <c r="D141" s="224" t="s">
        <v>239</v>
      </c>
      <c r="E141" s="225" t="s">
        <v>384</v>
      </c>
      <c r="F141" s="226" t="s">
        <v>385</v>
      </c>
      <c r="G141" s="227" t="s">
        <v>242</v>
      </c>
      <c r="H141" s="228">
        <v>230</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239</v>
      </c>
      <c r="AU141" s="236" t="s">
        <v>80</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511</v>
      </c>
    </row>
    <row r="142" s="2" customFormat="1">
      <c r="A142" s="35"/>
      <c r="B142" s="36"/>
      <c r="C142" s="37"/>
      <c r="D142" s="238" t="s">
        <v>244</v>
      </c>
      <c r="E142" s="37"/>
      <c r="F142" s="239" t="s">
        <v>385</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80</v>
      </c>
    </row>
    <row r="143" s="2" customFormat="1" ht="21.75" customHeight="1">
      <c r="A143" s="35"/>
      <c r="B143" s="36"/>
      <c r="C143" s="243" t="s">
        <v>289</v>
      </c>
      <c r="D143" s="243" t="s">
        <v>246</v>
      </c>
      <c r="E143" s="244" t="s">
        <v>387</v>
      </c>
      <c r="F143" s="245" t="s">
        <v>388</v>
      </c>
      <c r="G143" s="246" t="s">
        <v>242</v>
      </c>
      <c r="H143" s="247">
        <v>4</v>
      </c>
      <c r="I143" s="248"/>
      <c r="J143" s="249">
        <f>ROUND(I143*H143,2)</f>
        <v>0</v>
      </c>
      <c r="K143" s="250"/>
      <c r="L143" s="251"/>
      <c r="M143" s="252" t="s">
        <v>1</v>
      </c>
      <c r="N143" s="25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85</v>
      </c>
      <c r="AT143" s="236" t="s">
        <v>246</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512</v>
      </c>
    </row>
    <row r="144" s="2" customFormat="1">
      <c r="A144" s="35"/>
      <c r="B144" s="36"/>
      <c r="C144" s="37"/>
      <c r="D144" s="238" t="s">
        <v>244</v>
      </c>
      <c r="E144" s="37"/>
      <c r="F144" s="239" t="s">
        <v>388</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ht="16.5" customHeight="1">
      <c r="A145" s="35"/>
      <c r="B145" s="36"/>
      <c r="C145" s="224" t="s">
        <v>8</v>
      </c>
      <c r="D145" s="224" t="s">
        <v>239</v>
      </c>
      <c r="E145" s="225" t="s">
        <v>390</v>
      </c>
      <c r="F145" s="226" t="s">
        <v>391</v>
      </c>
      <c r="G145" s="227" t="s">
        <v>242</v>
      </c>
      <c r="H145" s="228">
        <v>4</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80</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513</v>
      </c>
    </row>
    <row r="146" s="2" customFormat="1">
      <c r="A146" s="35"/>
      <c r="B146" s="36"/>
      <c r="C146" s="37"/>
      <c r="D146" s="238" t="s">
        <v>244</v>
      </c>
      <c r="E146" s="37"/>
      <c r="F146" s="239" t="s">
        <v>391</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80</v>
      </c>
    </row>
    <row r="147" s="2" customFormat="1" ht="24.15" customHeight="1">
      <c r="A147" s="35"/>
      <c r="B147" s="36"/>
      <c r="C147" s="243" t="s">
        <v>296</v>
      </c>
      <c r="D147" s="243" t="s">
        <v>246</v>
      </c>
      <c r="E147" s="244" t="s">
        <v>396</v>
      </c>
      <c r="F147" s="245" t="s">
        <v>397</v>
      </c>
      <c r="G147" s="246" t="s">
        <v>242</v>
      </c>
      <c r="H147" s="247">
        <v>4</v>
      </c>
      <c r="I147" s="248"/>
      <c r="J147" s="249">
        <f>ROUND(I147*H147,2)</f>
        <v>0</v>
      </c>
      <c r="K147" s="250"/>
      <c r="L147" s="251"/>
      <c r="M147" s="252" t="s">
        <v>1</v>
      </c>
      <c r="N147" s="25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85</v>
      </c>
      <c r="AT147" s="236" t="s">
        <v>246</v>
      </c>
      <c r="AU147" s="236" t="s">
        <v>80</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514</v>
      </c>
    </row>
    <row r="148" s="2" customFormat="1">
      <c r="A148" s="35"/>
      <c r="B148" s="36"/>
      <c r="C148" s="37"/>
      <c r="D148" s="238" t="s">
        <v>244</v>
      </c>
      <c r="E148" s="37"/>
      <c r="F148" s="239" t="s">
        <v>397</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80</v>
      </c>
    </row>
    <row r="149" s="2" customFormat="1" ht="24.15" customHeight="1">
      <c r="A149" s="35"/>
      <c r="B149" s="36"/>
      <c r="C149" s="224" t="s">
        <v>300</v>
      </c>
      <c r="D149" s="224" t="s">
        <v>239</v>
      </c>
      <c r="E149" s="225" t="s">
        <v>393</v>
      </c>
      <c r="F149" s="226" t="s">
        <v>394</v>
      </c>
      <c r="G149" s="227" t="s">
        <v>242</v>
      </c>
      <c r="H149" s="228">
        <v>4</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239</v>
      </c>
      <c r="AU149" s="236" t="s">
        <v>80</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515</v>
      </c>
    </row>
    <row r="150" s="2" customFormat="1">
      <c r="A150" s="35"/>
      <c r="B150" s="36"/>
      <c r="C150" s="37"/>
      <c r="D150" s="238" t="s">
        <v>244</v>
      </c>
      <c r="E150" s="37"/>
      <c r="F150" s="239" t="s">
        <v>394</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80</v>
      </c>
    </row>
    <row r="151" s="2" customFormat="1" ht="24.15" customHeight="1">
      <c r="A151" s="35"/>
      <c r="B151" s="36"/>
      <c r="C151" s="243" t="s">
        <v>308</v>
      </c>
      <c r="D151" s="243" t="s">
        <v>246</v>
      </c>
      <c r="E151" s="244" t="s">
        <v>399</v>
      </c>
      <c r="F151" s="245" t="s">
        <v>400</v>
      </c>
      <c r="G151" s="246" t="s">
        <v>242</v>
      </c>
      <c r="H151" s="247">
        <v>4</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80</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516</v>
      </c>
    </row>
    <row r="152" s="2" customFormat="1">
      <c r="A152" s="35"/>
      <c r="B152" s="36"/>
      <c r="C152" s="37"/>
      <c r="D152" s="238" t="s">
        <v>244</v>
      </c>
      <c r="E152" s="37"/>
      <c r="F152" s="239" t="s">
        <v>400</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80</v>
      </c>
    </row>
    <row r="153" s="2" customFormat="1" ht="24.15" customHeight="1">
      <c r="A153" s="35"/>
      <c r="B153" s="36"/>
      <c r="C153" s="243" t="s">
        <v>312</v>
      </c>
      <c r="D153" s="243" t="s">
        <v>246</v>
      </c>
      <c r="E153" s="244" t="s">
        <v>402</v>
      </c>
      <c r="F153" s="245" t="s">
        <v>403</v>
      </c>
      <c r="G153" s="246" t="s">
        <v>242</v>
      </c>
      <c r="H153" s="247">
        <v>4</v>
      </c>
      <c r="I153" s="248"/>
      <c r="J153" s="249">
        <f>ROUND(I153*H153,2)</f>
        <v>0</v>
      </c>
      <c r="K153" s="250"/>
      <c r="L153" s="251"/>
      <c r="M153" s="252" t="s">
        <v>1</v>
      </c>
      <c r="N153" s="25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85</v>
      </c>
      <c r="AT153" s="236" t="s">
        <v>246</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517</v>
      </c>
    </row>
    <row r="154" s="2" customFormat="1">
      <c r="A154" s="35"/>
      <c r="B154" s="36"/>
      <c r="C154" s="37"/>
      <c r="D154" s="238" t="s">
        <v>244</v>
      </c>
      <c r="E154" s="37"/>
      <c r="F154" s="239" t="s">
        <v>403</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24.15" customHeight="1">
      <c r="A155" s="35"/>
      <c r="B155" s="36"/>
      <c r="C155" s="243" t="s">
        <v>316</v>
      </c>
      <c r="D155" s="243" t="s">
        <v>246</v>
      </c>
      <c r="E155" s="244" t="s">
        <v>405</v>
      </c>
      <c r="F155" s="245" t="s">
        <v>406</v>
      </c>
      <c r="G155" s="246" t="s">
        <v>242</v>
      </c>
      <c r="H155" s="247">
        <v>4</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518</v>
      </c>
    </row>
    <row r="156" s="2" customFormat="1">
      <c r="A156" s="35"/>
      <c r="B156" s="36"/>
      <c r="C156" s="37"/>
      <c r="D156" s="238" t="s">
        <v>244</v>
      </c>
      <c r="E156" s="37"/>
      <c r="F156" s="239" t="s">
        <v>406</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24.15" customHeight="1">
      <c r="A157" s="35"/>
      <c r="B157" s="36"/>
      <c r="C157" s="243" t="s">
        <v>320</v>
      </c>
      <c r="D157" s="243" t="s">
        <v>246</v>
      </c>
      <c r="E157" s="244" t="s">
        <v>408</v>
      </c>
      <c r="F157" s="245" t="s">
        <v>409</v>
      </c>
      <c r="G157" s="246" t="s">
        <v>242</v>
      </c>
      <c r="H157" s="247">
        <v>4</v>
      </c>
      <c r="I157" s="248"/>
      <c r="J157" s="249">
        <f>ROUND(I157*H157,2)</f>
        <v>0</v>
      </c>
      <c r="K157" s="250"/>
      <c r="L157" s="251"/>
      <c r="M157" s="252" t="s">
        <v>1</v>
      </c>
      <c r="N157" s="25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85</v>
      </c>
      <c r="AT157" s="236" t="s">
        <v>246</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519</v>
      </c>
    </row>
    <row r="158" s="2" customFormat="1">
      <c r="A158" s="35"/>
      <c r="B158" s="36"/>
      <c r="C158" s="37"/>
      <c r="D158" s="238" t="s">
        <v>244</v>
      </c>
      <c r="E158" s="37"/>
      <c r="F158" s="239" t="s">
        <v>409</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ht="24.15" customHeight="1">
      <c r="A159" s="35"/>
      <c r="B159" s="36"/>
      <c r="C159" s="243" t="s">
        <v>324</v>
      </c>
      <c r="D159" s="243" t="s">
        <v>246</v>
      </c>
      <c r="E159" s="244" t="s">
        <v>411</v>
      </c>
      <c r="F159" s="245" t="s">
        <v>412</v>
      </c>
      <c r="G159" s="246" t="s">
        <v>242</v>
      </c>
      <c r="H159" s="247">
        <v>20</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80</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520</v>
      </c>
    </row>
    <row r="160" s="2" customFormat="1">
      <c r="A160" s="35"/>
      <c r="B160" s="36"/>
      <c r="C160" s="37"/>
      <c r="D160" s="238" t="s">
        <v>244</v>
      </c>
      <c r="E160" s="37"/>
      <c r="F160" s="239" t="s">
        <v>412</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80</v>
      </c>
    </row>
    <row r="161" s="2" customFormat="1" ht="24.15" customHeight="1">
      <c r="A161" s="35"/>
      <c r="B161" s="36"/>
      <c r="C161" s="243" t="s">
        <v>7</v>
      </c>
      <c r="D161" s="243" t="s">
        <v>246</v>
      </c>
      <c r="E161" s="244" t="s">
        <v>414</v>
      </c>
      <c r="F161" s="245" t="s">
        <v>415</v>
      </c>
      <c r="G161" s="246" t="s">
        <v>242</v>
      </c>
      <c r="H161" s="247">
        <v>8</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80</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521</v>
      </c>
    </row>
    <row r="162" s="2" customFormat="1">
      <c r="A162" s="35"/>
      <c r="B162" s="36"/>
      <c r="C162" s="37"/>
      <c r="D162" s="238" t="s">
        <v>244</v>
      </c>
      <c r="E162" s="37"/>
      <c r="F162" s="239" t="s">
        <v>415</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80</v>
      </c>
    </row>
    <row r="163" s="2" customFormat="1" ht="24.15" customHeight="1">
      <c r="A163" s="35"/>
      <c r="B163" s="36"/>
      <c r="C163" s="243" t="s">
        <v>332</v>
      </c>
      <c r="D163" s="243" t="s">
        <v>246</v>
      </c>
      <c r="E163" s="244" t="s">
        <v>417</v>
      </c>
      <c r="F163" s="245" t="s">
        <v>418</v>
      </c>
      <c r="G163" s="246" t="s">
        <v>242</v>
      </c>
      <c r="H163" s="247">
        <v>8</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522</v>
      </c>
    </row>
    <row r="164" s="2" customFormat="1">
      <c r="A164" s="35"/>
      <c r="B164" s="36"/>
      <c r="C164" s="37"/>
      <c r="D164" s="238" t="s">
        <v>244</v>
      </c>
      <c r="E164" s="37"/>
      <c r="F164" s="239" t="s">
        <v>418</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ht="24.15" customHeight="1">
      <c r="A165" s="35"/>
      <c r="B165" s="36"/>
      <c r="C165" s="243" t="s">
        <v>432</v>
      </c>
      <c r="D165" s="243" t="s">
        <v>246</v>
      </c>
      <c r="E165" s="244" t="s">
        <v>420</v>
      </c>
      <c r="F165" s="245" t="s">
        <v>421</v>
      </c>
      <c r="G165" s="246" t="s">
        <v>242</v>
      </c>
      <c r="H165" s="247">
        <v>20</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523</v>
      </c>
    </row>
    <row r="166" s="2" customFormat="1">
      <c r="A166" s="35"/>
      <c r="B166" s="36"/>
      <c r="C166" s="37"/>
      <c r="D166" s="238" t="s">
        <v>244</v>
      </c>
      <c r="E166" s="37"/>
      <c r="F166" s="239" t="s">
        <v>421</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ht="24.15" customHeight="1">
      <c r="A167" s="35"/>
      <c r="B167" s="36"/>
      <c r="C167" s="243" t="s">
        <v>336</v>
      </c>
      <c r="D167" s="243" t="s">
        <v>246</v>
      </c>
      <c r="E167" s="244" t="s">
        <v>423</v>
      </c>
      <c r="F167" s="245" t="s">
        <v>424</v>
      </c>
      <c r="G167" s="246" t="s">
        <v>242</v>
      </c>
      <c r="H167" s="247">
        <v>20</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80</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524</v>
      </c>
    </row>
    <row r="168" s="2" customFormat="1">
      <c r="A168" s="35"/>
      <c r="B168" s="36"/>
      <c r="C168" s="37"/>
      <c r="D168" s="238" t="s">
        <v>244</v>
      </c>
      <c r="E168" s="37"/>
      <c r="F168" s="239" t="s">
        <v>424</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80</v>
      </c>
    </row>
    <row r="169" s="2" customFormat="1" ht="24.15" customHeight="1">
      <c r="A169" s="35"/>
      <c r="B169" s="36"/>
      <c r="C169" s="243" t="s">
        <v>341</v>
      </c>
      <c r="D169" s="243" t="s">
        <v>246</v>
      </c>
      <c r="E169" s="244" t="s">
        <v>426</v>
      </c>
      <c r="F169" s="245" t="s">
        <v>427</v>
      </c>
      <c r="G169" s="246" t="s">
        <v>242</v>
      </c>
      <c r="H169" s="247">
        <v>1</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525</v>
      </c>
    </row>
    <row r="170" s="2" customFormat="1">
      <c r="A170" s="35"/>
      <c r="B170" s="36"/>
      <c r="C170" s="37"/>
      <c r="D170" s="238" t="s">
        <v>244</v>
      </c>
      <c r="E170" s="37"/>
      <c r="F170" s="239" t="s">
        <v>427</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24.15" customHeight="1">
      <c r="A171" s="35"/>
      <c r="B171" s="36"/>
      <c r="C171" s="243" t="s">
        <v>445</v>
      </c>
      <c r="D171" s="243" t="s">
        <v>246</v>
      </c>
      <c r="E171" s="244" t="s">
        <v>436</v>
      </c>
      <c r="F171" s="245" t="s">
        <v>437</v>
      </c>
      <c r="G171" s="246" t="s">
        <v>242</v>
      </c>
      <c r="H171" s="247">
        <v>2</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526</v>
      </c>
    </row>
    <row r="172" s="2" customFormat="1">
      <c r="A172" s="35"/>
      <c r="B172" s="36"/>
      <c r="C172" s="37"/>
      <c r="D172" s="238" t="s">
        <v>244</v>
      </c>
      <c r="E172" s="37"/>
      <c r="F172" s="239" t="s">
        <v>437</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449</v>
      </c>
      <c r="D173" s="243" t="s">
        <v>246</v>
      </c>
      <c r="E173" s="244" t="s">
        <v>433</v>
      </c>
      <c r="F173" s="245" t="s">
        <v>434</v>
      </c>
      <c r="G173" s="246" t="s">
        <v>242</v>
      </c>
      <c r="H173" s="247">
        <v>1</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527</v>
      </c>
    </row>
    <row r="174" s="2" customFormat="1">
      <c r="A174" s="35"/>
      <c r="B174" s="36"/>
      <c r="C174" s="37"/>
      <c r="D174" s="238" t="s">
        <v>244</v>
      </c>
      <c r="E174" s="37"/>
      <c r="F174" s="239" t="s">
        <v>434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24.15" customHeight="1">
      <c r="A175" s="35"/>
      <c r="B175" s="36"/>
      <c r="C175" s="224" t="s">
        <v>453</v>
      </c>
      <c r="D175" s="224" t="s">
        <v>239</v>
      </c>
      <c r="E175" s="225" t="s">
        <v>442</v>
      </c>
      <c r="F175" s="226" t="s">
        <v>443</v>
      </c>
      <c r="G175" s="227" t="s">
        <v>242</v>
      </c>
      <c r="H175" s="228">
        <v>20</v>
      </c>
      <c r="I175" s="229"/>
      <c r="J175" s="230">
        <f>ROUND(I175*H175,2)</f>
        <v>0</v>
      </c>
      <c r="K175" s="231"/>
      <c r="L175" s="41"/>
      <c r="M175" s="232" t="s">
        <v>1</v>
      </c>
      <c r="N175" s="23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80</v>
      </c>
      <c r="AT175" s="236" t="s">
        <v>239</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528</v>
      </c>
    </row>
    <row r="176" s="2" customFormat="1">
      <c r="A176" s="35"/>
      <c r="B176" s="36"/>
      <c r="C176" s="37"/>
      <c r="D176" s="238" t="s">
        <v>244</v>
      </c>
      <c r="E176" s="37"/>
      <c r="F176" s="239" t="s">
        <v>443</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24.15" customHeight="1">
      <c r="A177" s="35"/>
      <c r="B177" s="36"/>
      <c r="C177" s="243" t="s">
        <v>457</v>
      </c>
      <c r="D177" s="243" t="s">
        <v>246</v>
      </c>
      <c r="E177" s="244" t="s">
        <v>446</v>
      </c>
      <c r="F177" s="245" t="s">
        <v>447</v>
      </c>
      <c r="G177" s="246" t="s">
        <v>242</v>
      </c>
      <c r="H177" s="247">
        <v>10</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246</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529</v>
      </c>
    </row>
    <row r="178" s="2" customFormat="1">
      <c r="A178" s="35"/>
      <c r="B178" s="36"/>
      <c r="C178" s="37"/>
      <c r="D178" s="238" t="s">
        <v>244</v>
      </c>
      <c r="E178" s="37"/>
      <c r="F178" s="239" t="s">
        <v>447</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80</v>
      </c>
    </row>
    <row r="179" s="2" customFormat="1" ht="24.15" customHeight="1">
      <c r="A179" s="35"/>
      <c r="B179" s="36"/>
      <c r="C179" s="243" t="s">
        <v>461</v>
      </c>
      <c r="D179" s="243" t="s">
        <v>246</v>
      </c>
      <c r="E179" s="244" t="s">
        <v>450</v>
      </c>
      <c r="F179" s="245" t="s">
        <v>451</v>
      </c>
      <c r="G179" s="246" t="s">
        <v>242</v>
      </c>
      <c r="H179" s="247">
        <v>48</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246</v>
      </c>
      <c r="AU179" s="236" t="s">
        <v>80</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530</v>
      </c>
    </row>
    <row r="180" s="2" customFormat="1">
      <c r="A180" s="35"/>
      <c r="B180" s="36"/>
      <c r="C180" s="37"/>
      <c r="D180" s="238" t="s">
        <v>244</v>
      </c>
      <c r="E180" s="37"/>
      <c r="F180" s="239" t="s">
        <v>451</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80</v>
      </c>
    </row>
    <row r="181" s="2" customFormat="1" ht="21.75" customHeight="1">
      <c r="A181" s="35"/>
      <c r="B181" s="36"/>
      <c r="C181" s="224" t="s">
        <v>466</v>
      </c>
      <c r="D181" s="224" t="s">
        <v>239</v>
      </c>
      <c r="E181" s="225" t="s">
        <v>454</v>
      </c>
      <c r="F181" s="226" t="s">
        <v>455</v>
      </c>
      <c r="G181" s="227" t="s">
        <v>242</v>
      </c>
      <c r="H181" s="228">
        <v>4</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80</v>
      </c>
      <c r="AT181" s="236" t="s">
        <v>239</v>
      </c>
      <c r="AU181" s="236" t="s">
        <v>80</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531</v>
      </c>
    </row>
    <row r="182" s="2" customFormat="1">
      <c r="A182" s="35"/>
      <c r="B182" s="36"/>
      <c r="C182" s="37"/>
      <c r="D182" s="238" t="s">
        <v>244</v>
      </c>
      <c r="E182" s="37"/>
      <c r="F182" s="239" t="s">
        <v>455</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80</v>
      </c>
    </row>
    <row r="183" s="2" customFormat="1" ht="24.15" customHeight="1">
      <c r="A183" s="35"/>
      <c r="B183" s="36"/>
      <c r="C183" s="243" t="s">
        <v>471</v>
      </c>
      <c r="D183" s="243" t="s">
        <v>246</v>
      </c>
      <c r="E183" s="244" t="s">
        <v>532</v>
      </c>
      <c r="F183" s="245" t="s">
        <v>533</v>
      </c>
      <c r="G183" s="246" t="s">
        <v>242</v>
      </c>
      <c r="H183" s="247">
        <v>48</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85</v>
      </c>
      <c r="AT183" s="236" t="s">
        <v>246</v>
      </c>
      <c r="AU183" s="236" t="s">
        <v>80</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534</v>
      </c>
    </row>
    <row r="184" s="2" customFormat="1">
      <c r="A184" s="35"/>
      <c r="B184" s="36"/>
      <c r="C184" s="37"/>
      <c r="D184" s="238" t="s">
        <v>244</v>
      </c>
      <c r="E184" s="37"/>
      <c r="F184" s="239" t="s">
        <v>533</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80</v>
      </c>
    </row>
    <row r="185" s="2" customFormat="1" ht="33" customHeight="1">
      <c r="A185" s="35"/>
      <c r="B185" s="36"/>
      <c r="C185" s="243" t="s">
        <v>475</v>
      </c>
      <c r="D185" s="243" t="s">
        <v>246</v>
      </c>
      <c r="E185" s="244" t="s">
        <v>439</v>
      </c>
      <c r="F185" s="245" t="s">
        <v>440</v>
      </c>
      <c r="G185" s="246" t="s">
        <v>242</v>
      </c>
      <c r="H185" s="247">
        <v>20</v>
      </c>
      <c r="I185" s="248"/>
      <c r="J185" s="249">
        <f>ROUND(I185*H185,2)</f>
        <v>0</v>
      </c>
      <c r="K185" s="250"/>
      <c r="L185" s="251"/>
      <c r="M185" s="252" t="s">
        <v>1</v>
      </c>
      <c r="N185" s="25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85</v>
      </c>
      <c r="AT185" s="236" t="s">
        <v>246</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535</v>
      </c>
    </row>
    <row r="186" s="2" customFormat="1">
      <c r="A186" s="35"/>
      <c r="B186" s="36"/>
      <c r="C186" s="37"/>
      <c r="D186" s="238" t="s">
        <v>244</v>
      </c>
      <c r="E186" s="37"/>
      <c r="F186" s="239" t="s">
        <v>440</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66.75" customHeight="1">
      <c r="A187" s="35"/>
      <c r="B187" s="36"/>
      <c r="C187" s="224" t="s">
        <v>479</v>
      </c>
      <c r="D187" s="224" t="s">
        <v>239</v>
      </c>
      <c r="E187" s="225" t="s">
        <v>536</v>
      </c>
      <c r="F187" s="226" t="s">
        <v>537</v>
      </c>
      <c r="G187" s="227" t="s">
        <v>242</v>
      </c>
      <c r="H187" s="228">
        <v>2</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538</v>
      </c>
    </row>
    <row r="188" s="2" customFormat="1">
      <c r="A188" s="35"/>
      <c r="B188" s="36"/>
      <c r="C188" s="37"/>
      <c r="D188" s="238" t="s">
        <v>244</v>
      </c>
      <c r="E188" s="37"/>
      <c r="F188" s="239" t="s">
        <v>539</v>
      </c>
      <c r="G188" s="37"/>
      <c r="H188" s="37"/>
      <c r="I188" s="240"/>
      <c r="J188" s="37"/>
      <c r="K188" s="37"/>
      <c r="L188" s="41"/>
      <c r="M188" s="256"/>
      <c r="N188" s="257"/>
      <c r="O188" s="258"/>
      <c r="P188" s="258"/>
      <c r="Q188" s="258"/>
      <c r="R188" s="258"/>
      <c r="S188" s="258"/>
      <c r="T188" s="259"/>
      <c r="U188" s="35"/>
      <c r="V188" s="35"/>
      <c r="W188" s="35"/>
      <c r="X188" s="35"/>
      <c r="Y188" s="35"/>
      <c r="Z188" s="35"/>
      <c r="AA188" s="35"/>
      <c r="AB188" s="35"/>
      <c r="AC188" s="35"/>
      <c r="AD188" s="35"/>
      <c r="AE188" s="35"/>
      <c r="AT188" s="14" t="s">
        <v>244</v>
      </c>
      <c r="AU188" s="14" t="s">
        <v>80</v>
      </c>
    </row>
    <row r="189" s="2" customFormat="1" ht="6.96" customHeight="1">
      <c r="A189" s="35"/>
      <c r="B189" s="63"/>
      <c r="C189" s="64"/>
      <c r="D189" s="64"/>
      <c r="E189" s="64"/>
      <c r="F189" s="64"/>
      <c r="G189" s="64"/>
      <c r="H189" s="64"/>
      <c r="I189" s="64"/>
      <c r="J189" s="64"/>
      <c r="K189" s="64"/>
      <c r="L189" s="41"/>
      <c r="M189" s="35"/>
      <c r="O189" s="35"/>
      <c r="P189" s="35"/>
      <c r="Q189" s="35"/>
      <c r="R189" s="35"/>
      <c r="S189" s="35"/>
      <c r="T189" s="35"/>
      <c r="U189" s="35"/>
      <c r="V189" s="35"/>
      <c r="W189" s="35"/>
      <c r="X189" s="35"/>
      <c r="Y189" s="35"/>
      <c r="Z189" s="35"/>
      <c r="AA189" s="35"/>
      <c r="AB189" s="35"/>
      <c r="AC189" s="35"/>
      <c r="AD189" s="35"/>
      <c r="AE189" s="35"/>
    </row>
  </sheetData>
  <sheetProtection sheet="1" autoFilter="0" formatColumns="0" formatRows="0" objects="1" scenarios="1" spinCount="100000" saltValue="1GETdeOTpNI89Ql49lQSBNltUdPAeiIu5ghfCaAEcPUoWJJTj6vCfCI3KPJc9Q78CY0xzlj1ueetOqlkvsHmOw==" hashValue="97G5DY+HLNF7mwScYtatJiOfpA/0YN49VpDHdTFWPmbcD6Th5KuwlUsppni1zVwflNpR2nUhc2Sh8BXE4ApbXw==" algorithmName="SHA-512" password="CC35"/>
  <autoFilter ref="C124:K188"/>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104</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540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ROUND((SUM(BE127:BE192)),  2)</f>
        <v>0</v>
      </c>
      <c r="G37" s="35"/>
      <c r="H37" s="35"/>
      <c r="I37" s="162">
        <v>0.20999999999999999</v>
      </c>
      <c r="J37" s="161">
        <f>ROUND(((SUM(BE127:BE192))*I37),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ROUND((SUM(BF127:BF192)),  2)</f>
        <v>0</v>
      </c>
      <c r="G38" s="35"/>
      <c r="H38" s="35"/>
      <c r="I38" s="162">
        <v>0.12</v>
      </c>
      <c r="J38" s="161">
        <f>ROUND(((SUM(BF127:BF192))*I38),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ROUND((SUM(BG127:BG192)),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ROUND((SUM(BH127:BH192)),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ROUND((SUM(BI127:BI192)),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540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371</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540</v>
      </c>
      <c r="E102" s="190"/>
      <c r="F102" s="190"/>
      <c r="G102" s="190"/>
      <c r="H102" s="190"/>
      <c r="I102" s="190"/>
      <c r="J102" s="191">
        <f>J129</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222</v>
      </c>
      <c r="E103" s="190"/>
      <c r="F103" s="190"/>
      <c r="G103" s="190"/>
      <c r="H103" s="190"/>
      <c r="I103" s="190"/>
      <c r="J103" s="191">
        <f>J192</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223</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207</v>
      </c>
      <c r="D114" s="19"/>
      <c r="E114" s="19"/>
      <c r="F114" s="19"/>
      <c r="G114" s="19"/>
      <c r="H114" s="19"/>
      <c r="I114" s="19"/>
      <c r="J114" s="19"/>
      <c r="K114" s="19"/>
      <c r="L114" s="17"/>
    </row>
    <row r="115" s="1" customFormat="1" ht="16.5" customHeight="1">
      <c r="B115" s="18"/>
      <c r="C115" s="19"/>
      <c r="D115" s="19"/>
      <c r="E115" s="181" t="s">
        <v>208</v>
      </c>
      <c r="F115" s="19"/>
      <c r="G115" s="19"/>
      <c r="H115" s="19"/>
      <c r="I115" s="19"/>
      <c r="J115" s="19"/>
      <c r="K115" s="19"/>
      <c r="L115" s="17"/>
    </row>
    <row r="116" s="1" customFormat="1" ht="12" customHeight="1">
      <c r="B116" s="18"/>
      <c r="C116" s="29" t="s">
        <v>209</v>
      </c>
      <c r="D116" s="19"/>
      <c r="E116" s="19"/>
      <c r="F116" s="19"/>
      <c r="G116" s="19"/>
      <c r="H116" s="19"/>
      <c r="I116" s="19"/>
      <c r="J116" s="19"/>
      <c r="K116" s="19"/>
      <c r="L116" s="17"/>
    </row>
    <row r="117" s="2" customFormat="1" ht="16.5" customHeight="1">
      <c r="A117" s="35"/>
      <c r="B117" s="36"/>
      <c r="C117" s="37"/>
      <c r="D117" s="37"/>
      <c r="E117" s="182" t="s">
        <v>540</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211</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224</v>
      </c>
      <c r="D126" s="201" t="s">
        <v>58</v>
      </c>
      <c r="E126" s="201" t="s">
        <v>54</v>
      </c>
      <c r="F126" s="201" t="s">
        <v>55</v>
      </c>
      <c r="G126" s="201" t="s">
        <v>225</v>
      </c>
      <c r="H126" s="201" t="s">
        <v>226</v>
      </c>
      <c r="I126" s="201" t="s">
        <v>227</v>
      </c>
      <c r="J126" s="202" t="s">
        <v>217</v>
      </c>
      <c r="K126" s="203" t="s">
        <v>228</v>
      </c>
      <c r="L126" s="204"/>
      <c r="M126" s="97" t="s">
        <v>1</v>
      </c>
      <c r="N126" s="98" t="s">
        <v>37</v>
      </c>
      <c r="O126" s="98" t="s">
        <v>229</v>
      </c>
      <c r="P126" s="98" t="s">
        <v>230</v>
      </c>
      <c r="Q126" s="98" t="s">
        <v>231</v>
      </c>
      <c r="R126" s="98" t="s">
        <v>232</v>
      </c>
      <c r="S126" s="98" t="s">
        <v>233</v>
      </c>
      <c r="T126" s="99" t="s">
        <v>234</v>
      </c>
      <c r="U126" s="198"/>
      <c r="V126" s="198"/>
      <c r="W126" s="198"/>
      <c r="X126" s="198"/>
      <c r="Y126" s="198"/>
      <c r="Z126" s="198"/>
      <c r="AA126" s="198"/>
      <c r="AB126" s="198"/>
      <c r="AC126" s="198"/>
      <c r="AD126" s="198"/>
      <c r="AE126" s="198"/>
    </row>
    <row r="127" s="2" customFormat="1" ht="22.8" customHeight="1">
      <c r="A127" s="35"/>
      <c r="B127" s="36"/>
      <c r="C127" s="104" t="s">
        <v>235</v>
      </c>
      <c r="D127" s="37"/>
      <c r="E127" s="37"/>
      <c r="F127" s="37"/>
      <c r="G127" s="37"/>
      <c r="H127" s="37"/>
      <c r="I127" s="37"/>
      <c r="J127" s="205">
        <f>BK127</f>
        <v>0</v>
      </c>
      <c r="K127" s="37"/>
      <c r="L127" s="41"/>
      <c r="M127" s="100"/>
      <c r="N127" s="206"/>
      <c r="O127" s="101"/>
      <c r="P127" s="207">
        <f>P128+P129+P192</f>
        <v>0</v>
      </c>
      <c r="Q127" s="101"/>
      <c r="R127" s="207">
        <f>R128+R129+R192</f>
        <v>0</v>
      </c>
      <c r="S127" s="101"/>
      <c r="T127" s="208">
        <f>T128+T129+T192</f>
        <v>0</v>
      </c>
      <c r="U127" s="35"/>
      <c r="V127" s="35"/>
      <c r="W127" s="35"/>
      <c r="X127" s="35"/>
      <c r="Y127" s="35"/>
      <c r="Z127" s="35"/>
      <c r="AA127" s="35"/>
      <c r="AB127" s="35"/>
      <c r="AC127" s="35"/>
      <c r="AD127" s="35"/>
      <c r="AE127" s="35"/>
      <c r="AT127" s="14" t="s">
        <v>72</v>
      </c>
      <c r="AU127" s="14" t="s">
        <v>219</v>
      </c>
      <c r="BK127" s="209">
        <f>BK128+BK129+BK192</f>
        <v>0</v>
      </c>
    </row>
    <row r="128" s="12" customFormat="1" ht="25.92" customHeight="1">
      <c r="A128" s="12"/>
      <c r="B128" s="210"/>
      <c r="C128" s="211"/>
      <c r="D128" s="212" t="s">
        <v>72</v>
      </c>
      <c r="E128" s="213" t="s">
        <v>91</v>
      </c>
      <c r="F128" s="213" t="s">
        <v>94</v>
      </c>
      <c r="G128" s="211"/>
      <c r="H128" s="211"/>
      <c r="I128" s="214"/>
      <c r="J128" s="215">
        <f>BK128</f>
        <v>0</v>
      </c>
      <c r="K128" s="211"/>
      <c r="L128" s="216"/>
      <c r="M128" s="217"/>
      <c r="N128" s="218"/>
      <c r="O128" s="218"/>
      <c r="P128" s="219">
        <v>0</v>
      </c>
      <c r="Q128" s="218"/>
      <c r="R128" s="219">
        <v>0</v>
      </c>
      <c r="S128" s="218"/>
      <c r="T128" s="220">
        <v>0</v>
      </c>
      <c r="U128" s="12"/>
      <c r="V128" s="12"/>
      <c r="W128" s="12"/>
      <c r="X128" s="12"/>
      <c r="Y128" s="12"/>
      <c r="Z128" s="12"/>
      <c r="AA128" s="12"/>
      <c r="AB128" s="12"/>
      <c r="AC128" s="12"/>
      <c r="AD128" s="12"/>
      <c r="AE128" s="12"/>
      <c r="AR128" s="221" t="s">
        <v>80</v>
      </c>
      <c r="AT128" s="222" t="s">
        <v>72</v>
      </c>
      <c r="AU128" s="222" t="s">
        <v>73</v>
      </c>
      <c r="AY128" s="221" t="s">
        <v>238</v>
      </c>
      <c r="BK128" s="223">
        <v>0</v>
      </c>
    </row>
    <row r="129" s="12" customFormat="1" ht="25.92" customHeight="1">
      <c r="A129" s="12"/>
      <c r="B129" s="210"/>
      <c r="C129" s="211"/>
      <c r="D129" s="212" t="s">
        <v>72</v>
      </c>
      <c r="E129" s="213" t="s">
        <v>101</v>
      </c>
      <c r="F129" s="213" t="s">
        <v>102</v>
      </c>
      <c r="G129" s="211"/>
      <c r="H129" s="211"/>
      <c r="I129" s="214"/>
      <c r="J129" s="215">
        <f>BK129</f>
        <v>0</v>
      </c>
      <c r="K129" s="211"/>
      <c r="L129" s="216"/>
      <c r="M129" s="217"/>
      <c r="N129" s="218"/>
      <c r="O129" s="218"/>
      <c r="P129" s="219">
        <f>SUM(P130:P191)</f>
        <v>0</v>
      </c>
      <c r="Q129" s="218"/>
      <c r="R129" s="219">
        <f>SUM(R130:R191)</f>
        <v>0</v>
      </c>
      <c r="S129" s="218"/>
      <c r="T129" s="220">
        <f>SUM(T130:T191)</f>
        <v>0</v>
      </c>
      <c r="U129" s="12"/>
      <c r="V129" s="12"/>
      <c r="W129" s="12"/>
      <c r="X129" s="12"/>
      <c r="Y129" s="12"/>
      <c r="Z129" s="12"/>
      <c r="AA129" s="12"/>
      <c r="AB129" s="12"/>
      <c r="AC129" s="12"/>
      <c r="AD129" s="12"/>
      <c r="AE129" s="12"/>
      <c r="AR129" s="221" t="s">
        <v>80</v>
      </c>
      <c r="AT129" s="222" t="s">
        <v>72</v>
      </c>
      <c r="AU129" s="222" t="s">
        <v>73</v>
      </c>
      <c r="AY129" s="221" t="s">
        <v>238</v>
      </c>
      <c r="BK129" s="223">
        <f>SUM(BK130:BK191)</f>
        <v>0</v>
      </c>
    </row>
    <row r="130" s="2" customFormat="1" ht="21.75" customHeight="1">
      <c r="A130" s="35"/>
      <c r="B130" s="36"/>
      <c r="C130" s="224" t="s">
        <v>80</v>
      </c>
      <c r="D130" s="224" t="s">
        <v>239</v>
      </c>
      <c r="E130" s="225" t="s">
        <v>498</v>
      </c>
      <c r="F130" s="226" t="s">
        <v>499</v>
      </c>
      <c r="G130" s="227" t="s">
        <v>242</v>
      </c>
      <c r="H130" s="228">
        <v>12</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541</v>
      </c>
    </row>
    <row r="131" s="2" customFormat="1">
      <c r="A131" s="35"/>
      <c r="B131" s="36"/>
      <c r="C131" s="37"/>
      <c r="D131" s="238" t="s">
        <v>244</v>
      </c>
      <c r="E131" s="37"/>
      <c r="F131" s="239" t="s">
        <v>499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24.15" customHeight="1">
      <c r="A132" s="35"/>
      <c r="B132" s="36"/>
      <c r="C132" s="224" t="s">
        <v>85</v>
      </c>
      <c r="D132" s="224" t="s">
        <v>239</v>
      </c>
      <c r="E132" s="225" t="s">
        <v>503</v>
      </c>
      <c r="F132" s="226" t="s">
        <v>504</v>
      </c>
      <c r="G132" s="227" t="s">
        <v>242</v>
      </c>
      <c r="H132" s="228">
        <v>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542</v>
      </c>
    </row>
    <row r="133" s="2" customFormat="1">
      <c r="A133" s="35"/>
      <c r="B133" s="36"/>
      <c r="C133" s="37"/>
      <c r="D133" s="238" t="s">
        <v>244</v>
      </c>
      <c r="E133" s="37"/>
      <c r="F133" s="239" t="s">
        <v>504</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16.5" customHeight="1">
      <c r="A134" s="35"/>
      <c r="B134" s="36"/>
      <c r="C134" s="224" t="s">
        <v>89</v>
      </c>
      <c r="D134" s="224" t="s">
        <v>239</v>
      </c>
      <c r="E134" s="225" t="s">
        <v>506</v>
      </c>
      <c r="F134" s="226" t="s">
        <v>507</v>
      </c>
      <c r="G134" s="227" t="s">
        <v>242</v>
      </c>
      <c r="H134" s="228">
        <v>4</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543</v>
      </c>
    </row>
    <row r="135" s="2" customFormat="1">
      <c r="A135" s="35"/>
      <c r="B135" s="36"/>
      <c r="C135" s="37"/>
      <c r="D135" s="238" t="s">
        <v>244</v>
      </c>
      <c r="E135" s="37"/>
      <c r="F135" s="239" t="s">
        <v>507</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16.5" customHeight="1">
      <c r="A136" s="35"/>
      <c r="B136" s="36"/>
      <c r="C136" s="224" t="s">
        <v>269</v>
      </c>
      <c r="D136" s="224" t="s">
        <v>239</v>
      </c>
      <c r="E136" s="225" t="s">
        <v>375</v>
      </c>
      <c r="F136" s="226" t="s">
        <v>376</v>
      </c>
      <c r="G136" s="227" t="s">
        <v>242</v>
      </c>
      <c r="H136" s="228">
        <v>4</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544</v>
      </c>
    </row>
    <row r="137" s="2" customFormat="1">
      <c r="A137" s="35"/>
      <c r="B137" s="36"/>
      <c r="C137" s="37"/>
      <c r="D137" s="238" t="s">
        <v>244</v>
      </c>
      <c r="E137" s="37"/>
      <c r="F137" s="239" t="s">
        <v>376</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16.5" customHeight="1">
      <c r="A138" s="35"/>
      <c r="B138" s="36"/>
      <c r="C138" s="224" t="s">
        <v>273</v>
      </c>
      <c r="D138" s="224" t="s">
        <v>239</v>
      </c>
      <c r="E138" s="225" t="s">
        <v>372</v>
      </c>
      <c r="F138" s="226" t="s">
        <v>373</v>
      </c>
      <c r="G138" s="227" t="s">
        <v>242</v>
      </c>
      <c r="H138" s="228">
        <v>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239</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545</v>
      </c>
    </row>
    <row r="139" s="2" customFormat="1">
      <c r="A139" s="35"/>
      <c r="B139" s="36"/>
      <c r="C139" s="37"/>
      <c r="D139" s="238" t="s">
        <v>244</v>
      </c>
      <c r="E139" s="37"/>
      <c r="F139" s="239" t="s">
        <v>373</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16.5" customHeight="1">
      <c r="A140" s="35"/>
      <c r="B140" s="36"/>
      <c r="C140" s="224" t="s">
        <v>277</v>
      </c>
      <c r="D140" s="224" t="s">
        <v>239</v>
      </c>
      <c r="E140" s="225" t="s">
        <v>378</v>
      </c>
      <c r="F140" s="226" t="s">
        <v>379</v>
      </c>
      <c r="G140" s="227" t="s">
        <v>242</v>
      </c>
      <c r="H140" s="228">
        <v>2</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546</v>
      </c>
    </row>
    <row r="141" s="2" customFormat="1">
      <c r="A141" s="35"/>
      <c r="B141" s="36"/>
      <c r="C141" s="37"/>
      <c r="D141" s="238" t="s">
        <v>244</v>
      </c>
      <c r="E141" s="37"/>
      <c r="F141" s="239" t="s">
        <v>379</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24.15" customHeight="1">
      <c r="A142" s="35"/>
      <c r="B142" s="36"/>
      <c r="C142" s="224" t="s">
        <v>281</v>
      </c>
      <c r="D142" s="224" t="s">
        <v>239</v>
      </c>
      <c r="E142" s="225" t="s">
        <v>381</v>
      </c>
      <c r="F142" s="226" t="s">
        <v>382</v>
      </c>
      <c r="G142" s="227" t="s">
        <v>242</v>
      </c>
      <c r="H142" s="228">
        <v>180</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547</v>
      </c>
    </row>
    <row r="143" s="2" customFormat="1">
      <c r="A143" s="35"/>
      <c r="B143" s="36"/>
      <c r="C143" s="37"/>
      <c r="D143" s="238" t="s">
        <v>244</v>
      </c>
      <c r="E143" s="37"/>
      <c r="F143" s="239" t="s">
        <v>382</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4.15" customHeight="1">
      <c r="A144" s="35"/>
      <c r="B144" s="36"/>
      <c r="C144" s="224" t="s">
        <v>285</v>
      </c>
      <c r="D144" s="224" t="s">
        <v>239</v>
      </c>
      <c r="E144" s="225" t="s">
        <v>384</v>
      </c>
      <c r="F144" s="226" t="s">
        <v>385</v>
      </c>
      <c r="G144" s="227" t="s">
        <v>242</v>
      </c>
      <c r="H144" s="228">
        <v>130</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80</v>
      </c>
      <c r="AT144" s="236" t="s">
        <v>239</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548</v>
      </c>
    </row>
    <row r="145" s="2" customFormat="1">
      <c r="A145" s="35"/>
      <c r="B145" s="36"/>
      <c r="C145" s="37"/>
      <c r="D145" s="238" t="s">
        <v>244</v>
      </c>
      <c r="E145" s="37"/>
      <c r="F145" s="239" t="s">
        <v>385</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21.75" customHeight="1">
      <c r="A146" s="35"/>
      <c r="B146" s="36"/>
      <c r="C146" s="243" t="s">
        <v>289</v>
      </c>
      <c r="D146" s="243" t="s">
        <v>246</v>
      </c>
      <c r="E146" s="244" t="s">
        <v>387</v>
      </c>
      <c r="F146" s="245" t="s">
        <v>388</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549</v>
      </c>
    </row>
    <row r="147" s="2" customFormat="1">
      <c r="A147" s="35"/>
      <c r="B147" s="36"/>
      <c r="C147" s="37"/>
      <c r="D147" s="238" t="s">
        <v>244</v>
      </c>
      <c r="E147" s="37"/>
      <c r="F147" s="239" t="s">
        <v>388</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16.5" customHeight="1">
      <c r="A148" s="35"/>
      <c r="B148" s="36"/>
      <c r="C148" s="224" t="s">
        <v>8</v>
      </c>
      <c r="D148" s="224" t="s">
        <v>239</v>
      </c>
      <c r="E148" s="225" t="s">
        <v>390</v>
      </c>
      <c r="F148" s="226" t="s">
        <v>391</v>
      </c>
      <c r="G148" s="227" t="s">
        <v>242</v>
      </c>
      <c r="H148" s="228">
        <v>2</v>
      </c>
      <c r="I148" s="229"/>
      <c r="J148" s="230">
        <f>ROUND(I148*H148,2)</f>
        <v>0</v>
      </c>
      <c r="K148" s="231"/>
      <c r="L148" s="41"/>
      <c r="M148" s="232" t="s">
        <v>1</v>
      </c>
      <c r="N148" s="23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80</v>
      </c>
      <c r="AT148" s="236" t="s">
        <v>239</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550</v>
      </c>
    </row>
    <row r="149" s="2" customFormat="1">
      <c r="A149" s="35"/>
      <c r="B149" s="36"/>
      <c r="C149" s="37"/>
      <c r="D149" s="238" t="s">
        <v>244</v>
      </c>
      <c r="E149" s="37"/>
      <c r="F149" s="239" t="s">
        <v>391</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43" t="s">
        <v>296</v>
      </c>
      <c r="D150" s="243" t="s">
        <v>246</v>
      </c>
      <c r="E150" s="244" t="s">
        <v>396</v>
      </c>
      <c r="F150" s="245" t="s">
        <v>397</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551</v>
      </c>
    </row>
    <row r="151" s="2" customFormat="1">
      <c r="A151" s="35"/>
      <c r="B151" s="36"/>
      <c r="C151" s="37"/>
      <c r="D151" s="238" t="s">
        <v>244</v>
      </c>
      <c r="E151" s="37"/>
      <c r="F151" s="239" t="s">
        <v>397</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24" t="s">
        <v>300</v>
      </c>
      <c r="D152" s="224" t="s">
        <v>239</v>
      </c>
      <c r="E152" s="225" t="s">
        <v>393</v>
      </c>
      <c r="F152" s="226" t="s">
        <v>394</v>
      </c>
      <c r="G152" s="227" t="s">
        <v>242</v>
      </c>
      <c r="H152" s="228">
        <v>2</v>
      </c>
      <c r="I152" s="229"/>
      <c r="J152" s="230">
        <f>ROUND(I152*H152,2)</f>
        <v>0</v>
      </c>
      <c r="K152" s="231"/>
      <c r="L152" s="41"/>
      <c r="M152" s="232" t="s">
        <v>1</v>
      </c>
      <c r="N152" s="23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80</v>
      </c>
      <c r="AT152" s="236" t="s">
        <v>239</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552</v>
      </c>
    </row>
    <row r="153" s="2" customFormat="1">
      <c r="A153" s="35"/>
      <c r="B153" s="36"/>
      <c r="C153" s="37"/>
      <c r="D153" s="238" t="s">
        <v>244</v>
      </c>
      <c r="E153" s="37"/>
      <c r="F153" s="239" t="s">
        <v>394</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308</v>
      </c>
      <c r="D154" s="243" t="s">
        <v>246</v>
      </c>
      <c r="E154" s="244" t="s">
        <v>399</v>
      </c>
      <c r="F154" s="245" t="s">
        <v>400</v>
      </c>
      <c r="G154" s="246" t="s">
        <v>242</v>
      </c>
      <c r="H154" s="247">
        <v>2</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553</v>
      </c>
    </row>
    <row r="155" s="2" customFormat="1">
      <c r="A155" s="35"/>
      <c r="B155" s="36"/>
      <c r="C155" s="37"/>
      <c r="D155" s="238" t="s">
        <v>244</v>
      </c>
      <c r="E155" s="37"/>
      <c r="F155" s="239" t="s">
        <v>400</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312</v>
      </c>
      <c r="D156" s="243" t="s">
        <v>246</v>
      </c>
      <c r="E156" s="244" t="s">
        <v>402</v>
      </c>
      <c r="F156" s="245" t="s">
        <v>403</v>
      </c>
      <c r="G156" s="246" t="s">
        <v>242</v>
      </c>
      <c r="H156" s="247">
        <v>2</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554</v>
      </c>
    </row>
    <row r="157" s="2" customFormat="1">
      <c r="A157" s="35"/>
      <c r="B157" s="36"/>
      <c r="C157" s="37"/>
      <c r="D157" s="238" t="s">
        <v>244</v>
      </c>
      <c r="E157" s="37"/>
      <c r="F157" s="239" t="s">
        <v>403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316</v>
      </c>
      <c r="D158" s="243" t="s">
        <v>246</v>
      </c>
      <c r="E158" s="244" t="s">
        <v>405</v>
      </c>
      <c r="F158" s="245" t="s">
        <v>406</v>
      </c>
      <c r="G158" s="246" t="s">
        <v>242</v>
      </c>
      <c r="H158" s="247">
        <v>2</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555</v>
      </c>
    </row>
    <row r="159" s="2" customFormat="1">
      <c r="A159" s="35"/>
      <c r="B159" s="36"/>
      <c r="C159" s="37"/>
      <c r="D159" s="238" t="s">
        <v>244</v>
      </c>
      <c r="E159" s="37"/>
      <c r="F159" s="239" t="s">
        <v>406</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320</v>
      </c>
      <c r="D160" s="243" t="s">
        <v>246</v>
      </c>
      <c r="E160" s="244" t="s">
        <v>408</v>
      </c>
      <c r="F160" s="245" t="s">
        <v>409</v>
      </c>
      <c r="G160" s="246" t="s">
        <v>242</v>
      </c>
      <c r="H160" s="247">
        <v>2</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556</v>
      </c>
    </row>
    <row r="161" s="2" customFormat="1">
      <c r="A161" s="35"/>
      <c r="B161" s="36"/>
      <c r="C161" s="37"/>
      <c r="D161" s="238" t="s">
        <v>244</v>
      </c>
      <c r="E161" s="37"/>
      <c r="F161" s="239" t="s">
        <v>409</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324</v>
      </c>
      <c r="D162" s="243" t="s">
        <v>246</v>
      </c>
      <c r="E162" s="244" t="s">
        <v>411</v>
      </c>
      <c r="F162" s="245" t="s">
        <v>412</v>
      </c>
      <c r="G162" s="246" t="s">
        <v>242</v>
      </c>
      <c r="H162" s="247">
        <v>4</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557</v>
      </c>
    </row>
    <row r="163" s="2" customFormat="1">
      <c r="A163" s="35"/>
      <c r="B163" s="36"/>
      <c r="C163" s="37"/>
      <c r="D163" s="238" t="s">
        <v>244</v>
      </c>
      <c r="E163" s="37"/>
      <c r="F163" s="239" t="s">
        <v>412</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7</v>
      </c>
      <c r="D164" s="243" t="s">
        <v>246</v>
      </c>
      <c r="E164" s="244" t="s">
        <v>414</v>
      </c>
      <c r="F164" s="245" t="s">
        <v>415</v>
      </c>
      <c r="G164" s="246" t="s">
        <v>242</v>
      </c>
      <c r="H164" s="247">
        <v>4</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558</v>
      </c>
    </row>
    <row r="165" s="2" customFormat="1">
      <c r="A165" s="35"/>
      <c r="B165" s="36"/>
      <c r="C165" s="37"/>
      <c r="D165" s="238" t="s">
        <v>244</v>
      </c>
      <c r="E165" s="37"/>
      <c r="F165" s="239" t="s">
        <v>415</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332</v>
      </c>
      <c r="D166" s="243" t="s">
        <v>246</v>
      </c>
      <c r="E166" s="244" t="s">
        <v>417</v>
      </c>
      <c r="F166" s="245" t="s">
        <v>418</v>
      </c>
      <c r="G166" s="246" t="s">
        <v>242</v>
      </c>
      <c r="H166" s="247">
        <v>4</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559</v>
      </c>
    </row>
    <row r="167" s="2" customFormat="1">
      <c r="A167" s="35"/>
      <c r="B167" s="36"/>
      <c r="C167" s="37"/>
      <c r="D167" s="238" t="s">
        <v>244</v>
      </c>
      <c r="E167" s="37"/>
      <c r="F167" s="239" t="s">
        <v>418</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432</v>
      </c>
      <c r="D168" s="243" t="s">
        <v>246</v>
      </c>
      <c r="E168" s="244" t="s">
        <v>420</v>
      </c>
      <c r="F168" s="245" t="s">
        <v>421</v>
      </c>
      <c r="G168" s="246" t="s">
        <v>242</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560</v>
      </c>
    </row>
    <row r="169" s="2" customFormat="1">
      <c r="A169" s="35"/>
      <c r="B169" s="36"/>
      <c r="C169" s="37"/>
      <c r="D169" s="238" t="s">
        <v>244</v>
      </c>
      <c r="E169" s="37"/>
      <c r="F169" s="239" t="s">
        <v>421</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24.15" customHeight="1">
      <c r="A170" s="35"/>
      <c r="B170" s="36"/>
      <c r="C170" s="243" t="s">
        <v>336</v>
      </c>
      <c r="D170" s="243" t="s">
        <v>246</v>
      </c>
      <c r="E170" s="244" t="s">
        <v>423</v>
      </c>
      <c r="F170" s="245" t="s">
        <v>424</v>
      </c>
      <c r="G170" s="246" t="s">
        <v>242</v>
      </c>
      <c r="H170" s="247">
        <v>6</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561</v>
      </c>
    </row>
    <row r="171" s="2" customFormat="1">
      <c r="A171" s="35"/>
      <c r="B171" s="36"/>
      <c r="C171" s="37"/>
      <c r="D171" s="238" t="s">
        <v>244</v>
      </c>
      <c r="E171" s="37"/>
      <c r="F171" s="239" t="s">
        <v>424</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24.15" customHeight="1">
      <c r="A172" s="35"/>
      <c r="B172" s="36"/>
      <c r="C172" s="243" t="s">
        <v>341</v>
      </c>
      <c r="D172" s="243" t="s">
        <v>246</v>
      </c>
      <c r="E172" s="244" t="s">
        <v>426</v>
      </c>
      <c r="F172" s="245" t="s">
        <v>427</v>
      </c>
      <c r="G172" s="246" t="s">
        <v>242</v>
      </c>
      <c r="H172" s="247">
        <v>1</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562</v>
      </c>
    </row>
    <row r="173" s="2" customFormat="1">
      <c r="A173" s="35"/>
      <c r="B173" s="36"/>
      <c r="C173" s="37"/>
      <c r="D173" s="238" t="s">
        <v>244</v>
      </c>
      <c r="E173" s="37"/>
      <c r="F173" s="239" t="s">
        <v>427</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24.15" customHeight="1">
      <c r="A174" s="35"/>
      <c r="B174" s="36"/>
      <c r="C174" s="243" t="s">
        <v>445</v>
      </c>
      <c r="D174" s="243" t="s">
        <v>246</v>
      </c>
      <c r="E174" s="244" t="s">
        <v>446</v>
      </c>
      <c r="F174" s="245" t="s">
        <v>447</v>
      </c>
      <c r="G174" s="246" t="s">
        <v>242</v>
      </c>
      <c r="H174" s="247">
        <v>6</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246</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563</v>
      </c>
    </row>
    <row r="175" s="2" customFormat="1">
      <c r="A175" s="35"/>
      <c r="B175" s="36"/>
      <c r="C175" s="37"/>
      <c r="D175" s="238" t="s">
        <v>244</v>
      </c>
      <c r="E175" s="37"/>
      <c r="F175" s="239" t="s">
        <v>447</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24.15" customHeight="1">
      <c r="A176" s="35"/>
      <c r="B176" s="36"/>
      <c r="C176" s="243" t="s">
        <v>449</v>
      </c>
      <c r="D176" s="243" t="s">
        <v>246</v>
      </c>
      <c r="E176" s="244" t="s">
        <v>450</v>
      </c>
      <c r="F176" s="245" t="s">
        <v>451</v>
      </c>
      <c r="G176" s="246" t="s">
        <v>242</v>
      </c>
      <c r="H176" s="247">
        <v>16</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564</v>
      </c>
    </row>
    <row r="177" s="2" customFormat="1">
      <c r="A177" s="35"/>
      <c r="B177" s="36"/>
      <c r="C177" s="37"/>
      <c r="D177" s="238" t="s">
        <v>244</v>
      </c>
      <c r="E177" s="37"/>
      <c r="F177" s="239" t="s">
        <v>451</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1.75" customHeight="1">
      <c r="A178" s="35"/>
      <c r="B178" s="36"/>
      <c r="C178" s="224" t="s">
        <v>453</v>
      </c>
      <c r="D178" s="224" t="s">
        <v>239</v>
      </c>
      <c r="E178" s="225" t="s">
        <v>454</v>
      </c>
      <c r="F178" s="226" t="s">
        <v>455</v>
      </c>
      <c r="G178" s="227" t="s">
        <v>242</v>
      </c>
      <c r="H178" s="228">
        <v>2</v>
      </c>
      <c r="I178" s="229"/>
      <c r="J178" s="230">
        <f>ROUND(I178*H178,2)</f>
        <v>0</v>
      </c>
      <c r="K178" s="231"/>
      <c r="L178" s="41"/>
      <c r="M178" s="232" t="s">
        <v>1</v>
      </c>
      <c r="N178" s="23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80</v>
      </c>
      <c r="AT178" s="236" t="s">
        <v>239</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565</v>
      </c>
    </row>
    <row r="179" s="2" customFormat="1">
      <c r="A179" s="35"/>
      <c r="B179" s="36"/>
      <c r="C179" s="37"/>
      <c r="D179" s="238" t="s">
        <v>244</v>
      </c>
      <c r="E179" s="37"/>
      <c r="F179" s="239" t="s">
        <v>455</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4.15" customHeight="1">
      <c r="A180" s="35"/>
      <c r="B180" s="36"/>
      <c r="C180" s="243" t="s">
        <v>457</v>
      </c>
      <c r="D180" s="243" t="s">
        <v>246</v>
      </c>
      <c r="E180" s="244" t="s">
        <v>532</v>
      </c>
      <c r="F180" s="245" t="s">
        <v>533</v>
      </c>
      <c r="G180" s="246" t="s">
        <v>242</v>
      </c>
      <c r="H180" s="247">
        <v>8</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566</v>
      </c>
    </row>
    <row r="181" s="2" customFormat="1">
      <c r="A181" s="35"/>
      <c r="B181" s="36"/>
      <c r="C181" s="37"/>
      <c r="D181" s="238" t="s">
        <v>244</v>
      </c>
      <c r="E181" s="37"/>
      <c r="F181" s="239" t="s">
        <v>533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33" customHeight="1">
      <c r="A182" s="35"/>
      <c r="B182" s="36"/>
      <c r="C182" s="243" t="s">
        <v>461</v>
      </c>
      <c r="D182" s="243" t="s">
        <v>246</v>
      </c>
      <c r="E182" s="244" t="s">
        <v>439</v>
      </c>
      <c r="F182" s="245" t="s">
        <v>440</v>
      </c>
      <c r="G182" s="246" t="s">
        <v>242</v>
      </c>
      <c r="H182" s="247">
        <v>4</v>
      </c>
      <c r="I182" s="248"/>
      <c r="J182" s="249">
        <f>ROUND(I182*H182,2)</f>
        <v>0</v>
      </c>
      <c r="K182" s="250"/>
      <c r="L182" s="251"/>
      <c r="M182" s="252" t="s">
        <v>1</v>
      </c>
      <c r="N182" s="25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85</v>
      </c>
      <c r="AT182" s="236" t="s">
        <v>246</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567</v>
      </c>
    </row>
    <row r="183" s="2" customFormat="1">
      <c r="A183" s="35"/>
      <c r="B183" s="36"/>
      <c r="C183" s="37"/>
      <c r="D183" s="238" t="s">
        <v>244</v>
      </c>
      <c r="E183" s="37"/>
      <c r="F183" s="239" t="s">
        <v>440</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2" customFormat="1" ht="24.15" customHeight="1">
      <c r="A184" s="35"/>
      <c r="B184" s="36"/>
      <c r="C184" s="243" t="s">
        <v>466</v>
      </c>
      <c r="D184" s="243" t="s">
        <v>246</v>
      </c>
      <c r="E184" s="244" t="s">
        <v>433</v>
      </c>
      <c r="F184" s="245" t="s">
        <v>434</v>
      </c>
      <c r="G184" s="246" t="s">
        <v>242</v>
      </c>
      <c r="H184" s="247">
        <v>1</v>
      </c>
      <c r="I184" s="248"/>
      <c r="J184" s="249">
        <f>ROUND(I184*H184,2)</f>
        <v>0</v>
      </c>
      <c r="K184" s="250"/>
      <c r="L184" s="251"/>
      <c r="M184" s="252" t="s">
        <v>1</v>
      </c>
      <c r="N184" s="25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85</v>
      </c>
      <c r="AT184" s="236" t="s">
        <v>246</v>
      </c>
      <c r="AU184" s="236" t="s">
        <v>80</v>
      </c>
      <c r="AY184" s="14" t="s">
        <v>238</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568</v>
      </c>
    </row>
    <row r="185" s="2" customFormat="1">
      <c r="A185" s="35"/>
      <c r="B185" s="36"/>
      <c r="C185" s="37"/>
      <c r="D185" s="238" t="s">
        <v>244</v>
      </c>
      <c r="E185" s="37"/>
      <c r="F185" s="239" t="s">
        <v>434</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244</v>
      </c>
      <c r="AU185" s="14" t="s">
        <v>80</v>
      </c>
    </row>
    <row r="186" s="2" customFormat="1" ht="24.15" customHeight="1">
      <c r="A186" s="35"/>
      <c r="B186" s="36"/>
      <c r="C186" s="243" t="s">
        <v>471</v>
      </c>
      <c r="D186" s="243" t="s">
        <v>246</v>
      </c>
      <c r="E186" s="244" t="s">
        <v>436</v>
      </c>
      <c r="F186" s="245" t="s">
        <v>437</v>
      </c>
      <c r="G186" s="246" t="s">
        <v>242</v>
      </c>
      <c r="H186" s="247">
        <v>2</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85</v>
      </c>
      <c r="AT186" s="236" t="s">
        <v>246</v>
      </c>
      <c r="AU186" s="236" t="s">
        <v>80</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80</v>
      </c>
      <c r="BM186" s="236" t="s">
        <v>569</v>
      </c>
    </row>
    <row r="187" s="2" customFormat="1">
      <c r="A187" s="35"/>
      <c r="B187" s="36"/>
      <c r="C187" s="37"/>
      <c r="D187" s="238" t="s">
        <v>244</v>
      </c>
      <c r="E187" s="37"/>
      <c r="F187" s="239" t="s">
        <v>437</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80</v>
      </c>
    </row>
    <row r="188" s="2" customFormat="1" ht="24.15" customHeight="1">
      <c r="A188" s="35"/>
      <c r="B188" s="36"/>
      <c r="C188" s="224" t="s">
        <v>475</v>
      </c>
      <c r="D188" s="224" t="s">
        <v>239</v>
      </c>
      <c r="E188" s="225" t="s">
        <v>442</v>
      </c>
      <c r="F188" s="226" t="s">
        <v>443</v>
      </c>
      <c r="G188" s="227" t="s">
        <v>242</v>
      </c>
      <c r="H188" s="228">
        <v>4</v>
      </c>
      <c r="I188" s="229"/>
      <c r="J188" s="230">
        <f>ROUND(I188*H188,2)</f>
        <v>0</v>
      </c>
      <c r="K188" s="231"/>
      <c r="L188" s="41"/>
      <c r="M188" s="232" t="s">
        <v>1</v>
      </c>
      <c r="N188" s="23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80</v>
      </c>
      <c r="AT188" s="236" t="s">
        <v>239</v>
      </c>
      <c r="AU188" s="236" t="s">
        <v>80</v>
      </c>
      <c r="AY188" s="14" t="s">
        <v>238</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80</v>
      </c>
      <c r="BM188" s="236" t="s">
        <v>570</v>
      </c>
    </row>
    <row r="189" s="2" customFormat="1">
      <c r="A189" s="35"/>
      <c r="B189" s="36"/>
      <c r="C189" s="37"/>
      <c r="D189" s="238" t="s">
        <v>244</v>
      </c>
      <c r="E189" s="37"/>
      <c r="F189" s="239" t="s">
        <v>443</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244</v>
      </c>
      <c r="AU189" s="14" t="s">
        <v>80</v>
      </c>
    </row>
    <row r="190" s="2" customFormat="1" ht="66.75" customHeight="1">
      <c r="A190" s="35"/>
      <c r="B190" s="36"/>
      <c r="C190" s="224" t="s">
        <v>479</v>
      </c>
      <c r="D190" s="224" t="s">
        <v>239</v>
      </c>
      <c r="E190" s="225" t="s">
        <v>536</v>
      </c>
      <c r="F190" s="226" t="s">
        <v>537</v>
      </c>
      <c r="G190" s="227" t="s">
        <v>242</v>
      </c>
      <c r="H190" s="228">
        <v>2</v>
      </c>
      <c r="I190" s="229"/>
      <c r="J190" s="230">
        <f>ROUND(I190*H190,2)</f>
        <v>0</v>
      </c>
      <c r="K190" s="231"/>
      <c r="L190" s="41"/>
      <c r="M190" s="232" t="s">
        <v>1</v>
      </c>
      <c r="N190" s="23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80</v>
      </c>
      <c r="AT190" s="236" t="s">
        <v>239</v>
      </c>
      <c r="AU190" s="236" t="s">
        <v>80</v>
      </c>
      <c r="AY190" s="14" t="s">
        <v>238</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80</v>
      </c>
      <c r="BM190" s="236" t="s">
        <v>571</v>
      </c>
    </row>
    <row r="191" s="2" customFormat="1">
      <c r="A191" s="35"/>
      <c r="B191" s="36"/>
      <c r="C191" s="37"/>
      <c r="D191" s="238" t="s">
        <v>244</v>
      </c>
      <c r="E191" s="37"/>
      <c r="F191" s="239" t="s">
        <v>539</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244</v>
      </c>
      <c r="AU191" s="14" t="s">
        <v>80</v>
      </c>
    </row>
    <row r="192" s="12" customFormat="1" ht="25.92" customHeight="1">
      <c r="A192" s="12"/>
      <c r="B192" s="210"/>
      <c r="C192" s="211"/>
      <c r="D192" s="212" t="s">
        <v>72</v>
      </c>
      <c r="E192" s="213" t="s">
        <v>267</v>
      </c>
      <c r="F192" s="213" t="s">
        <v>268</v>
      </c>
      <c r="G192" s="211"/>
      <c r="H192" s="211"/>
      <c r="I192" s="214"/>
      <c r="J192" s="215">
        <f>BK192</f>
        <v>0</v>
      </c>
      <c r="K192" s="211"/>
      <c r="L192" s="216"/>
      <c r="M192" s="260"/>
      <c r="N192" s="261"/>
      <c r="O192" s="261"/>
      <c r="P192" s="262">
        <v>0</v>
      </c>
      <c r="Q192" s="261"/>
      <c r="R192" s="262">
        <v>0</v>
      </c>
      <c r="S192" s="261"/>
      <c r="T192" s="263">
        <v>0</v>
      </c>
      <c r="U192" s="12"/>
      <c r="V192" s="12"/>
      <c r="W192" s="12"/>
      <c r="X192" s="12"/>
      <c r="Y192" s="12"/>
      <c r="Z192" s="12"/>
      <c r="AA192" s="12"/>
      <c r="AB192" s="12"/>
      <c r="AC192" s="12"/>
      <c r="AD192" s="12"/>
      <c r="AE192" s="12"/>
      <c r="AR192" s="221" t="s">
        <v>258</v>
      </c>
      <c r="AT192" s="222" t="s">
        <v>72</v>
      </c>
      <c r="AU192" s="222" t="s">
        <v>73</v>
      </c>
      <c r="AY192" s="221" t="s">
        <v>238</v>
      </c>
      <c r="BK192" s="223">
        <v>0</v>
      </c>
    </row>
    <row r="193" s="2" customFormat="1" ht="6.96" customHeight="1">
      <c r="A193" s="35"/>
      <c r="B193" s="63"/>
      <c r="C193" s="64"/>
      <c r="D193" s="64"/>
      <c r="E193" s="64"/>
      <c r="F193" s="64"/>
      <c r="G193" s="64"/>
      <c r="H193" s="64"/>
      <c r="I193" s="64"/>
      <c r="J193" s="64"/>
      <c r="K193" s="64"/>
      <c r="L193" s="41"/>
      <c r="M193" s="35"/>
      <c r="O193" s="35"/>
      <c r="P193" s="35"/>
      <c r="Q193" s="35"/>
      <c r="R193" s="35"/>
      <c r="S193" s="35"/>
      <c r="T193" s="35"/>
      <c r="U193" s="35"/>
      <c r="V193" s="35"/>
      <c r="W193" s="35"/>
      <c r="X193" s="35"/>
      <c r="Y193" s="35"/>
      <c r="Z193" s="35"/>
      <c r="AA193" s="35"/>
      <c r="AB193" s="35"/>
      <c r="AC193" s="35"/>
      <c r="AD193" s="35"/>
      <c r="AE193" s="35"/>
    </row>
  </sheetData>
  <sheetProtection sheet="1" autoFilter="0" formatColumns="0" formatRows="0" objects="1" scenarios="1" spinCount="100000" saltValue="v+PSRh3RN/JNYGUFrA3vBMzJqva9hp25WLXgrAwpMW/wGFHka8d+e5NSNUB5b6lzg54y9mOxHnHIwkE2FhqsXA==" hashValue="kBpGZoFTbcU1xvpe9jV2UTPTbkp8GBGmQn7avybsMIAWztRlOcOrW9S8AnccKsdWjiJhAS+qgs3cahlkQ7qsWg==" algorithmName="SHA-512" password="CC35"/>
  <autoFilter ref="C126:K192"/>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572</v>
      </c>
      <c r="F9" s="1"/>
      <c r="G9" s="1"/>
      <c r="H9" s="1"/>
      <c r="L9" s="17"/>
    </row>
    <row r="10" s="1" customFormat="1" ht="12" customHeight="1">
      <c r="B10" s="17"/>
      <c r="D10" s="148" t="s">
        <v>209</v>
      </c>
      <c r="L10" s="17"/>
    </row>
    <row r="11" s="2" customFormat="1" ht="16.5" customHeight="1">
      <c r="A11" s="35"/>
      <c r="B11" s="41"/>
      <c r="C11" s="35"/>
      <c r="D11" s="35"/>
      <c r="E11" s="150" t="s">
        <v>573</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ROUND((SUM(BE127:BE178)),  2)</f>
        <v>0</v>
      </c>
      <c r="G37" s="35"/>
      <c r="H37" s="35"/>
      <c r="I37" s="162">
        <v>0.20999999999999999</v>
      </c>
      <c r="J37" s="161">
        <f>ROUND(((SUM(BE127:BE178))*I37),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ROUND((SUM(BF127:BF178)),  2)</f>
        <v>0</v>
      </c>
      <c r="G38" s="35"/>
      <c r="H38" s="35"/>
      <c r="I38" s="162">
        <v>0.12</v>
      </c>
      <c r="J38" s="161">
        <f>ROUND(((SUM(BF127:BF178))*I38),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ROUND((SUM(BG127:BG178)),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ROUND((SUM(BH127:BH178)),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ROUND((SUM(BI127:BI178)),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572</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573</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220</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221</v>
      </c>
      <c r="E102" s="195"/>
      <c r="F102" s="195"/>
      <c r="G102" s="195"/>
      <c r="H102" s="195"/>
      <c r="I102" s="195"/>
      <c r="J102" s="196">
        <f>J137</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222</v>
      </c>
      <c r="E103" s="190"/>
      <c r="F103" s="190"/>
      <c r="G103" s="190"/>
      <c r="H103" s="190"/>
      <c r="I103" s="190"/>
      <c r="J103" s="191">
        <f>J142</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223</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207</v>
      </c>
      <c r="D114" s="19"/>
      <c r="E114" s="19"/>
      <c r="F114" s="19"/>
      <c r="G114" s="19"/>
      <c r="H114" s="19"/>
      <c r="I114" s="19"/>
      <c r="J114" s="19"/>
      <c r="K114" s="19"/>
      <c r="L114" s="17"/>
    </row>
    <row r="115" s="1" customFormat="1" ht="16.5" customHeight="1">
      <c r="B115" s="18"/>
      <c r="C115" s="19"/>
      <c r="D115" s="19"/>
      <c r="E115" s="181" t="s">
        <v>572</v>
      </c>
      <c r="F115" s="19"/>
      <c r="G115" s="19"/>
      <c r="H115" s="19"/>
      <c r="I115" s="19"/>
      <c r="J115" s="19"/>
      <c r="K115" s="19"/>
      <c r="L115" s="17"/>
    </row>
    <row r="116" s="1" customFormat="1" ht="12" customHeight="1">
      <c r="B116" s="18"/>
      <c r="C116" s="29" t="s">
        <v>209</v>
      </c>
      <c r="D116" s="19"/>
      <c r="E116" s="19"/>
      <c r="F116" s="19"/>
      <c r="G116" s="19"/>
      <c r="H116" s="19"/>
      <c r="I116" s="19"/>
      <c r="J116" s="19"/>
      <c r="K116" s="19"/>
      <c r="L116" s="17"/>
    </row>
    <row r="117" s="2" customFormat="1" ht="16.5" customHeight="1">
      <c r="A117" s="35"/>
      <c r="B117" s="36"/>
      <c r="C117" s="37"/>
      <c r="D117" s="37"/>
      <c r="E117" s="182" t="s">
        <v>573</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211</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224</v>
      </c>
      <c r="D126" s="201" t="s">
        <v>58</v>
      </c>
      <c r="E126" s="201" t="s">
        <v>54</v>
      </c>
      <c r="F126" s="201" t="s">
        <v>55</v>
      </c>
      <c r="G126" s="201" t="s">
        <v>225</v>
      </c>
      <c r="H126" s="201" t="s">
        <v>226</v>
      </c>
      <c r="I126" s="201" t="s">
        <v>227</v>
      </c>
      <c r="J126" s="202" t="s">
        <v>217</v>
      </c>
      <c r="K126" s="203" t="s">
        <v>228</v>
      </c>
      <c r="L126" s="204"/>
      <c r="M126" s="97" t="s">
        <v>1</v>
      </c>
      <c r="N126" s="98" t="s">
        <v>37</v>
      </c>
      <c r="O126" s="98" t="s">
        <v>229</v>
      </c>
      <c r="P126" s="98" t="s">
        <v>230</v>
      </c>
      <c r="Q126" s="98" t="s">
        <v>231</v>
      </c>
      <c r="R126" s="98" t="s">
        <v>232</v>
      </c>
      <c r="S126" s="98" t="s">
        <v>233</v>
      </c>
      <c r="T126" s="99" t="s">
        <v>234</v>
      </c>
      <c r="U126" s="198"/>
      <c r="V126" s="198"/>
      <c r="W126" s="198"/>
      <c r="X126" s="198"/>
      <c r="Y126" s="198"/>
      <c r="Z126" s="198"/>
      <c r="AA126" s="198"/>
      <c r="AB126" s="198"/>
      <c r="AC126" s="198"/>
      <c r="AD126" s="198"/>
      <c r="AE126" s="198"/>
    </row>
    <row r="127" s="2" customFormat="1" ht="22.8" customHeight="1">
      <c r="A127" s="35"/>
      <c r="B127" s="36"/>
      <c r="C127" s="104" t="s">
        <v>235</v>
      </c>
      <c r="D127" s="37"/>
      <c r="E127" s="37"/>
      <c r="F127" s="37"/>
      <c r="G127" s="37"/>
      <c r="H127" s="37"/>
      <c r="I127" s="37"/>
      <c r="J127" s="205">
        <f>BK127</f>
        <v>0</v>
      </c>
      <c r="K127" s="37"/>
      <c r="L127" s="41"/>
      <c r="M127" s="100"/>
      <c r="N127" s="206"/>
      <c r="O127" s="101"/>
      <c r="P127" s="207">
        <f>P128+P142</f>
        <v>0</v>
      </c>
      <c r="Q127" s="101"/>
      <c r="R127" s="207">
        <f>R128+R142</f>
        <v>0</v>
      </c>
      <c r="S127" s="101"/>
      <c r="T127" s="208">
        <f>T128+T142</f>
        <v>0</v>
      </c>
      <c r="U127" s="35"/>
      <c r="V127" s="35"/>
      <c r="W127" s="35"/>
      <c r="X127" s="35"/>
      <c r="Y127" s="35"/>
      <c r="Z127" s="35"/>
      <c r="AA127" s="35"/>
      <c r="AB127" s="35"/>
      <c r="AC127" s="35"/>
      <c r="AD127" s="35"/>
      <c r="AE127" s="35"/>
      <c r="AT127" s="14" t="s">
        <v>72</v>
      </c>
      <c r="AU127" s="14" t="s">
        <v>219</v>
      </c>
      <c r="BK127" s="209">
        <f>BK128+BK142</f>
        <v>0</v>
      </c>
    </row>
    <row r="128" s="12" customFormat="1" ht="25.92" customHeight="1">
      <c r="A128" s="12"/>
      <c r="B128" s="210"/>
      <c r="C128" s="211"/>
      <c r="D128" s="212" t="s">
        <v>72</v>
      </c>
      <c r="E128" s="213" t="s">
        <v>236</v>
      </c>
      <c r="F128" s="213" t="s">
        <v>237</v>
      </c>
      <c r="G128" s="211"/>
      <c r="H128" s="211"/>
      <c r="I128" s="214"/>
      <c r="J128" s="215">
        <f>BK128</f>
        <v>0</v>
      </c>
      <c r="K128" s="211"/>
      <c r="L128" s="216"/>
      <c r="M128" s="217"/>
      <c r="N128" s="218"/>
      <c r="O128" s="218"/>
      <c r="P128" s="219">
        <f>P129+SUM(P130:P137)</f>
        <v>0</v>
      </c>
      <c r="Q128" s="218"/>
      <c r="R128" s="219">
        <f>R129+SUM(R130:R137)</f>
        <v>0</v>
      </c>
      <c r="S128" s="218"/>
      <c r="T128" s="220">
        <f>T129+SUM(T130:T137)</f>
        <v>0</v>
      </c>
      <c r="U128" s="12"/>
      <c r="V128" s="12"/>
      <c r="W128" s="12"/>
      <c r="X128" s="12"/>
      <c r="Y128" s="12"/>
      <c r="Z128" s="12"/>
      <c r="AA128" s="12"/>
      <c r="AB128" s="12"/>
      <c r="AC128" s="12"/>
      <c r="AD128" s="12"/>
      <c r="AE128" s="12"/>
      <c r="AR128" s="221" t="s">
        <v>80</v>
      </c>
      <c r="AT128" s="222" t="s">
        <v>72</v>
      </c>
      <c r="AU128" s="222" t="s">
        <v>73</v>
      </c>
      <c r="AY128" s="221" t="s">
        <v>238</v>
      </c>
      <c r="BK128" s="223">
        <f>BK129+SUM(BK130:BK137)</f>
        <v>0</v>
      </c>
    </row>
    <row r="129" s="2" customFormat="1" ht="76.35" customHeight="1">
      <c r="A129" s="35"/>
      <c r="B129" s="36"/>
      <c r="C129" s="224" t="s">
        <v>80</v>
      </c>
      <c r="D129" s="224" t="s">
        <v>239</v>
      </c>
      <c r="E129" s="225" t="s">
        <v>251</v>
      </c>
      <c r="F129" s="226" t="s">
        <v>252</v>
      </c>
      <c r="G129" s="227" t="s">
        <v>249</v>
      </c>
      <c r="H129" s="228">
        <v>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253</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253</v>
      </c>
      <c r="BM129" s="236" t="s">
        <v>574</v>
      </c>
    </row>
    <row r="130" s="2" customFormat="1">
      <c r="A130" s="35"/>
      <c r="B130" s="36"/>
      <c r="C130" s="37"/>
      <c r="D130" s="238" t="s">
        <v>244</v>
      </c>
      <c r="E130" s="37"/>
      <c r="F130" s="239" t="s">
        <v>255</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76.35" customHeight="1">
      <c r="A131" s="35"/>
      <c r="B131" s="36"/>
      <c r="C131" s="224" t="s">
        <v>85</v>
      </c>
      <c r="D131" s="224" t="s">
        <v>239</v>
      </c>
      <c r="E131" s="225" t="s">
        <v>240</v>
      </c>
      <c r="F131" s="226" t="s">
        <v>241</v>
      </c>
      <c r="G131" s="227" t="s">
        <v>242</v>
      </c>
      <c r="H131" s="228">
        <v>29</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575</v>
      </c>
    </row>
    <row r="132" s="2" customFormat="1">
      <c r="A132" s="35"/>
      <c r="B132" s="36"/>
      <c r="C132" s="37"/>
      <c r="D132" s="238" t="s">
        <v>244</v>
      </c>
      <c r="E132" s="37"/>
      <c r="F132" s="239" t="s">
        <v>245</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ht="33" customHeight="1">
      <c r="A133" s="35"/>
      <c r="B133" s="36"/>
      <c r="C133" s="243" t="s">
        <v>461</v>
      </c>
      <c r="D133" s="243" t="s">
        <v>246</v>
      </c>
      <c r="E133" s="244" t="s">
        <v>576</v>
      </c>
      <c r="F133" s="245" t="s">
        <v>577</v>
      </c>
      <c r="G133" s="246" t="s">
        <v>249</v>
      </c>
      <c r="H133" s="247">
        <v>20</v>
      </c>
      <c r="I133" s="248"/>
      <c r="J133" s="249">
        <f>ROUND(I133*H133,2)</f>
        <v>0</v>
      </c>
      <c r="K133" s="250"/>
      <c r="L133" s="251"/>
      <c r="M133" s="252" t="s">
        <v>1</v>
      </c>
      <c r="N133" s="25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85</v>
      </c>
      <c r="AT133" s="236" t="s">
        <v>246</v>
      </c>
      <c r="AU133" s="236" t="s">
        <v>80</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578</v>
      </c>
    </row>
    <row r="134" s="2" customFormat="1">
      <c r="A134" s="35"/>
      <c r="B134" s="36"/>
      <c r="C134" s="37"/>
      <c r="D134" s="238" t="s">
        <v>244</v>
      </c>
      <c r="E134" s="37"/>
      <c r="F134" s="239" t="s">
        <v>577</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80</v>
      </c>
    </row>
    <row r="135" s="2" customFormat="1" ht="66.75" customHeight="1">
      <c r="A135" s="35"/>
      <c r="B135" s="36"/>
      <c r="C135" s="224" t="s">
        <v>269</v>
      </c>
      <c r="D135" s="224" t="s">
        <v>239</v>
      </c>
      <c r="E135" s="225" t="s">
        <v>579</v>
      </c>
      <c r="F135" s="226" t="s">
        <v>580</v>
      </c>
      <c r="G135" s="227" t="s">
        <v>242</v>
      </c>
      <c r="H135" s="228">
        <v>3</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239</v>
      </c>
      <c r="AU135" s="236" t="s">
        <v>80</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581</v>
      </c>
    </row>
    <row r="136" s="2" customFormat="1">
      <c r="A136" s="35"/>
      <c r="B136" s="36"/>
      <c r="C136" s="37"/>
      <c r="D136" s="238" t="s">
        <v>244</v>
      </c>
      <c r="E136" s="37"/>
      <c r="F136" s="239" t="s">
        <v>582</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80</v>
      </c>
    </row>
    <row r="137" s="12" customFormat="1" ht="22.8" customHeight="1">
      <c r="A137" s="12"/>
      <c r="B137" s="210"/>
      <c r="C137" s="211"/>
      <c r="D137" s="212" t="s">
        <v>72</v>
      </c>
      <c r="E137" s="254" t="s">
        <v>256</v>
      </c>
      <c r="F137" s="254" t="s">
        <v>257</v>
      </c>
      <c r="G137" s="211"/>
      <c r="H137" s="211"/>
      <c r="I137" s="214"/>
      <c r="J137" s="255">
        <f>BK137</f>
        <v>0</v>
      </c>
      <c r="K137" s="211"/>
      <c r="L137" s="216"/>
      <c r="M137" s="217"/>
      <c r="N137" s="218"/>
      <c r="O137" s="218"/>
      <c r="P137" s="219">
        <f>SUM(P138:P141)</f>
        <v>0</v>
      </c>
      <c r="Q137" s="218"/>
      <c r="R137" s="219">
        <f>SUM(R138:R141)</f>
        <v>0</v>
      </c>
      <c r="S137" s="218"/>
      <c r="T137" s="220">
        <f>SUM(T138:T141)</f>
        <v>0</v>
      </c>
      <c r="U137" s="12"/>
      <c r="V137" s="12"/>
      <c r="W137" s="12"/>
      <c r="X137" s="12"/>
      <c r="Y137" s="12"/>
      <c r="Z137" s="12"/>
      <c r="AA137" s="12"/>
      <c r="AB137" s="12"/>
      <c r="AC137" s="12"/>
      <c r="AD137" s="12"/>
      <c r="AE137" s="12"/>
      <c r="AR137" s="221" t="s">
        <v>80</v>
      </c>
      <c r="AT137" s="222" t="s">
        <v>72</v>
      </c>
      <c r="AU137" s="222" t="s">
        <v>80</v>
      </c>
      <c r="AY137" s="221" t="s">
        <v>238</v>
      </c>
      <c r="BK137" s="223">
        <f>SUM(BK138:BK141)</f>
        <v>0</v>
      </c>
    </row>
    <row r="138" s="2" customFormat="1" ht="33" customHeight="1">
      <c r="A138" s="35"/>
      <c r="B138" s="36"/>
      <c r="C138" s="243" t="s">
        <v>285</v>
      </c>
      <c r="D138" s="243" t="s">
        <v>246</v>
      </c>
      <c r="E138" s="244" t="s">
        <v>259</v>
      </c>
      <c r="F138" s="245" t="s">
        <v>260</v>
      </c>
      <c r="G138" s="246" t="s">
        <v>249</v>
      </c>
      <c r="H138" s="247">
        <v>10</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261</v>
      </c>
      <c r="AT138" s="236" t="s">
        <v>246</v>
      </c>
      <c r="AU138" s="236" t="s">
        <v>85</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261</v>
      </c>
      <c r="BM138" s="236" t="s">
        <v>583</v>
      </c>
    </row>
    <row r="139" s="2" customFormat="1">
      <c r="A139" s="35"/>
      <c r="B139" s="36"/>
      <c r="C139" s="37"/>
      <c r="D139" s="238" t="s">
        <v>244</v>
      </c>
      <c r="E139" s="37"/>
      <c r="F139" s="239" t="s">
        <v>260</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85</v>
      </c>
    </row>
    <row r="140" s="2" customFormat="1" ht="33" customHeight="1">
      <c r="A140" s="35"/>
      <c r="B140" s="36"/>
      <c r="C140" s="243" t="s">
        <v>289</v>
      </c>
      <c r="D140" s="243" t="s">
        <v>246</v>
      </c>
      <c r="E140" s="244" t="s">
        <v>264</v>
      </c>
      <c r="F140" s="245" t="s">
        <v>265</v>
      </c>
      <c r="G140" s="246" t="s">
        <v>249</v>
      </c>
      <c r="H140" s="247">
        <v>20</v>
      </c>
      <c r="I140" s="248"/>
      <c r="J140" s="249">
        <f>ROUND(I140*H140,2)</f>
        <v>0</v>
      </c>
      <c r="K140" s="250"/>
      <c r="L140" s="251"/>
      <c r="M140" s="252" t="s">
        <v>1</v>
      </c>
      <c r="N140" s="25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85</v>
      </c>
      <c r="AT140" s="236" t="s">
        <v>246</v>
      </c>
      <c r="AU140" s="236" t="s">
        <v>85</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584</v>
      </c>
    </row>
    <row r="141" s="2" customFormat="1">
      <c r="A141" s="35"/>
      <c r="B141" s="36"/>
      <c r="C141" s="37"/>
      <c r="D141" s="238" t="s">
        <v>244</v>
      </c>
      <c r="E141" s="37"/>
      <c r="F141" s="239" t="s">
        <v>265</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85</v>
      </c>
    </row>
    <row r="142" s="12" customFormat="1" ht="25.92" customHeight="1">
      <c r="A142" s="12"/>
      <c r="B142" s="210"/>
      <c r="C142" s="211"/>
      <c r="D142" s="212" t="s">
        <v>72</v>
      </c>
      <c r="E142" s="213" t="s">
        <v>267</v>
      </c>
      <c r="F142" s="213" t="s">
        <v>268</v>
      </c>
      <c r="G142" s="211"/>
      <c r="H142" s="211"/>
      <c r="I142" s="214"/>
      <c r="J142" s="215">
        <f>BK142</f>
        <v>0</v>
      </c>
      <c r="K142" s="211"/>
      <c r="L142" s="216"/>
      <c r="M142" s="217"/>
      <c r="N142" s="218"/>
      <c r="O142" s="218"/>
      <c r="P142" s="219">
        <f>SUM(P143:P178)</f>
        <v>0</v>
      </c>
      <c r="Q142" s="218"/>
      <c r="R142" s="219">
        <f>SUM(R143:R178)</f>
        <v>0</v>
      </c>
      <c r="S142" s="218"/>
      <c r="T142" s="220">
        <f>SUM(T143:T178)</f>
        <v>0</v>
      </c>
      <c r="U142" s="12"/>
      <c r="V142" s="12"/>
      <c r="W142" s="12"/>
      <c r="X142" s="12"/>
      <c r="Y142" s="12"/>
      <c r="Z142" s="12"/>
      <c r="AA142" s="12"/>
      <c r="AB142" s="12"/>
      <c r="AC142" s="12"/>
      <c r="AD142" s="12"/>
      <c r="AE142" s="12"/>
      <c r="AR142" s="221" t="s">
        <v>258</v>
      </c>
      <c r="AT142" s="222" t="s">
        <v>72</v>
      </c>
      <c r="AU142" s="222" t="s">
        <v>73</v>
      </c>
      <c r="AY142" s="221" t="s">
        <v>238</v>
      </c>
      <c r="BK142" s="223">
        <f>SUM(BK143:BK178)</f>
        <v>0</v>
      </c>
    </row>
    <row r="143" s="2" customFormat="1" ht="24.15" customHeight="1">
      <c r="A143" s="35"/>
      <c r="B143" s="36"/>
      <c r="C143" s="224" t="s">
        <v>300</v>
      </c>
      <c r="D143" s="224" t="s">
        <v>239</v>
      </c>
      <c r="E143" s="225" t="s">
        <v>282</v>
      </c>
      <c r="F143" s="226" t="s">
        <v>283</v>
      </c>
      <c r="G143" s="227" t="s">
        <v>242</v>
      </c>
      <c r="H143" s="228">
        <v>32</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585</v>
      </c>
    </row>
    <row r="144" s="2" customFormat="1">
      <c r="A144" s="35"/>
      <c r="B144" s="36"/>
      <c r="C144" s="37"/>
      <c r="D144" s="238" t="s">
        <v>244</v>
      </c>
      <c r="E144" s="37"/>
      <c r="F144" s="239" t="s">
        <v>283</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ht="16.5" customHeight="1">
      <c r="A145" s="35"/>
      <c r="B145" s="36"/>
      <c r="C145" s="224" t="s">
        <v>304</v>
      </c>
      <c r="D145" s="224" t="s">
        <v>239</v>
      </c>
      <c r="E145" s="225" t="s">
        <v>286</v>
      </c>
      <c r="F145" s="226" t="s">
        <v>287</v>
      </c>
      <c r="G145" s="227" t="s">
        <v>242</v>
      </c>
      <c r="H145" s="228">
        <v>32</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80</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586</v>
      </c>
    </row>
    <row r="146" s="2" customFormat="1">
      <c r="A146" s="35"/>
      <c r="B146" s="36"/>
      <c r="C146" s="37"/>
      <c r="D146" s="238" t="s">
        <v>244</v>
      </c>
      <c r="E146" s="37"/>
      <c r="F146" s="239" t="s">
        <v>287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80</v>
      </c>
    </row>
    <row r="147" s="2" customFormat="1" ht="24.15" customHeight="1">
      <c r="A147" s="35"/>
      <c r="B147" s="36"/>
      <c r="C147" s="224" t="s">
        <v>296</v>
      </c>
      <c r="D147" s="224" t="s">
        <v>239</v>
      </c>
      <c r="E147" s="225" t="s">
        <v>278</v>
      </c>
      <c r="F147" s="226" t="s">
        <v>279</v>
      </c>
      <c r="G147" s="227" t="s">
        <v>242</v>
      </c>
      <c r="H147" s="228">
        <v>32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80</v>
      </c>
      <c r="AT147" s="236" t="s">
        <v>239</v>
      </c>
      <c r="AU147" s="236" t="s">
        <v>80</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587</v>
      </c>
    </row>
    <row r="148" s="2" customFormat="1">
      <c r="A148" s="35"/>
      <c r="B148" s="36"/>
      <c r="C148" s="37"/>
      <c r="D148" s="238" t="s">
        <v>244</v>
      </c>
      <c r="E148" s="37"/>
      <c r="F148" s="239" t="s">
        <v>279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80</v>
      </c>
    </row>
    <row r="149" s="2" customFormat="1" ht="16.5" customHeight="1">
      <c r="A149" s="35"/>
      <c r="B149" s="36"/>
      <c r="C149" s="224" t="s">
        <v>8</v>
      </c>
      <c r="D149" s="224" t="s">
        <v>239</v>
      </c>
      <c r="E149" s="225" t="s">
        <v>270</v>
      </c>
      <c r="F149" s="226" t="s">
        <v>271</v>
      </c>
      <c r="G149" s="227" t="s">
        <v>242</v>
      </c>
      <c r="H149" s="228">
        <v>32</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239</v>
      </c>
      <c r="AU149" s="236" t="s">
        <v>80</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588</v>
      </c>
    </row>
    <row r="150" s="2" customFormat="1">
      <c r="A150" s="35"/>
      <c r="B150" s="36"/>
      <c r="C150" s="37"/>
      <c r="D150" s="238" t="s">
        <v>244</v>
      </c>
      <c r="E150" s="37"/>
      <c r="F150" s="239" t="s">
        <v>271</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80</v>
      </c>
    </row>
    <row r="151" s="2" customFormat="1" ht="33" customHeight="1">
      <c r="A151" s="35"/>
      <c r="B151" s="36"/>
      <c r="C151" s="243" t="s">
        <v>308</v>
      </c>
      <c r="D151" s="243" t="s">
        <v>246</v>
      </c>
      <c r="E151" s="244" t="s">
        <v>297</v>
      </c>
      <c r="F151" s="245" t="s">
        <v>298</v>
      </c>
      <c r="G151" s="246" t="s">
        <v>242</v>
      </c>
      <c r="H151" s="247">
        <v>14</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80</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589</v>
      </c>
    </row>
    <row r="152" s="2" customFormat="1">
      <c r="A152" s="35"/>
      <c r="B152" s="36"/>
      <c r="C152" s="37"/>
      <c r="D152" s="238" t="s">
        <v>244</v>
      </c>
      <c r="E152" s="37"/>
      <c r="F152" s="239" t="s">
        <v>298</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80</v>
      </c>
    </row>
    <row r="153" s="2" customFormat="1" ht="62.7" customHeight="1">
      <c r="A153" s="35"/>
      <c r="B153" s="36"/>
      <c r="C153" s="224" t="s">
        <v>312</v>
      </c>
      <c r="D153" s="224" t="s">
        <v>239</v>
      </c>
      <c r="E153" s="225" t="s">
        <v>301</v>
      </c>
      <c r="F153" s="226" t="s">
        <v>302</v>
      </c>
      <c r="G153" s="227" t="s">
        <v>242</v>
      </c>
      <c r="H153" s="228">
        <v>14</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239</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590</v>
      </c>
    </row>
    <row r="154" s="2" customFormat="1">
      <c r="A154" s="35"/>
      <c r="B154" s="36"/>
      <c r="C154" s="37"/>
      <c r="D154" s="238" t="s">
        <v>244</v>
      </c>
      <c r="E154" s="37"/>
      <c r="F154" s="239" t="s">
        <v>302</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24.15" customHeight="1">
      <c r="A155" s="35"/>
      <c r="B155" s="36"/>
      <c r="C155" s="243" t="s">
        <v>316</v>
      </c>
      <c r="D155" s="243" t="s">
        <v>246</v>
      </c>
      <c r="E155" s="244" t="s">
        <v>290</v>
      </c>
      <c r="F155" s="245" t="s">
        <v>291</v>
      </c>
      <c r="G155" s="246" t="s">
        <v>242</v>
      </c>
      <c r="H155" s="247">
        <v>18</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591</v>
      </c>
    </row>
    <row r="156" s="2" customFormat="1">
      <c r="A156" s="35"/>
      <c r="B156" s="36"/>
      <c r="C156" s="37"/>
      <c r="D156" s="238" t="s">
        <v>244</v>
      </c>
      <c r="E156" s="37"/>
      <c r="F156" s="239" t="s">
        <v>291</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37.8" customHeight="1">
      <c r="A157" s="35"/>
      <c r="B157" s="36"/>
      <c r="C157" s="224" t="s">
        <v>320</v>
      </c>
      <c r="D157" s="224" t="s">
        <v>239</v>
      </c>
      <c r="E157" s="225" t="s">
        <v>293</v>
      </c>
      <c r="F157" s="226" t="s">
        <v>294</v>
      </c>
      <c r="G157" s="227" t="s">
        <v>242</v>
      </c>
      <c r="H157" s="228">
        <v>18</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239</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592</v>
      </c>
    </row>
    <row r="158" s="2" customFormat="1">
      <c r="A158" s="35"/>
      <c r="B158" s="36"/>
      <c r="C158" s="37"/>
      <c r="D158" s="238" t="s">
        <v>244</v>
      </c>
      <c r="E158" s="37"/>
      <c r="F158" s="239" t="s">
        <v>294</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ht="24.15" customHeight="1">
      <c r="A159" s="35"/>
      <c r="B159" s="36"/>
      <c r="C159" s="243" t="s">
        <v>324</v>
      </c>
      <c r="D159" s="243" t="s">
        <v>246</v>
      </c>
      <c r="E159" s="244" t="s">
        <v>305</v>
      </c>
      <c r="F159" s="245" t="s">
        <v>306</v>
      </c>
      <c r="G159" s="246" t="s">
        <v>242</v>
      </c>
      <c r="H159" s="247">
        <v>18</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80</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593</v>
      </c>
    </row>
    <row r="160" s="2" customFormat="1">
      <c r="A160" s="35"/>
      <c r="B160" s="36"/>
      <c r="C160" s="37"/>
      <c r="D160" s="238" t="s">
        <v>244</v>
      </c>
      <c r="E160" s="37"/>
      <c r="F160" s="239" t="s">
        <v>306</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80</v>
      </c>
    </row>
    <row r="161" s="2" customFormat="1" ht="33" customHeight="1">
      <c r="A161" s="35"/>
      <c r="B161" s="36"/>
      <c r="C161" s="224" t="s">
        <v>7</v>
      </c>
      <c r="D161" s="224" t="s">
        <v>239</v>
      </c>
      <c r="E161" s="225" t="s">
        <v>309</v>
      </c>
      <c r="F161" s="226" t="s">
        <v>310</v>
      </c>
      <c r="G161" s="227" t="s">
        <v>242</v>
      </c>
      <c r="H161" s="228">
        <v>18</v>
      </c>
      <c r="I161" s="229"/>
      <c r="J161" s="230">
        <f>ROUND(I161*H161,2)</f>
        <v>0</v>
      </c>
      <c r="K161" s="231"/>
      <c r="L161" s="41"/>
      <c r="M161" s="232" t="s">
        <v>1</v>
      </c>
      <c r="N161" s="23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80</v>
      </c>
      <c r="AT161" s="236" t="s">
        <v>239</v>
      </c>
      <c r="AU161" s="236" t="s">
        <v>80</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594</v>
      </c>
    </row>
    <row r="162" s="2" customFormat="1">
      <c r="A162" s="35"/>
      <c r="B162" s="36"/>
      <c r="C162" s="37"/>
      <c r="D162" s="238" t="s">
        <v>244</v>
      </c>
      <c r="E162" s="37"/>
      <c r="F162" s="239" t="s">
        <v>310</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80</v>
      </c>
    </row>
    <row r="163" s="2" customFormat="1" ht="24.15" customHeight="1">
      <c r="A163" s="35"/>
      <c r="B163" s="36"/>
      <c r="C163" s="243" t="s">
        <v>332</v>
      </c>
      <c r="D163" s="243" t="s">
        <v>246</v>
      </c>
      <c r="E163" s="244" t="s">
        <v>313</v>
      </c>
      <c r="F163" s="245" t="s">
        <v>314</v>
      </c>
      <c r="G163" s="246" t="s">
        <v>242</v>
      </c>
      <c r="H163" s="247">
        <v>18</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595</v>
      </c>
    </row>
    <row r="164" s="2" customFormat="1">
      <c r="A164" s="35"/>
      <c r="B164" s="36"/>
      <c r="C164" s="37"/>
      <c r="D164" s="238" t="s">
        <v>244</v>
      </c>
      <c r="E164" s="37"/>
      <c r="F164" s="239" t="s">
        <v>314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ht="24.15" customHeight="1">
      <c r="A165" s="35"/>
      <c r="B165" s="36"/>
      <c r="C165" s="243" t="s">
        <v>432</v>
      </c>
      <c r="D165" s="243" t="s">
        <v>246</v>
      </c>
      <c r="E165" s="244" t="s">
        <v>317</v>
      </c>
      <c r="F165" s="245" t="s">
        <v>318</v>
      </c>
      <c r="G165" s="246" t="s">
        <v>242</v>
      </c>
      <c r="H165" s="247">
        <v>18</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596</v>
      </c>
    </row>
    <row r="166" s="2" customFormat="1">
      <c r="A166" s="35"/>
      <c r="B166" s="36"/>
      <c r="C166" s="37"/>
      <c r="D166" s="238" t="s">
        <v>244</v>
      </c>
      <c r="E166" s="37"/>
      <c r="F166" s="239" t="s">
        <v>318</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ht="24.15" customHeight="1">
      <c r="A167" s="35"/>
      <c r="B167" s="36"/>
      <c r="C167" s="243" t="s">
        <v>336</v>
      </c>
      <c r="D167" s="243" t="s">
        <v>246</v>
      </c>
      <c r="E167" s="244" t="s">
        <v>321</v>
      </c>
      <c r="F167" s="245" t="s">
        <v>322</v>
      </c>
      <c r="G167" s="246" t="s">
        <v>242</v>
      </c>
      <c r="H167" s="247">
        <v>18</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80</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597</v>
      </c>
    </row>
    <row r="168" s="2" customFormat="1">
      <c r="A168" s="35"/>
      <c r="B168" s="36"/>
      <c r="C168" s="37"/>
      <c r="D168" s="238" t="s">
        <v>244</v>
      </c>
      <c r="E168" s="37"/>
      <c r="F168" s="239" t="s">
        <v>322</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80</v>
      </c>
    </row>
    <row r="169" s="2" customFormat="1" ht="33" customHeight="1">
      <c r="A169" s="35"/>
      <c r="B169" s="36"/>
      <c r="C169" s="243" t="s">
        <v>341</v>
      </c>
      <c r="D169" s="243" t="s">
        <v>246</v>
      </c>
      <c r="E169" s="244" t="s">
        <v>325</v>
      </c>
      <c r="F169" s="245" t="s">
        <v>326</v>
      </c>
      <c r="G169" s="246" t="s">
        <v>327</v>
      </c>
      <c r="H169" s="247">
        <v>18</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598</v>
      </c>
    </row>
    <row r="170" s="2" customFormat="1">
      <c r="A170" s="35"/>
      <c r="B170" s="36"/>
      <c r="C170" s="37"/>
      <c r="D170" s="238" t="s">
        <v>244</v>
      </c>
      <c r="E170" s="37"/>
      <c r="F170" s="239" t="s">
        <v>326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24.15" customHeight="1">
      <c r="A171" s="35"/>
      <c r="B171" s="36"/>
      <c r="C171" s="243" t="s">
        <v>345</v>
      </c>
      <c r="D171" s="243" t="s">
        <v>246</v>
      </c>
      <c r="E171" s="244" t="s">
        <v>329</v>
      </c>
      <c r="F171" s="245" t="s">
        <v>330</v>
      </c>
      <c r="G171" s="246" t="s">
        <v>242</v>
      </c>
      <c r="H171" s="247">
        <v>14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599</v>
      </c>
    </row>
    <row r="172" s="2" customFormat="1">
      <c r="A172" s="35"/>
      <c r="B172" s="36"/>
      <c r="C172" s="37"/>
      <c r="D172" s="238" t="s">
        <v>244</v>
      </c>
      <c r="E172" s="37"/>
      <c r="F172" s="239" t="s">
        <v>330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445</v>
      </c>
      <c r="D173" s="243" t="s">
        <v>246</v>
      </c>
      <c r="E173" s="244" t="s">
        <v>333</v>
      </c>
      <c r="F173" s="245" t="s">
        <v>334</v>
      </c>
      <c r="G173" s="246" t="s">
        <v>242</v>
      </c>
      <c r="H173" s="247">
        <v>14</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600</v>
      </c>
    </row>
    <row r="174" s="2" customFormat="1">
      <c r="A174" s="35"/>
      <c r="B174" s="36"/>
      <c r="C174" s="37"/>
      <c r="D174" s="238" t="s">
        <v>244</v>
      </c>
      <c r="E174" s="37"/>
      <c r="F174" s="239" t="s">
        <v>334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66.75" customHeight="1">
      <c r="A175" s="35"/>
      <c r="B175" s="36"/>
      <c r="C175" s="224" t="s">
        <v>453</v>
      </c>
      <c r="D175" s="224" t="s">
        <v>239</v>
      </c>
      <c r="E175" s="225" t="s">
        <v>337</v>
      </c>
      <c r="F175" s="226" t="s">
        <v>338</v>
      </c>
      <c r="G175" s="227" t="s">
        <v>242</v>
      </c>
      <c r="H175" s="228">
        <v>12</v>
      </c>
      <c r="I175" s="229"/>
      <c r="J175" s="230">
        <f>ROUND(I175*H175,2)</f>
        <v>0</v>
      </c>
      <c r="K175" s="231"/>
      <c r="L175" s="41"/>
      <c r="M175" s="232" t="s">
        <v>1</v>
      </c>
      <c r="N175" s="23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80</v>
      </c>
      <c r="AT175" s="236" t="s">
        <v>239</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601</v>
      </c>
    </row>
    <row r="176" s="2" customFormat="1">
      <c r="A176" s="35"/>
      <c r="B176" s="36"/>
      <c r="C176" s="37"/>
      <c r="D176" s="238" t="s">
        <v>244</v>
      </c>
      <c r="E176" s="37"/>
      <c r="F176" s="239" t="s">
        <v>340</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33" customHeight="1">
      <c r="A177" s="35"/>
      <c r="B177" s="36"/>
      <c r="C177" s="224" t="s">
        <v>457</v>
      </c>
      <c r="D177" s="224" t="s">
        <v>239</v>
      </c>
      <c r="E177" s="225" t="s">
        <v>342</v>
      </c>
      <c r="F177" s="226" t="s">
        <v>343</v>
      </c>
      <c r="G177" s="227" t="s">
        <v>242</v>
      </c>
      <c r="H177" s="228">
        <v>48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80</v>
      </c>
      <c r="AT177" s="236" t="s">
        <v>239</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602</v>
      </c>
    </row>
    <row r="178" s="2" customFormat="1">
      <c r="A178" s="35"/>
      <c r="B178" s="36"/>
      <c r="C178" s="37"/>
      <c r="D178" s="238" t="s">
        <v>244</v>
      </c>
      <c r="E178" s="37"/>
      <c r="F178" s="239" t="s">
        <v>343</v>
      </c>
      <c r="G178" s="37"/>
      <c r="H178" s="37"/>
      <c r="I178" s="240"/>
      <c r="J178" s="37"/>
      <c r="K178" s="37"/>
      <c r="L178" s="41"/>
      <c r="M178" s="256"/>
      <c r="N178" s="257"/>
      <c r="O178" s="258"/>
      <c r="P178" s="258"/>
      <c r="Q178" s="258"/>
      <c r="R178" s="258"/>
      <c r="S178" s="258"/>
      <c r="T178" s="259"/>
      <c r="U178" s="35"/>
      <c r="V178" s="35"/>
      <c r="W178" s="35"/>
      <c r="X178" s="35"/>
      <c r="Y178" s="35"/>
      <c r="Z178" s="35"/>
      <c r="AA178" s="35"/>
      <c r="AB178" s="35"/>
      <c r="AC178" s="35"/>
      <c r="AD178" s="35"/>
      <c r="AE178" s="35"/>
      <c r="AT178" s="14" t="s">
        <v>244</v>
      </c>
      <c r="AU178" s="14" t="s">
        <v>80</v>
      </c>
    </row>
    <row r="179" s="2" customFormat="1" ht="6.96" customHeight="1">
      <c r="A179" s="35"/>
      <c r="B179" s="63"/>
      <c r="C179" s="64"/>
      <c r="D179" s="64"/>
      <c r="E179" s="64"/>
      <c r="F179" s="64"/>
      <c r="G179" s="64"/>
      <c r="H179" s="64"/>
      <c r="I179" s="64"/>
      <c r="J179" s="64"/>
      <c r="K179" s="64"/>
      <c r="L179" s="41"/>
      <c r="M179" s="35"/>
      <c r="O179" s="35"/>
      <c r="P179" s="35"/>
      <c r="Q179" s="35"/>
      <c r="R179" s="35"/>
      <c r="S179" s="35"/>
      <c r="T179" s="35"/>
      <c r="U179" s="35"/>
      <c r="V179" s="35"/>
      <c r="W179" s="35"/>
      <c r="X179" s="35"/>
      <c r="Y179" s="35"/>
      <c r="Z179" s="35"/>
      <c r="AA179" s="35"/>
      <c r="AB179" s="35"/>
      <c r="AC179" s="35"/>
      <c r="AD179" s="35"/>
      <c r="AE179" s="35"/>
    </row>
  </sheetData>
  <sheetProtection sheet="1" autoFilter="0" formatColumns="0" formatRows="0" objects="1" scenarios="1" spinCount="100000" saltValue="zCKT6KEvx6bx6Xg5lxfv462oMnCA49XTjjMGlWa3oR/QZqpQu3+U9hTicgs5Vasn7xz+vKVrMFDE+Da6EMjMuw==" hashValue="E1MWe1rh5VqtNnMmpgDUU+2b6fKfOHnF5v1wsu0rd0Em2gjwTHtdx1YAdc/kX1Fn3yHk3rlL6W4IGk73OUvjHg==" algorithmName="SHA-512" password="CC35"/>
  <autoFilter ref="C126:K178"/>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111</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572</v>
      </c>
      <c r="F9" s="1"/>
      <c r="G9" s="1"/>
      <c r="H9" s="1"/>
      <c r="L9" s="17"/>
    </row>
    <row r="10" s="1" customFormat="1" ht="12" customHeight="1">
      <c r="B10" s="17"/>
      <c r="D10" s="148" t="s">
        <v>209</v>
      </c>
      <c r="L10" s="17"/>
    </row>
    <row r="11" s="2" customFormat="1" ht="16.5" customHeight="1">
      <c r="A11" s="35"/>
      <c r="B11" s="41"/>
      <c r="C11" s="35"/>
      <c r="D11" s="35"/>
      <c r="E11" s="150" t="s">
        <v>573</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572</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573</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350</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351</v>
      </c>
      <c r="E102" s="195"/>
      <c r="F102" s="195"/>
      <c r="G102" s="195"/>
      <c r="H102" s="195"/>
      <c r="I102" s="195"/>
      <c r="J102" s="196">
        <f>J128</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572</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573</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Dle sborníku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f>
        <v>0</v>
      </c>
      <c r="Q126" s="101"/>
      <c r="R126" s="207">
        <f>R127</f>
        <v>0.058560000000000001</v>
      </c>
      <c r="S126" s="101"/>
      <c r="T126" s="208">
        <f>T127</f>
        <v>0</v>
      </c>
      <c r="U126" s="35"/>
      <c r="V126" s="35"/>
      <c r="W126" s="35"/>
      <c r="X126" s="35"/>
      <c r="Y126" s="35"/>
      <c r="Z126" s="35"/>
      <c r="AA126" s="35"/>
      <c r="AB126" s="35"/>
      <c r="AC126" s="35"/>
      <c r="AD126" s="35"/>
      <c r="AE126" s="35"/>
      <c r="AT126" s="14" t="s">
        <v>72</v>
      </c>
      <c r="AU126" s="14" t="s">
        <v>219</v>
      </c>
      <c r="BK126" s="209">
        <f>BK127</f>
        <v>0</v>
      </c>
    </row>
    <row r="127" s="12" customFormat="1" ht="25.92" customHeight="1">
      <c r="A127" s="12"/>
      <c r="B127" s="210"/>
      <c r="C127" s="211"/>
      <c r="D127" s="212" t="s">
        <v>72</v>
      </c>
      <c r="E127" s="213" t="s">
        <v>246</v>
      </c>
      <c r="F127" s="213" t="s">
        <v>352</v>
      </c>
      <c r="G127" s="211"/>
      <c r="H127" s="211"/>
      <c r="I127" s="214"/>
      <c r="J127" s="215">
        <f>BK127</f>
        <v>0</v>
      </c>
      <c r="K127" s="211"/>
      <c r="L127" s="216"/>
      <c r="M127" s="217"/>
      <c r="N127" s="218"/>
      <c r="O127" s="218"/>
      <c r="P127" s="219">
        <f>P128</f>
        <v>0</v>
      </c>
      <c r="Q127" s="218"/>
      <c r="R127" s="219">
        <f>R128</f>
        <v>0.058560000000000001</v>
      </c>
      <c r="S127" s="218"/>
      <c r="T127" s="220">
        <f>T128</f>
        <v>0</v>
      </c>
      <c r="U127" s="12"/>
      <c r="V127" s="12"/>
      <c r="W127" s="12"/>
      <c r="X127" s="12"/>
      <c r="Y127" s="12"/>
      <c r="Z127" s="12"/>
      <c r="AA127" s="12"/>
      <c r="AB127" s="12"/>
      <c r="AC127" s="12"/>
      <c r="AD127" s="12"/>
      <c r="AE127" s="12"/>
      <c r="AR127" s="221" t="s">
        <v>89</v>
      </c>
      <c r="AT127" s="222" t="s">
        <v>72</v>
      </c>
      <c r="AU127" s="222" t="s">
        <v>73</v>
      </c>
      <c r="AY127" s="221" t="s">
        <v>238</v>
      </c>
      <c r="BK127" s="223">
        <f>BK128</f>
        <v>0</v>
      </c>
    </row>
    <row r="128" s="12" customFormat="1" ht="22.8" customHeight="1">
      <c r="A128" s="12"/>
      <c r="B128" s="210"/>
      <c r="C128" s="211"/>
      <c r="D128" s="212" t="s">
        <v>72</v>
      </c>
      <c r="E128" s="254" t="s">
        <v>353</v>
      </c>
      <c r="F128" s="254" t="s">
        <v>354</v>
      </c>
      <c r="G128" s="211"/>
      <c r="H128" s="211"/>
      <c r="I128" s="214"/>
      <c r="J128" s="255">
        <f>BK128</f>
        <v>0</v>
      </c>
      <c r="K128" s="211"/>
      <c r="L128" s="216"/>
      <c r="M128" s="217"/>
      <c r="N128" s="218"/>
      <c r="O128" s="218"/>
      <c r="P128" s="219">
        <f>SUM(P129:P138)</f>
        <v>0</v>
      </c>
      <c r="Q128" s="218"/>
      <c r="R128" s="219">
        <f>SUM(R129:R138)</f>
        <v>0.058560000000000001</v>
      </c>
      <c r="S128" s="218"/>
      <c r="T128" s="220">
        <f>SUM(T129:T138)</f>
        <v>0</v>
      </c>
      <c r="U128" s="12"/>
      <c r="V128" s="12"/>
      <c r="W128" s="12"/>
      <c r="X128" s="12"/>
      <c r="Y128" s="12"/>
      <c r="Z128" s="12"/>
      <c r="AA128" s="12"/>
      <c r="AB128" s="12"/>
      <c r="AC128" s="12"/>
      <c r="AD128" s="12"/>
      <c r="AE128" s="12"/>
      <c r="AR128" s="221" t="s">
        <v>89</v>
      </c>
      <c r="AT128" s="222" t="s">
        <v>72</v>
      </c>
      <c r="AU128" s="222" t="s">
        <v>80</v>
      </c>
      <c r="AY128" s="221" t="s">
        <v>238</v>
      </c>
      <c r="BK128" s="223">
        <f>SUM(BK129:BK138)</f>
        <v>0</v>
      </c>
    </row>
    <row r="129" s="2" customFormat="1" ht="62.7" customHeight="1">
      <c r="A129" s="35"/>
      <c r="B129" s="36"/>
      <c r="C129" s="224" t="s">
        <v>80</v>
      </c>
      <c r="D129" s="224" t="s">
        <v>239</v>
      </c>
      <c r="E129" s="225" t="s">
        <v>355</v>
      </c>
      <c r="F129" s="226" t="s">
        <v>356</v>
      </c>
      <c r="G129" s="227" t="s">
        <v>249</v>
      </c>
      <c r="H129" s="228">
        <v>10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357</v>
      </c>
      <c r="AT129" s="236" t="s">
        <v>239</v>
      </c>
      <c r="AU129" s="236" t="s">
        <v>85</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603</v>
      </c>
    </row>
    <row r="130" s="2" customFormat="1">
      <c r="A130" s="35"/>
      <c r="B130" s="36"/>
      <c r="C130" s="37"/>
      <c r="D130" s="238" t="s">
        <v>244</v>
      </c>
      <c r="E130" s="37"/>
      <c r="F130" s="239" t="s">
        <v>356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85</v>
      </c>
    </row>
    <row r="131" s="2" customFormat="1" ht="55.5" customHeight="1">
      <c r="A131" s="35"/>
      <c r="B131" s="36"/>
      <c r="C131" s="224" t="s">
        <v>85</v>
      </c>
      <c r="D131" s="224" t="s">
        <v>239</v>
      </c>
      <c r="E131" s="225" t="s">
        <v>359</v>
      </c>
      <c r="F131" s="226" t="s">
        <v>360</v>
      </c>
      <c r="G131" s="227" t="s">
        <v>249</v>
      </c>
      <c r="H131" s="228">
        <v>10</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357</v>
      </c>
      <c r="AT131" s="236" t="s">
        <v>239</v>
      </c>
      <c r="AU131" s="236" t="s">
        <v>85</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357</v>
      </c>
      <c r="BM131" s="236" t="s">
        <v>604</v>
      </c>
    </row>
    <row r="132" s="2" customFormat="1">
      <c r="A132" s="35"/>
      <c r="B132" s="36"/>
      <c r="C132" s="37"/>
      <c r="D132" s="238" t="s">
        <v>244</v>
      </c>
      <c r="E132" s="37"/>
      <c r="F132" s="239" t="s">
        <v>360</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85</v>
      </c>
    </row>
    <row r="133" s="2" customFormat="1" ht="49.05" customHeight="1">
      <c r="A133" s="35"/>
      <c r="B133" s="36"/>
      <c r="C133" s="224" t="s">
        <v>89</v>
      </c>
      <c r="D133" s="224" t="s">
        <v>239</v>
      </c>
      <c r="E133" s="225" t="s">
        <v>362</v>
      </c>
      <c r="F133" s="226" t="s">
        <v>363</v>
      </c>
      <c r="G133" s="227" t="s">
        <v>249</v>
      </c>
      <c r="H133" s="228">
        <v>16</v>
      </c>
      <c r="I133" s="229"/>
      <c r="J133" s="230">
        <f>ROUND(I133*H133,2)</f>
        <v>0</v>
      </c>
      <c r="K133" s="231"/>
      <c r="L133" s="41"/>
      <c r="M133" s="232" t="s">
        <v>1</v>
      </c>
      <c r="N133" s="233" t="s">
        <v>38</v>
      </c>
      <c r="O133" s="88"/>
      <c r="P133" s="234">
        <f>O133*H133</f>
        <v>0</v>
      </c>
      <c r="Q133" s="234">
        <v>0.0036600000000000001</v>
      </c>
      <c r="R133" s="234">
        <f>Q133*H133</f>
        <v>0.058560000000000001</v>
      </c>
      <c r="S133" s="234">
        <v>0</v>
      </c>
      <c r="T133" s="235">
        <f>S133*H133</f>
        <v>0</v>
      </c>
      <c r="U133" s="35"/>
      <c r="V133" s="35"/>
      <c r="W133" s="35"/>
      <c r="X133" s="35"/>
      <c r="Y133" s="35"/>
      <c r="Z133" s="35"/>
      <c r="AA133" s="35"/>
      <c r="AB133" s="35"/>
      <c r="AC133" s="35"/>
      <c r="AD133" s="35"/>
      <c r="AE133" s="35"/>
      <c r="AR133" s="236" t="s">
        <v>357</v>
      </c>
      <c r="AT133" s="236" t="s">
        <v>239</v>
      </c>
      <c r="AU133" s="236" t="s">
        <v>85</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357</v>
      </c>
      <c r="BM133" s="236" t="s">
        <v>605</v>
      </c>
    </row>
    <row r="134" s="2" customFormat="1">
      <c r="A134" s="35"/>
      <c r="B134" s="36"/>
      <c r="C134" s="37"/>
      <c r="D134" s="238" t="s">
        <v>244</v>
      </c>
      <c r="E134" s="37"/>
      <c r="F134" s="239" t="s">
        <v>363</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85</v>
      </c>
    </row>
    <row r="135" s="2" customFormat="1" ht="37.8" customHeight="1">
      <c r="A135" s="35"/>
      <c r="B135" s="36"/>
      <c r="C135" s="224" t="s">
        <v>258</v>
      </c>
      <c r="D135" s="224" t="s">
        <v>239</v>
      </c>
      <c r="E135" s="225" t="s">
        <v>365</v>
      </c>
      <c r="F135" s="226" t="s">
        <v>366</v>
      </c>
      <c r="G135" s="227" t="s">
        <v>242</v>
      </c>
      <c r="H135" s="228">
        <v>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357</v>
      </c>
      <c r="AT135" s="236" t="s">
        <v>239</v>
      </c>
      <c r="AU135" s="236" t="s">
        <v>85</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357</v>
      </c>
      <c r="BM135" s="236" t="s">
        <v>606</v>
      </c>
    </row>
    <row r="136" s="2" customFormat="1">
      <c r="A136" s="35"/>
      <c r="B136" s="36"/>
      <c r="C136" s="37"/>
      <c r="D136" s="238" t="s">
        <v>244</v>
      </c>
      <c r="E136" s="37"/>
      <c r="F136" s="239" t="s">
        <v>366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85</v>
      </c>
    </row>
    <row r="137" s="2" customFormat="1" ht="37.8" customHeight="1">
      <c r="A137" s="35"/>
      <c r="B137" s="36"/>
      <c r="C137" s="224" t="s">
        <v>263</v>
      </c>
      <c r="D137" s="224" t="s">
        <v>239</v>
      </c>
      <c r="E137" s="225" t="s">
        <v>368</v>
      </c>
      <c r="F137" s="226" t="s">
        <v>369</v>
      </c>
      <c r="G137" s="227" t="s">
        <v>242</v>
      </c>
      <c r="H137" s="228">
        <v>7</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357</v>
      </c>
      <c r="AT137" s="236" t="s">
        <v>239</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357</v>
      </c>
      <c r="BM137" s="236" t="s">
        <v>607</v>
      </c>
    </row>
    <row r="138" s="2" customFormat="1">
      <c r="A138" s="35"/>
      <c r="B138" s="36"/>
      <c r="C138" s="37"/>
      <c r="D138" s="238" t="s">
        <v>244</v>
      </c>
      <c r="E138" s="37"/>
      <c r="F138" s="239" t="s">
        <v>369</v>
      </c>
      <c r="G138" s="37"/>
      <c r="H138" s="37"/>
      <c r="I138" s="240"/>
      <c r="J138" s="37"/>
      <c r="K138" s="37"/>
      <c r="L138" s="41"/>
      <c r="M138" s="256"/>
      <c r="N138" s="257"/>
      <c r="O138" s="258"/>
      <c r="P138" s="258"/>
      <c r="Q138" s="258"/>
      <c r="R138" s="258"/>
      <c r="S138" s="258"/>
      <c r="T138" s="259"/>
      <c r="U138" s="35"/>
      <c r="V138" s="35"/>
      <c r="W138" s="35"/>
      <c r="X138" s="35"/>
      <c r="Y138" s="35"/>
      <c r="Z138" s="35"/>
      <c r="AA138" s="35"/>
      <c r="AB138" s="35"/>
      <c r="AC138" s="35"/>
      <c r="AD138" s="35"/>
      <c r="AE138" s="35"/>
      <c r="AT138" s="14" t="s">
        <v>244</v>
      </c>
      <c r="AU138" s="14" t="s">
        <v>85</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1U9ZRBgOk5YjSTPpvZxoSoR68mJzHG0s99tyHT5qvgI1U1TAok0hSeOJCzNw78OV7Bxic/DpsqxXZLHMEXW55A==" hashValue="308UFvc5olCZ/5ln17nbpMzX1vG0E278seFZ91g3f5W+kFGyj5UxlWleHlwyR+t+whLz+2jlPSg8bCvGC8i1Rg=="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114</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572</v>
      </c>
      <c r="F9" s="1"/>
      <c r="G9" s="1"/>
      <c r="H9" s="1"/>
      <c r="L9" s="17"/>
    </row>
    <row r="10" s="1" customFormat="1" ht="12" customHeight="1">
      <c r="B10" s="17"/>
      <c r="D10" s="148" t="s">
        <v>209</v>
      </c>
      <c r="L10" s="17"/>
    </row>
    <row r="11" s="2" customFormat="1" ht="16.5" customHeight="1">
      <c r="A11" s="35"/>
      <c r="B11" s="41"/>
      <c r="C11" s="35"/>
      <c r="D11" s="35"/>
      <c r="E11" s="150" t="s">
        <v>608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ROUND((SUM(BE126:BE194)),  2)</f>
        <v>0</v>
      </c>
      <c r="G37" s="35"/>
      <c r="H37" s="35"/>
      <c r="I37" s="162">
        <v>0.20999999999999999</v>
      </c>
      <c r="J37" s="161">
        <f>ROUND(((SUM(BE126:BE194))*I37),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ROUND((SUM(BF126:BF194)),  2)</f>
        <v>0</v>
      </c>
      <c r="G38" s="35"/>
      <c r="H38" s="35"/>
      <c r="I38" s="162">
        <v>0.12</v>
      </c>
      <c r="J38" s="161">
        <f>ROUND(((SUM(BF126:BF194))*I38),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ROUND((SUM(BG126:BG194)),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ROUND((SUM(BH126:BH194)),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ROUND((SUM(BI126:BI194)),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572</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608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608</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222</v>
      </c>
      <c r="E102" s="190"/>
      <c r="F102" s="190"/>
      <c r="G102" s="190"/>
      <c r="H102" s="190"/>
      <c r="I102" s="190"/>
      <c r="J102" s="191">
        <f>J186</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572</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608</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P127+P186</f>
        <v>0</v>
      </c>
      <c r="Q126" s="101"/>
      <c r="R126" s="207">
        <f>R127+R186</f>
        <v>0</v>
      </c>
      <c r="S126" s="101"/>
      <c r="T126" s="208">
        <f>T127+T186</f>
        <v>0</v>
      </c>
      <c r="U126" s="35"/>
      <c r="V126" s="35"/>
      <c r="W126" s="35"/>
      <c r="X126" s="35"/>
      <c r="Y126" s="35"/>
      <c r="Z126" s="35"/>
      <c r="AA126" s="35"/>
      <c r="AB126" s="35"/>
      <c r="AC126" s="35"/>
      <c r="AD126" s="35"/>
      <c r="AE126" s="35"/>
      <c r="AT126" s="14" t="s">
        <v>72</v>
      </c>
      <c r="AU126" s="14" t="s">
        <v>219</v>
      </c>
      <c r="BK126" s="209">
        <f>BK127+BK186</f>
        <v>0</v>
      </c>
    </row>
    <row r="127" s="12" customFormat="1" ht="25.92" customHeight="1">
      <c r="A127" s="12"/>
      <c r="B127" s="210"/>
      <c r="C127" s="211"/>
      <c r="D127" s="212" t="s">
        <v>72</v>
      </c>
      <c r="E127" s="213" t="s">
        <v>91</v>
      </c>
      <c r="F127" s="213" t="s">
        <v>112</v>
      </c>
      <c r="G127" s="211"/>
      <c r="H127" s="211"/>
      <c r="I127" s="214"/>
      <c r="J127" s="215">
        <f>BK127</f>
        <v>0</v>
      </c>
      <c r="K127" s="211"/>
      <c r="L127" s="216"/>
      <c r="M127" s="217"/>
      <c r="N127" s="218"/>
      <c r="O127" s="218"/>
      <c r="P127" s="219">
        <f>SUM(P128:P185)</f>
        <v>0</v>
      </c>
      <c r="Q127" s="218"/>
      <c r="R127" s="219">
        <f>SUM(R128:R185)</f>
        <v>0</v>
      </c>
      <c r="S127" s="218"/>
      <c r="T127" s="220">
        <f>SUM(T128:T185)</f>
        <v>0</v>
      </c>
      <c r="U127" s="12"/>
      <c r="V127" s="12"/>
      <c r="W127" s="12"/>
      <c r="X127" s="12"/>
      <c r="Y127" s="12"/>
      <c r="Z127" s="12"/>
      <c r="AA127" s="12"/>
      <c r="AB127" s="12"/>
      <c r="AC127" s="12"/>
      <c r="AD127" s="12"/>
      <c r="AE127" s="12"/>
      <c r="AR127" s="221" t="s">
        <v>80</v>
      </c>
      <c r="AT127" s="222" t="s">
        <v>72</v>
      </c>
      <c r="AU127" s="222" t="s">
        <v>73</v>
      </c>
      <c r="AY127" s="221" t="s">
        <v>238</v>
      </c>
      <c r="BK127" s="223">
        <f>SUM(BK128:BK185)</f>
        <v>0</v>
      </c>
    </row>
    <row r="128" s="2" customFormat="1" ht="16.5" customHeight="1">
      <c r="A128" s="35"/>
      <c r="B128" s="36"/>
      <c r="C128" s="224" t="s">
        <v>80</v>
      </c>
      <c r="D128" s="224" t="s">
        <v>239</v>
      </c>
      <c r="E128" s="225" t="s">
        <v>375</v>
      </c>
      <c r="F128" s="226" t="s">
        <v>376</v>
      </c>
      <c r="G128" s="227" t="s">
        <v>242</v>
      </c>
      <c r="H128" s="228">
        <v>5</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80</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609</v>
      </c>
    </row>
    <row r="129" s="2" customFormat="1">
      <c r="A129" s="35"/>
      <c r="B129" s="36"/>
      <c r="C129" s="37"/>
      <c r="D129" s="238" t="s">
        <v>244</v>
      </c>
      <c r="E129" s="37"/>
      <c r="F129" s="239" t="s">
        <v>376</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80</v>
      </c>
    </row>
    <row r="130" s="2" customFormat="1" ht="16.5" customHeight="1">
      <c r="A130" s="35"/>
      <c r="B130" s="36"/>
      <c r="C130" s="224" t="s">
        <v>85</v>
      </c>
      <c r="D130" s="224" t="s">
        <v>239</v>
      </c>
      <c r="E130" s="225" t="s">
        <v>372</v>
      </c>
      <c r="F130" s="226" t="s">
        <v>373</v>
      </c>
      <c r="G130" s="227" t="s">
        <v>242</v>
      </c>
      <c r="H130" s="228">
        <v>5</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610</v>
      </c>
    </row>
    <row r="131" s="2" customFormat="1">
      <c r="A131" s="35"/>
      <c r="B131" s="36"/>
      <c r="C131" s="37"/>
      <c r="D131" s="238" t="s">
        <v>244</v>
      </c>
      <c r="E131" s="37"/>
      <c r="F131" s="239" t="s">
        <v>373</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16.5" customHeight="1">
      <c r="A132" s="35"/>
      <c r="B132" s="36"/>
      <c r="C132" s="224" t="s">
        <v>89</v>
      </c>
      <c r="D132" s="224" t="s">
        <v>239</v>
      </c>
      <c r="E132" s="225" t="s">
        <v>378</v>
      </c>
      <c r="F132" s="226" t="s">
        <v>379</v>
      </c>
      <c r="G132" s="227" t="s">
        <v>242</v>
      </c>
      <c r="H132" s="228">
        <v>30</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611</v>
      </c>
    </row>
    <row r="133" s="2" customFormat="1">
      <c r="A133" s="35"/>
      <c r="B133" s="36"/>
      <c r="C133" s="37"/>
      <c r="D133" s="238" t="s">
        <v>244</v>
      </c>
      <c r="E133" s="37"/>
      <c r="F133" s="239" t="s">
        <v>379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21.75" customHeight="1">
      <c r="A134" s="35"/>
      <c r="B134" s="36"/>
      <c r="C134" s="224" t="s">
        <v>263</v>
      </c>
      <c r="D134" s="224" t="s">
        <v>239</v>
      </c>
      <c r="E134" s="225" t="s">
        <v>498</v>
      </c>
      <c r="F134" s="226" t="s">
        <v>499</v>
      </c>
      <c r="G134" s="227" t="s">
        <v>242</v>
      </c>
      <c r="H134" s="228">
        <v>10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612</v>
      </c>
    </row>
    <row r="135" s="2" customFormat="1">
      <c r="A135" s="35"/>
      <c r="B135" s="36"/>
      <c r="C135" s="37"/>
      <c r="D135" s="238" t="s">
        <v>244</v>
      </c>
      <c r="E135" s="37"/>
      <c r="F135" s="239" t="s">
        <v>499</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24.15" customHeight="1">
      <c r="A136" s="35"/>
      <c r="B136" s="36"/>
      <c r="C136" s="224" t="s">
        <v>273</v>
      </c>
      <c r="D136" s="224" t="s">
        <v>239</v>
      </c>
      <c r="E136" s="225" t="s">
        <v>381</v>
      </c>
      <c r="F136" s="226" t="s">
        <v>382</v>
      </c>
      <c r="G136" s="227" t="s">
        <v>242</v>
      </c>
      <c r="H136" s="228">
        <v>290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613</v>
      </c>
    </row>
    <row r="137" s="2" customFormat="1">
      <c r="A137" s="35"/>
      <c r="B137" s="36"/>
      <c r="C137" s="37"/>
      <c r="D137" s="238" t="s">
        <v>244</v>
      </c>
      <c r="E137" s="37"/>
      <c r="F137" s="239" t="s">
        <v>382</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24.15" customHeight="1">
      <c r="A138" s="35"/>
      <c r="B138" s="36"/>
      <c r="C138" s="224" t="s">
        <v>277</v>
      </c>
      <c r="D138" s="224" t="s">
        <v>239</v>
      </c>
      <c r="E138" s="225" t="s">
        <v>384</v>
      </c>
      <c r="F138" s="226" t="s">
        <v>385</v>
      </c>
      <c r="G138" s="227" t="s">
        <v>242</v>
      </c>
      <c r="H138" s="228">
        <v>200</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239</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614</v>
      </c>
    </row>
    <row r="139" s="2" customFormat="1">
      <c r="A139" s="35"/>
      <c r="B139" s="36"/>
      <c r="C139" s="37"/>
      <c r="D139" s="238" t="s">
        <v>244</v>
      </c>
      <c r="E139" s="37"/>
      <c r="F139" s="239" t="s">
        <v>385</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21.75" customHeight="1">
      <c r="A140" s="35"/>
      <c r="B140" s="36"/>
      <c r="C140" s="243" t="s">
        <v>281</v>
      </c>
      <c r="D140" s="243" t="s">
        <v>246</v>
      </c>
      <c r="E140" s="244" t="s">
        <v>387</v>
      </c>
      <c r="F140" s="245" t="s">
        <v>388</v>
      </c>
      <c r="G140" s="246" t="s">
        <v>242</v>
      </c>
      <c r="H140" s="247">
        <v>4</v>
      </c>
      <c r="I140" s="248"/>
      <c r="J140" s="249">
        <f>ROUND(I140*H140,2)</f>
        <v>0</v>
      </c>
      <c r="K140" s="250"/>
      <c r="L140" s="251"/>
      <c r="M140" s="252" t="s">
        <v>1</v>
      </c>
      <c r="N140" s="25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85</v>
      </c>
      <c r="AT140" s="236" t="s">
        <v>246</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615</v>
      </c>
    </row>
    <row r="141" s="2" customFormat="1">
      <c r="A141" s="35"/>
      <c r="B141" s="36"/>
      <c r="C141" s="37"/>
      <c r="D141" s="238" t="s">
        <v>244</v>
      </c>
      <c r="E141" s="37"/>
      <c r="F141" s="239" t="s">
        <v>388</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16.5" customHeight="1">
      <c r="A142" s="35"/>
      <c r="B142" s="36"/>
      <c r="C142" s="224" t="s">
        <v>285</v>
      </c>
      <c r="D142" s="224" t="s">
        <v>239</v>
      </c>
      <c r="E142" s="225" t="s">
        <v>390</v>
      </c>
      <c r="F142" s="226" t="s">
        <v>391</v>
      </c>
      <c r="G142" s="227" t="s">
        <v>242</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616</v>
      </c>
    </row>
    <row r="143" s="2" customFormat="1">
      <c r="A143" s="35"/>
      <c r="B143" s="36"/>
      <c r="C143" s="37"/>
      <c r="D143" s="238" t="s">
        <v>244</v>
      </c>
      <c r="E143" s="37"/>
      <c r="F143" s="239" t="s">
        <v>391</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4.15" customHeight="1">
      <c r="A144" s="35"/>
      <c r="B144" s="36"/>
      <c r="C144" s="224" t="s">
        <v>289</v>
      </c>
      <c r="D144" s="224" t="s">
        <v>239</v>
      </c>
      <c r="E144" s="225" t="s">
        <v>393</v>
      </c>
      <c r="F144" s="226" t="s">
        <v>394</v>
      </c>
      <c r="G144" s="227" t="s">
        <v>242</v>
      </c>
      <c r="H144" s="228">
        <v>4</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80</v>
      </c>
      <c r="AT144" s="236" t="s">
        <v>239</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617</v>
      </c>
    </row>
    <row r="145" s="2" customFormat="1">
      <c r="A145" s="35"/>
      <c r="B145" s="36"/>
      <c r="C145" s="37"/>
      <c r="D145" s="238" t="s">
        <v>244</v>
      </c>
      <c r="E145" s="37"/>
      <c r="F145" s="239" t="s">
        <v>394</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24.15" customHeight="1">
      <c r="A146" s="35"/>
      <c r="B146" s="36"/>
      <c r="C146" s="243" t="s">
        <v>8</v>
      </c>
      <c r="D146" s="243" t="s">
        <v>246</v>
      </c>
      <c r="E146" s="244" t="s">
        <v>396</v>
      </c>
      <c r="F146" s="245" t="s">
        <v>397</v>
      </c>
      <c r="G146" s="246" t="s">
        <v>242</v>
      </c>
      <c r="H146" s="247">
        <v>4</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618</v>
      </c>
    </row>
    <row r="147" s="2" customFormat="1">
      <c r="A147" s="35"/>
      <c r="B147" s="36"/>
      <c r="C147" s="37"/>
      <c r="D147" s="238" t="s">
        <v>244</v>
      </c>
      <c r="E147" s="37"/>
      <c r="F147" s="239" t="s">
        <v>397</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24.15" customHeight="1">
      <c r="A148" s="35"/>
      <c r="B148" s="36"/>
      <c r="C148" s="243" t="s">
        <v>296</v>
      </c>
      <c r="D148" s="243" t="s">
        <v>246</v>
      </c>
      <c r="E148" s="244" t="s">
        <v>399</v>
      </c>
      <c r="F148" s="245" t="s">
        <v>400</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619</v>
      </c>
    </row>
    <row r="149" s="2" customFormat="1">
      <c r="A149" s="35"/>
      <c r="B149" s="36"/>
      <c r="C149" s="37"/>
      <c r="D149" s="238" t="s">
        <v>244</v>
      </c>
      <c r="E149" s="37"/>
      <c r="F149" s="239" t="s">
        <v>400</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43" t="s">
        <v>300</v>
      </c>
      <c r="D150" s="243" t="s">
        <v>246</v>
      </c>
      <c r="E150" s="244" t="s">
        <v>402</v>
      </c>
      <c r="F150" s="245" t="s">
        <v>403</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620</v>
      </c>
    </row>
    <row r="151" s="2" customFormat="1">
      <c r="A151" s="35"/>
      <c r="B151" s="36"/>
      <c r="C151" s="37"/>
      <c r="D151" s="238" t="s">
        <v>244</v>
      </c>
      <c r="E151" s="37"/>
      <c r="F151" s="239" t="s">
        <v>403</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43" t="s">
        <v>304</v>
      </c>
      <c r="D152" s="243" t="s">
        <v>246</v>
      </c>
      <c r="E152" s="244" t="s">
        <v>405</v>
      </c>
      <c r="F152" s="245" t="s">
        <v>406</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621</v>
      </c>
    </row>
    <row r="153" s="2" customFormat="1">
      <c r="A153" s="35"/>
      <c r="B153" s="36"/>
      <c r="C153" s="37"/>
      <c r="D153" s="238" t="s">
        <v>244</v>
      </c>
      <c r="E153" s="37"/>
      <c r="F153" s="239" t="s">
        <v>406</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308</v>
      </c>
      <c r="D154" s="243" t="s">
        <v>246</v>
      </c>
      <c r="E154" s="244" t="s">
        <v>408</v>
      </c>
      <c r="F154" s="245" t="s">
        <v>409</v>
      </c>
      <c r="G154" s="246" t="s">
        <v>242</v>
      </c>
      <c r="H154" s="247">
        <v>2</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622</v>
      </c>
    </row>
    <row r="155" s="2" customFormat="1">
      <c r="A155" s="35"/>
      <c r="B155" s="36"/>
      <c r="C155" s="37"/>
      <c r="D155" s="238" t="s">
        <v>244</v>
      </c>
      <c r="E155" s="37"/>
      <c r="F155" s="239" t="s">
        <v>409</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312</v>
      </c>
      <c r="D156" s="243" t="s">
        <v>246</v>
      </c>
      <c r="E156" s="244" t="s">
        <v>411</v>
      </c>
      <c r="F156" s="245" t="s">
        <v>412</v>
      </c>
      <c r="G156" s="246" t="s">
        <v>242</v>
      </c>
      <c r="H156" s="247">
        <v>5</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623</v>
      </c>
    </row>
    <row r="157" s="2" customFormat="1">
      <c r="A157" s="35"/>
      <c r="B157" s="36"/>
      <c r="C157" s="37"/>
      <c r="D157" s="238" t="s">
        <v>244</v>
      </c>
      <c r="E157" s="37"/>
      <c r="F157" s="239" t="s">
        <v>412</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316</v>
      </c>
      <c r="D158" s="243" t="s">
        <v>246</v>
      </c>
      <c r="E158" s="244" t="s">
        <v>414</v>
      </c>
      <c r="F158" s="245" t="s">
        <v>415</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624</v>
      </c>
    </row>
    <row r="159" s="2" customFormat="1">
      <c r="A159" s="35"/>
      <c r="B159" s="36"/>
      <c r="C159" s="37"/>
      <c r="D159" s="238" t="s">
        <v>244</v>
      </c>
      <c r="E159" s="37"/>
      <c r="F159" s="239" t="s">
        <v>415</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320</v>
      </c>
      <c r="D160" s="243" t="s">
        <v>246</v>
      </c>
      <c r="E160" s="244" t="s">
        <v>417</v>
      </c>
      <c r="F160" s="245" t="s">
        <v>418</v>
      </c>
      <c r="G160" s="246" t="s">
        <v>242</v>
      </c>
      <c r="H160" s="247">
        <v>4</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625</v>
      </c>
    </row>
    <row r="161" s="2" customFormat="1">
      <c r="A161" s="35"/>
      <c r="B161" s="36"/>
      <c r="C161" s="37"/>
      <c r="D161" s="238" t="s">
        <v>244</v>
      </c>
      <c r="E161" s="37"/>
      <c r="F161" s="239" t="s">
        <v>418</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324</v>
      </c>
      <c r="D162" s="243" t="s">
        <v>246</v>
      </c>
      <c r="E162" s="244" t="s">
        <v>420</v>
      </c>
      <c r="F162" s="245" t="s">
        <v>421</v>
      </c>
      <c r="G162" s="246" t="s">
        <v>242</v>
      </c>
      <c r="H162" s="247">
        <v>5</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626</v>
      </c>
    </row>
    <row r="163" s="2" customFormat="1">
      <c r="A163" s="35"/>
      <c r="B163" s="36"/>
      <c r="C163" s="37"/>
      <c r="D163" s="238" t="s">
        <v>244</v>
      </c>
      <c r="E163" s="37"/>
      <c r="F163" s="239" t="s">
        <v>421</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7</v>
      </c>
      <c r="D164" s="243" t="s">
        <v>246</v>
      </c>
      <c r="E164" s="244" t="s">
        <v>423</v>
      </c>
      <c r="F164" s="245" t="s">
        <v>424</v>
      </c>
      <c r="G164" s="246" t="s">
        <v>242</v>
      </c>
      <c r="H164" s="247">
        <v>9</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627</v>
      </c>
    </row>
    <row r="165" s="2" customFormat="1">
      <c r="A165" s="35"/>
      <c r="B165" s="36"/>
      <c r="C165" s="37"/>
      <c r="D165" s="238" t="s">
        <v>244</v>
      </c>
      <c r="E165" s="37"/>
      <c r="F165" s="239" t="s">
        <v>424</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332</v>
      </c>
      <c r="D166" s="243" t="s">
        <v>246</v>
      </c>
      <c r="E166" s="244" t="s">
        <v>426</v>
      </c>
      <c r="F166" s="245" t="s">
        <v>427</v>
      </c>
      <c r="G166" s="246" t="s">
        <v>242</v>
      </c>
      <c r="H166" s="247">
        <v>1</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628</v>
      </c>
    </row>
    <row r="167" s="2" customFormat="1">
      <c r="A167" s="35"/>
      <c r="B167" s="36"/>
      <c r="C167" s="37"/>
      <c r="D167" s="238" t="s">
        <v>244</v>
      </c>
      <c r="E167" s="37"/>
      <c r="F167" s="239" t="s">
        <v>427</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432</v>
      </c>
      <c r="D168" s="243" t="s">
        <v>246</v>
      </c>
      <c r="E168" s="244" t="s">
        <v>429</v>
      </c>
      <c r="F168" s="245" t="s">
        <v>430</v>
      </c>
      <c r="G168" s="246" t="s">
        <v>242</v>
      </c>
      <c r="H168" s="247">
        <v>2</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629</v>
      </c>
    </row>
    <row r="169" s="2" customFormat="1">
      <c r="A169" s="35"/>
      <c r="B169" s="36"/>
      <c r="C169" s="37"/>
      <c r="D169" s="238" t="s">
        <v>244</v>
      </c>
      <c r="E169" s="37"/>
      <c r="F169" s="239" t="s">
        <v>430</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24.15" customHeight="1">
      <c r="A170" s="35"/>
      <c r="B170" s="36"/>
      <c r="C170" s="243" t="s">
        <v>336</v>
      </c>
      <c r="D170" s="243" t="s">
        <v>246</v>
      </c>
      <c r="E170" s="244" t="s">
        <v>433</v>
      </c>
      <c r="F170" s="245" t="s">
        <v>434</v>
      </c>
      <c r="G170" s="246" t="s">
        <v>242</v>
      </c>
      <c r="H170" s="247">
        <v>1</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630</v>
      </c>
    </row>
    <row r="171" s="2" customFormat="1">
      <c r="A171" s="35"/>
      <c r="B171" s="36"/>
      <c r="C171" s="37"/>
      <c r="D171" s="238" t="s">
        <v>244</v>
      </c>
      <c r="E171" s="37"/>
      <c r="F171" s="239" t="s">
        <v>434</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24.15" customHeight="1">
      <c r="A172" s="35"/>
      <c r="B172" s="36"/>
      <c r="C172" s="243" t="s">
        <v>341</v>
      </c>
      <c r="D172" s="243" t="s">
        <v>246</v>
      </c>
      <c r="E172" s="244" t="s">
        <v>436</v>
      </c>
      <c r="F172" s="245" t="s">
        <v>437</v>
      </c>
      <c r="G172" s="246" t="s">
        <v>242</v>
      </c>
      <c r="H172" s="247">
        <v>2</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631</v>
      </c>
    </row>
    <row r="173" s="2" customFormat="1">
      <c r="A173" s="35"/>
      <c r="B173" s="36"/>
      <c r="C173" s="37"/>
      <c r="D173" s="238" t="s">
        <v>244</v>
      </c>
      <c r="E173" s="37"/>
      <c r="F173" s="239" t="s">
        <v>437</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24.15" customHeight="1">
      <c r="A174" s="35"/>
      <c r="B174" s="36"/>
      <c r="C174" s="243" t="s">
        <v>345</v>
      </c>
      <c r="D174" s="243" t="s">
        <v>246</v>
      </c>
      <c r="E174" s="244" t="s">
        <v>532</v>
      </c>
      <c r="F174" s="245" t="s">
        <v>533</v>
      </c>
      <c r="G174" s="246" t="s">
        <v>242</v>
      </c>
      <c r="H174" s="247">
        <v>18</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246</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632</v>
      </c>
    </row>
    <row r="175" s="2" customFormat="1">
      <c r="A175" s="35"/>
      <c r="B175" s="36"/>
      <c r="C175" s="37"/>
      <c r="D175" s="238" t="s">
        <v>244</v>
      </c>
      <c r="E175" s="37"/>
      <c r="F175" s="239" t="s">
        <v>533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33" customHeight="1">
      <c r="A176" s="35"/>
      <c r="B176" s="36"/>
      <c r="C176" s="243" t="s">
        <v>445</v>
      </c>
      <c r="D176" s="243" t="s">
        <v>246</v>
      </c>
      <c r="E176" s="244" t="s">
        <v>439</v>
      </c>
      <c r="F176" s="245" t="s">
        <v>440</v>
      </c>
      <c r="G176" s="246" t="s">
        <v>242</v>
      </c>
      <c r="H176" s="247">
        <v>9</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633</v>
      </c>
    </row>
    <row r="177" s="2" customFormat="1">
      <c r="A177" s="35"/>
      <c r="B177" s="36"/>
      <c r="C177" s="37"/>
      <c r="D177" s="238" t="s">
        <v>244</v>
      </c>
      <c r="E177" s="37"/>
      <c r="F177" s="239" t="s">
        <v>440</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4.15" customHeight="1">
      <c r="A178" s="35"/>
      <c r="B178" s="36"/>
      <c r="C178" s="224" t="s">
        <v>449</v>
      </c>
      <c r="D178" s="224" t="s">
        <v>239</v>
      </c>
      <c r="E178" s="225" t="s">
        <v>442</v>
      </c>
      <c r="F178" s="226" t="s">
        <v>443</v>
      </c>
      <c r="G178" s="227" t="s">
        <v>242</v>
      </c>
      <c r="H178" s="228">
        <v>9</v>
      </c>
      <c r="I178" s="229"/>
      <c r="J178" s="230">
        <f>ROUND(I178*H178,2)</f>
        <v>0</v>
      </c>
      <c r="K178" s="231"/>
      <c r="L178" s="41"/>
      <c r="M178" s="232" t="s">
        <v>1</v>
      </c>
      <c r="N178" s="23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80</v>
      </c>
      <c r="AT178" s="236" t="s">
        <v>239</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634</v>
      </c>
    </row>
    <row r="179" s="2" customFormat="1">
      <c r="A179" s="35"/>
      <c r="B179" s="36"/>
      <c r="C179" s="37"/>
      <c r="D179" s="238" t="s">
        <v>244</v>
      </c>
      <c r="E179" s="37"/>
      <c r="F179" s="239" t="s">
        <v>443</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4.15" customHeight="1">
      <c r="A180" s="35"/>
      <c r="B180" s="36"/>
      <c r="C180" s="243" t="s">
        <v>453</v>
      </c>
      <c r="D180" s="243" t="s">
        <v>246</v>
      </c>
      <c r="E180" s="244" t="s">
        <v>446</v>
      </c>
      <c r="F180" s="245" t="s">
        <v>447</v>
      </c>
      <c r="G180" s="246" t="s">
        <v>242</v>
      </c>
      <c r="H180" s="247">
        <v>10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635</v>
      </c>
    </row>
    <row r="181" s="2" customFormat="1">
      <c r="A181" s="35"/>
      <c r="B181" s="36"/>
      <c r="C181" s="37"/>
      <c r="D181" s="238" t="s">
        <v>244</v>
      </c>
      <c r="E181" s="37"/>
      <c r="F181" s="239" t="s">
        <v>447</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24.15" customHeight="1">
      <c r="A182" s="35"/>
      <c r="B182" s="36"/>
      <c r="C182" s="243" t="s">
        <v>457</v>
      </c>
      <c r="D182" s="243" t="s">
        <v>246</v>
      </c>
      <c r="E182" s="244" t="s">
        <v>450</v>
      </c>
      <c r="F182" s="245" t="s">
        <v>451</v>
      </c>
      <c r="G182" s="246" t="s">
        <v>242</v>
      </c>
      <c r="H182" s="247">
        <v>36</v>
      </c>
      <c r="I182" s="248"/>
      <c r="J182" s="249">
        <f>ROUND(I182*H182,2)</f>
        <v>0</v>
      </c>
      <c r="K182" s="250"/>
      <c r="L182" s="251"/>
      <c r="M182" s="252" t="s">
        <v>1</v>
      </c>
      <c r="N182" s="25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85</v>
      </c>
      <c r="AT182" s="236" t="s">
        <v>246</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636</v>
      </c>
    </row>
    <row r="183" s="2" customFormat="1">
      <c r="A183" s="35"/>
      <c r="B183" s="36"/>
      <c r="C183" s="37"/>
      <c r="D183" s="238" t="s">
        <v>244</v>
      </c>
      <c r="E183" s="37"/>
      <c r="F183" s="239" t="s">
        <v>451</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2" customFormat="1" ht="21.75" customHeight="1">
      <c r="A184" s="35"/>
      <c r="B184" s="36"/>
      <c r="C184" s="224" t="s">
        <v>461</v>
      </c>
      <c r="D184" s="224" t="s">
        <v>239</v>
      </c>
      <c r="E184" s="225" t="s">
        <v>454</v>
      </c>
      <c r="F184" s="226" t="s">
        <v>455</v>
      </c>
      <c r="G184" s="227" t="s">
        <v>242</v>
      </c>
      <c r="H184" s="228">
        <v>1</v>
      </c>
      <c r="I184" s="229"/>
      <c r="J184" s="230">
        <f>ROUND(I184*H184,2)</f>
        <v>0</v>
      </c>
      <c r="K184" s="231"/>
      <c r="L184" s="41"/>
      <c r="M184" s="232" t="s">
        <v>1</v>
      </c>
      <c r="N184" s="23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80</v>
      </c>
      <c r="AT184" s="236" t="s">
        <v>239</v>
      </c>
      <c r="AU184" s="236" t="s">
        <v>80</v>
      </c>
      <c r="AY184" s="14" t="s">
        <v>238</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637</v>
      </c>
    </row>
    <row r="185" s="2" customFormat="1">
      <c r="A185" s="35"/>
      <c r="B185" s="36"/>
      <c r="C185" s="37"/>
      <c r="D185" s="238" t="s">
        <v>244</v>
      </c>
      <c r="E185" s="37"/>
      <c r="F185" s="239" t="s">
        <v>455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244</v>
      </c>
      <c r="AU185" s="14" t="s">
        <v>80</v>
      </c>
    </row>
    <row r="186" s="12" customFormat="1" ht="25.92" customHeight="1">
      <c r="A186" s="12"/>
      <c r="B186" s="210"/>
      <c r="C186" s="211"/>
      <c r="D186" s="212" t="s">
        <v>72</v>
      </c>
      <c r="E186" s="213" t="s">
        <v>267</v>
      </c>
      <c r="F186" s="213" t="s">
        <v>268</v>
      </c>
      <c r="G186" s="211"/>
      <c r="H186" s="211"/>
      <c r="I186" s="214"/>
      <c r="J186" s="215">
        <f>BK186</f>
        <v>0</v>
      </c>
      <c r="K186" s="211"/>
      <c r="L186" s="216"/>
      <c r="M186" s="217"/>
      <c r="N186" s="218"/>
      <c r="O186" s="218"/>
      <c r="P186" s="219">
        <f>SUM(P187:P194)</f>
        <v>0</v>
      </c>
      <c r="Q186" s="218"/>
      <c r="R186" s="219">
        <f>SUM(R187:R194)</f>
        <v>0</v>
      </c>
      <c r="S186" s="218"/>
      <c r="T186" s="220">
        <f>SUM(T187:T194)</f>
        <v>0</v>
      </c>
      <c r="U186" s="12"/>
      <c r="V186" s="12"/>
      <c r="W186" s="12"/>
      <c r="X186" s="12"/>
      <c r="Y186" s="12"/>
      <c r="Z186" s="12"/>
      <c r="AA186" s="12"/>
      <c r="AB186" s="12"/>
      <c r="AC186" s="12"/>
      <c r="AD186" s="12"/>
      <c r="AE186" s="12"/>
      <c r="AR186" s="221" t="s">
        <v>258</v>
      </c>
      <c r="AT186" s="222" t="s">
        <v>72</v>
      </c>
      <c r="AU186" s="222" t="s">
        <v>73</v>
      </c>
      <c r="AY186" s="221" t="s">
        <v>238</v>
      </c>
      <c r="BK186" s="223">
        <f>SUM(BK187:BK194)</f>
        <v>0</v>
      </c>
    </row>
    <row r="187" s="2" customFormat="1" ht="21.75" customHeight="1">
      <c r="A187" s="35"/>
      <c r="B187" s="36"/>
      <c r="C187" s="224" t="s">
        <v>479</v>
      </c>
      <c r="D187" s="224" t="s">
        <v>239</v>
      </c>
      <c r="E187" s="225" t="s">
        <v>485</v>
      </c>
      <c r="F187" s="226" t="s">
        <v>486</v>
      </c>
      <c r="G187" s="227" t="s">
        <v>487</v>
      </c>
      <c r="H187" s="228">
        <v>50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638</v>
      </c>
    </row>
    <row r="188" s="2" customFormat="1">
      <c r="A188" s="35"/>
      <c r="B188" s="36"/>
      <c r="C188" s="37"/>
      <c r="D188" s="238" t="s">
        <v>244</v>
      </c>
      <c r="E188" s="37"/>
      <c r="F188" s="239" t="s">
        <v>486</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244</v>
      </c>
      <c r="AU188" s="14" t="s">
        <v>80</v>
      </c>
    </row>
    <row r="189" s="2" customFormat="1" ht="16.5" customHeight="1">
      <c r="A189" s="35"/>
      <c r="B189" s="36"/>
      <c r="C189" s="224" t="s">
        <v>639</v>
      </c>
      <c r="D189" s="224" t="s">
        <v>239</v>
      </c>
      <c r="E189" s="225" t="s">
        <v>490</v>
      </c>
      <c r="F189" s="226" t="s">
        <v>491</v>
      </c>
      <c r="G189" s="227" t="s">
        <v>487</v>
      </c>
      <c r="H189" s="228">
        <v>245</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80</v>
      </c>
      <c r="AT189" s="236" t="s">
        <v>239</v>
      </c>
      <c r="AU189" s="236" t="s">
        <v>80</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80</v>
      </c>
      <c r="BM189" s="236" t="s">
        <v>640</v>
      </c>
    </row>
    <row r="190" s="2" customFormat="1">
      <c r="A190" s="35"/>
      <c r="B190" s="36"/>
      <c r="C190" s="37"/>
      <c r="D190" s="238" t="s">
        <v>244</v>
      </c>
      <c r="E190" s="37"/>
      <c r="F190" s="239" t="s">
        <v>491</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80</v>
      </c>
    </row>
    <row r="191" s="2" customFormat="1" ht="16.5" customHeight="1">
      <c r="A191" s="35"/>
      <c r="B191" s="36"/>
      <c r="C191" s="224" t="s">
        <v>641</v>
      </c>
      <c r="D191" s="224" t="s">
        <v>239</v>
      </c>
      <c r="E191" s="225" t="s">
        <v>494</v>
      </c>
      <c r="F191" s="226" t="s">
        <v>495</v>
      </c>
      <c r="G191" s="227" t="s">
        <v>487</v>
      </c>
      <c r="H191" s="228">
        <v>220</v>
      </c>
      <c r="I191" s="229"/>
      <c r="J191" s="230">
        <f>ROUND(I191*H191,2)</f>
        <v>0</v>
      </c>
      <c r="K191" s="231"/>
      <c r="L191" s="41"/>
      <c r="M191" s="232" t="s">
        <v>1</v>
      </c>
      <c r="N191" s="233" t="s">
        <v>38</v>
      </c>
      <c r="O191" s="88"/>
      <c r="P191" s="234">
        <f>O191*H191</f>
        <v>0</v>
      </c>
      <c r="Q191" s="234">
        <v>0</v>
      </c>
      <c r="R191" s="234">
        <f>Q191*H191</f>
        <v>0</v>
      </c>
      <c r="S191" s="234">
        <v>0</v>
      </c>
      <c r="T191" s="235">
        <f>S191*H191</f>
        <v>0</v>
      </c>
      <c r="U191" s="35"/>
      <c r="V191" s="35"/>
      <c r="W191" s="35"/>
      <c r="X191" s="35"/>
      <c r="Y191" s="35"/>
      <c r="Z191" s="35"/>
      <c r="AA191" s="35"/>
      <c r="AB191" s="35"/>
      <c r="AC191" s="35"/>
      <c r="AD191" s="35"/>
      <c r="AE191" s="35"/>
      <c r="AR191" s="236" t="s">
        <v>80</v>
      </c>
      <c r="AT191" s="236" t="s">
        <v>239</v>
      </c>
      <c r="AU191" s="236" t="s">
        <v>80</v>
      </c>
      <c r="AY191" s="14" t="s">
        <v>238</v>
      </c>
      <c r="BE191" s="237">
        <f>IF(N191="základní",J191,0)</f>
        <v>0</v>
      </c>
      <c r="BF191" s="237">
        <f>IF(N191="snížená",J191,0)</f>
        <v>0</v>
      </c>
      <c r="BG191" s="237">
        <f>IF(N191="zákl. přenesená",J191,0)</f>
        <v>0</v>
      </c>
      <c r="BH191" s="237">
        <f>IF(N191="sníž. přenesená",J191,0)</f>
        <v>0</v>
      </c>
      <c r="BI191" s="237">
        <f>IF(N191="nulová",J191,0)</f>
        <v>0</v>
      </c>
      <c r="BJ191" s="14" t="s">
        <v>80</v>
      </c>
      <c r="BK191" s="237">
        <f>ROUND(I191*H191,2)</f>
        <v>0</v>
      </c>
      <c r="BL191" s="14" t="s">
        <v>80</v>
      </c>
      <c r="BM191" s="236" t="s">
        <v>642</v>
      </c>
    </row>
    <row r="192" s="2" customFormat="1">
      <c r="A192" s="35"/>
      <c r="B192" s="36"/>
      <c r="C192" s="37"/>
      <c r="D192" s="238" t="s">
        <v>244</v>
      </c>
      <c r="E192" s="37"/>
      <c r="F192" s="239" t="s">
        <v>495</v>
      </c>
      <c r="G192" s="37"/>
      <c r="H192" s="37"/>
      <c r="I192" s="240"/>
      <c r="J192" s="37"/>
      <c r="K192" s="37"/>
      <c r="L192" s="41"/>
      <c r="M192" s="241"/>
      <c r="N192" s="242"/>
      <c r="O192" s="88"/>
      <c r="P192" s="88"/>
      <c r="Q192" s="88"/>
      <c r="R192" s="88"/>
      <c r="S192" s="88"/>
      <c r="T192" s="89"/>
      <c r="U192" s="35"/>
      <c r="V192" s="35"/>
      <c r="W192" s="35"/>
      <c r="X192" s="35"/>
      <c r="Y192" s="35"/>
      <c r="Z192" s="35"/>
      <c r="AA192" s="35"/>
      <c r="AB192" s="35"/>
      <c r="AC192" s="35"/>
      <c r="AD192" s="35"/>
      <c r="AE192" s="35"/>
      <c r="AT192" s="14" t="s">
        <v>244</v>
      </c>
      <c r="AU192" s="14" t="s">
        <v>80</v>
      </c>
    </row>
    <row r="193" s="2" customFormat="1" ht="66.75" customHeight="1">
      <c r="A193" s="35"/>
      <c r="B193" s="36"/>
      <c r="C193" s="224" t="s">
        <v>475</v>
      </c>
      <c r="D193" s="224" t="s">
        <v>239</v>
      </c>
      <c r="E193" s="225" t="s">
        <v>536</v>
      </c>
      <c r="F193" s="226" t="s">
        <v>537</v>
      </c>
      <c r="G193" s="227" t="s">
        <v>242</v>
      </c>
      <c r="H193" s="228">
        <v>2</v>
      </c>
      <c r="I193" s="229"/>
      <c r="J193" s="230">
        <f>ROUND(I193*H193,2)</f>
        <v>0</v>
      </c>
      <c r="K193" s="231"/>
      <c r="L193" s="41"/>
      <c r="M193" s="232" t="s">
        <v>1</v>
      </c>
      <c r="N193" s="233" t="s">
        <v>38</v>
      </c>
      <c r="O193" s="88"/>
      <c r="P193" s="234">
        <f>O193*H193</f>
        <v>0</v>
      </c>
      <c r="Q193" s="234">
        <v>0</v>
      </c>
      <c r="R193" s="234">
        <f>Q193*H193</f>
        <v>0</v>
      </c>
      <c r="S193" s="234">
        <v>0</v>
      </c>
      <c r="T193" s="235">
        <f>S193*H193</f>
        <v>0</v>
      </c>
      <c r="U193" s="35"/>
      <c r="V193" s="35"/>
      <c r="W193" s="35"/>
      <c r="X193" s="35"/>
      <c r="Y193" s="35"/>
      <c r="Z193" s="35"/>
      <c r="AA193" s="35"/>
      <c r="AB193" s="35"/>
      <c r="AC193" s="35"/>
      <c r="AD193" s="35"/>
      <c r="AE193" s="35"/>
      <c r="AR193" s="236" t="s">
        <v>80</v>
      </c>
      <c r="AT193" s="236" t="s">
        <v>239</v>
      </c>
      <c r="AU193" s="236" t="s">
        <v>80</v>
      </c>
      <c r="AY193" s="14" t="s">
        <v>238</v>
      </c>
      <c r="BE193" s="237">
        <f>IF(N193="základní",J193,0)</f>
        <v>0</v>
      </c>
      <c r="BF193" s="237">
        <f>IF(N193="snížená",J193,0)</f>
        <v>0</v>
      </c>
      <c r="BG193" s="237">
        <f>IF(N193="zákl. přenesená",J193,0)</f>
        <v>0</v>
      </c>
      <c r="BH193" s="237">
        <f>IF(N193="sníž. přenesená",J193,0)</f>
        <v>0</v>
      </c>
      <c r="BI193" s="237">
        <f>IF(N193="nulová",J193,0)</f>
        <v>0</v>
      </c>
      <c r="BJ193" s="14" t="s">
        <v>80</v>
      </c>
      <c r="BK193" s="237">
        <f>ROUND(I193*H193,2)</f>
        <v>0</v>
      </c>
      <c r="BL193" s="14" t="s">
        <v>80</v>
      </c>
      <c r="BM193" s="236" t="s">
        <v>643</v>
      </c>
    </row>
    <row r="194" s="2" customFormat="1">
      <c r="A194" s="35"/>
      <c r="B194" s="36"/>
      <c r="C194" s="37"/>
      <c r="D194" s="238" t="s">
        <v>244</v>
      </c>
      <c r="E194" s="37"/>
      <c r="F194" s="239" t="s">
        <v>539</v>
      </c>
      <c r="G194" s="37"/>
      <c r="H194" s="37"/>
      <c r="I194" s="240"/>
      <c r="J194" s="37"/>
      <c r="K194" s="37"/>
      <c r="L194" s="41"/>
      <c r="M194" s="256"/>
      <c r="N194" s="257"/>
      <c r="O194" s="258"/>
      <c r="P194" s="258"/>
      <c r="Q194" s="258"/>
      <c r="R194" s="258"/>
      <c r="S194" s="258"/>
      <c r="T194" s="259"/>
      <c r="U194" s="35"/>
      <c r="V194" s="35"/>
      <c r="W194" s="35"/>
      <c r="X194" s="35"/>
      <c r="Y194" s="35"/>
      <c r="Z194" s="35"/>
      <c r="AA194" s="35"/>
      <c r="AB194" s="35"/>
      <c r="AC194" s="35"/>
      <c r="AD194" s="35"/>
      <c r="AE194" s="35"/>
      <c r="AT194" s="14" t="s">
        <v>244</v>
      </c>
      <c r="AU194" s="14" t="s">
        <v>80</v>
      </c>
    </row>
    <row r="195" s="2" customFormat="1" ht="6.96" customHeight="1">
      <c r="A195" s="35"/>
      <c r="B195" s="63"/>
      <c r="C195" s="64"/>
      <c r="D195" s="64"/>
      <c r="E195" s="64"/>
      <c r="F195" s="64"/>
      <c r="G195" s="64"/>
      <c r="H195" s="64"/>
      <c r="I195" s="64"/>
      <c r="J195" s="64"/>
      <c r="K195" s="64"/>
      <c r="L195" s="41"/>
      <c r="M195" s="35"/>
      <c r="O195" s="35"/>
      <c r="P195" s="35"/>
      <c r="Q195" s="35"/>
      <c r="R195" s="35"/>
      <c r="S195" s="35"/>
      <c r="T195" s="35"/>
      <c r="U195" s="35"/>
      <c r="V195" s="35"/>
      <c r="W195" s="35"/>
      <c r="X195" s="35"/>
      <c r="Y195" s="35"/>
      <c r="Z195" s="35"/>
      <c r="AA195" s="35"/>
      <c r="AB195" s="35"/>
      <c r="AC195" s="35"/>
      <c r="AD195" s="35"/>
      <c r="AE195" s="35"/>
    </row>
  </sheetData>
  <sheetProtection sheet="1" autoFilter="0" formatColumns="0" formatRows="0" objects="1" scenarios="1" spinCount="100000" saltValue="onwtomK8NNc3OSoaTmY0Zc7b/6Ryfiq9A7ejyhkzoY7TtrJ0zRh2clQ+g/7LcgTWMs3h3qjvd9wvu3Uw9vyCgA==" hashValue="hm+QcLJ6yo/gQUcN3a9XnADLbu5ez0IUhIz6mhzWrmquZE7a38x3LLZprNqRjnj5rFHDpcvWy9S5JZ2OaLxMzg==" algorithmName="SHA-512" password="CC35"/>
  <autoFilter ref="C125:K194"/>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Wimmer Jiří, Ing.</dc:creator>
  <cp:lastModifiedBy>Wimmer Jiří, Ing.</cp:lastModifiedBy>
  <dcterms:created xsi:type="dcterms:W3CDTF">2026-01-01T22:50:03Z</dcterms:created>
  <dcterms:modified xsi:type="dcterms:W3CDTF">2026-01-01T22:50:48Z</dcterms:modified>
</cp:coreProperties>
</file>