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.01 - PZS v km 23,742 - URS" sheetId="2" r:id="rId2"/>
    <sheet name="1.02 - PZS v km 23,742 - ..." sheetId="3" r:id="rId3"/>
    <sheet name="1.03 - PZS v km 23,742 - ..." sheetId="4" r:id="rId4"/>
    <sheet name="2.01 - PZS v km 12,960 - URS" sheetId="5" r:id="rId5"/>
    <sheet name="2.02 - PZS v km 12,960 - ..." sheetId="6" r:id="rId6"/>
    <sheet name="2.03 - PZS v km 12,960 - ..." sheetId="7" r:id="rId7"/>
    <sheet name="3.01 - Staniční zařízení ..." sheetId="8" r:id="rId8"/>
    <sheet name="3.02 - Staniční zařízení ..." sheetId="9" r:id="rId9"/>
    <sheet name="3.03 - Staniční zařízení ..." sheetId="10" r:id="rId10"/>
    <sheet name="3.04 - Staniční zařízení ..." sheetId="11" r:id="rId11"/>
    <sheet name="4.01 - Počítače náprav - ..." sheetId="12" r:id="rId12"/>
    <sheet name="5.01 - Kabelizace a zemní..." sheetId="13" r:id="rId13"/>
    <sheet name="5.02 - Kabelizace a zemní..." sheetId="14" r:id="rId14"/>
    <sheet name="6.01 - VRN" sheetId="15" r:id="rId15"/>
    <sheet name="Pokyny pro vyplnění" sheetId="16" r:id="rId16"/>
  </sheets>
  <definedNames>
    <definedName name="_xlnm.Print_Area" localSheetId="0">'Rekapitulace stavby'!$D$4:$AO$33,'Rekapitulace stavby'!$C$39:$AQ$72</definedName>
    <definedName name="_xlnm.Print_Titles" localSheetId="0">'Rekapitulace stavby'!$49:$49</definedName>
    <definedName name="_xlnm._FilterDatabase" localSheetId="1" hidden="1">'1.01 - PZS v km 23,742 - URS'!$C$86:$K$102</definedName>
    <definedName name="_xlnm.Print_Area" localSheetId="1">'1.01 - PZS v km 23,742 - URS'!$C$4:$J$38,'1.01 - PZS v km 23,742 - URS'!$C$44:$J$66,'1.01 - PZS v km 23,742 - URS'!$C$72:$K$102</definedName>
    <definedName name="_xlnm.Print_Titles" localSheetId="1">'1.01 - PZS v km 23,742 - URS'!$86:$86</definedName>
    <definedName name="_xlnm._FilterDatabase" localSheetId="2" hidden="1">'1.02 - PZS v km 23,742 - ...'!$C$82:$K$196</definedName>
    <definedName name="_xlnm.Print_Area" localSheetId="2">'1.02 - PZS v km 23,742 - ...'!$C$4:$J$38,'1.02 - PZS v km 23,742 - ...'!$C$44:$J$62,'1.02 - PZS v km 23,742 - ...'!$C$68:$K$196</definedName>
    <definedName name="_xlnm.Print_Titles" localSheetId="2">'1.02 - PZS v km 23,742 - ...'!$82:$82</definedName>
    <definedName name="_xlnm._FilterDatabase" localSheetId="3" hidden="1">'1.03 - PZS v km 23,742 - ...'!$C$81:$K$103</definedName>
    <definedName name="_xlnm.Print_Area" localSheetId="3">'1.03 - PZS v km 23,742 - ...'!$C$4:$J$38,'1.03 - PZS v km 23,742 - ...'!$C$44:$J$61,'1.03 - PZS v km 23,742 - ...'!$C$67:$K$103</definedName>
    <definedName name="_xlnm.Print_Titles" localSheetId="3">'1.03 - PZS v km 23,742 - ...'!$81:$81</definedName>
    <definedName name="_xlnm._FilterDatabase" localSheetId="4" hidden="1">'2.01 - PZS v km 12,960 - URS'!$C$85:$K$100</definedName>
    <definedName name="_xlnm.Print_Area" localSheetId="4">'2.01 - PZS v km 12,960 - URS'!$C$4:$J$38,'2.01 - PZS v km 12,960 - URS'!$C$44:$J$65,'2.01 - PZS v km 12,960 - URS'!$C$71:$K$100</definedName>
    <definedName name="_xlnm.Print_Titles" localSheetId="4">'2.01 - PZS v km 12,960 - URS'!$85:$85</definedName>
    <definedName name="_xlnm._FilterDatabase" localSheetId="5" hidden="1">'2.02 - PZS v km 12,960 - ...'!$C$82:$K$189</definedName>
    <definedName name="_xlnm.Print_Area" localSheetId="5">'2.02 - PZS v km 12,960 - ...'!$C$4:$J$38,'2.02 - PZS v km 12,960 - ...'!$C$44:$J$62,'2.02 - PZS v km 12,960 - ...'!$C$68:$K$189</definedName>
    <definedName name="_xlnm.Print_Titles" localSheetId="5">'2.02 - PZS v km 12,960 - ...'!$82:$82</definedName>
    <definedName name="_xlnm._FilterDatabase" localSheetId="6" hidden="1">'2.03 - PZS v km 12,960 - ...'!$C$81:$K$103</definedName>
    <definedName name="_xlnm.Print_Area" localSheetId="6">'2.03 - PZS v km 12,960 - ...'!$C$4:$J$38,'2.03 - PZS v km 12,960 - ...'!$C$44:$J$61,'2.03 - PZS v km 12,960 - ...'!$C$67:$K$103</definedName>
    <definedName name="_xlnm.Print_Titles" localSheetId="6">'2.03 - PZS v km 12,960 - ...'!$81:$81</definedName>
    <definedName name="_xlnm._FilterDatabase" localSheetId="7" hidden="1">'3.01 - Staniční zařízení ...'!$C$86:$K$102</definedName>
    <definedName name="_xlnm.Print_Area" localSheetId="7">'3.01 - Staniční zařízení ...'!$C$4:$J$38,'3.01 - Staniční zařízení ...'!$C$44:$J$66,'3.01 - Staniční zařízení ...'!$C$72:$K$102</definedName>
    <definedName name="_xlnm.Print_Titles" localSheetId="7">'3.01 - Staniční zařízení ...'!$86:$86</definedName>
    <definedName name="_xlnm._FilterDatabase" localSheetId="8" hidden="1">'3.02 - Staniční zařízení ...'!$C$82:$K$168</definedName>
    <definedName name="_xlnm.Print_Area" localSheetId="8">'3.02 - Staniční zařízení ...'!$C$4:$J$38,'3.02 - Staniční zařízení ...'!$C$44:$J$62,'3.02 - Staniční zařízení ...'!$C$68:$K$168</definedName>
    <definedName name="_xlnm.Print_Titles" localSheetId="8">'3.02 - Staniční zařízení ...'!$82:$82</definedName>
    <definedName name="_xlnm._FilterDatabase" localSheetId="9" hidden="1">'3.03 - Staniční zařízení ...'!$C$82:$K$95</definedName>
    <definedName name="_xlnm.Print_Area" localSheetId="9">'3.03 - Staniční zařízení ...'!$C$4:$J$38,'3.03 - Staniční zařízení ...'!$C$44:$J$62,'3.03 - Staniční zařízení ...'!$C$68:$K$95</definedName>
    <definedName name="_xlnm.Print_Titles" localSheetId="9">'3.03 - Staniční zařízení ...'!$82:$82</definedName>
    <definedName name="_xlnm._FilterDatabase" localSheetId="10" hidden="1">'3.04 - Staniční zařízení ...'!$C$81:$K$128</definedName>
    <definedName name="_xlnm.Print_Area" localSheetId="10">'3.04 - Staniční zařízení ...'!$C$4:$J$38,'3.04 - Staniční zařízení ...'!$C$44:$J$61,'3.04 - Staniční zařízení ...'!$C$67:$K$128</definedName>
    <definedName name="_xlnm.Print_Titles" localSheetId="10">'3.04 - Staniční zařízení ...'!$81:$81</definedName>
    <definedName name="_xlnm._FilterDatabase" localSheetId="11" hidden="1">'4.01 - Počítače náprav - ...'!$C$82:$K$128</definedName>
    <definedName name="_xlnm.Print_Area" localSheetId="11">'4.01 - Počítače náprav - ...'!$C$4:$J$38,'4.01 - Počítače náprav - ...'!$C$44:$J$62,'4.01 - Počítače náprav - ...'!$C$68:$K$128</definedName>
    <definedName name="_xlnm.Print_Titles" localSheetId="11">'4.01 - Počítače náprav - ...'!$82:$82</definedName>
    <definedName name="_xlnm._FilterDatabase" localSheetId="12" hidden="1">'5.01 - Kabelizace a zemní...'!$C$86:$K$176</definedName>
    <definedName name="_xlnm.Print_Area" localSheetId="12">'5.01 - Kabelizace a zemní...'!$C$4:$J$38,'5.01 - Kabelizace a zemní...'!$C$44:$J$66,'5.01 - Kabelizace a zemní...'!$C$72:$K$176</definedName>
    <definedName name="_xlnm.Print_Titles" localSheetId="12">'5.01 - Kabelizace a zemní...'!$86:$86</definedName>
    <definedName name="_xlnm._FilterDatabase" localSheetId="13" hidden="1">'5.02 - Kabelizace a zemní...'!$C$82:$K$131</definedName>
    <definedName name="_xlnm.Print_Area" localSheetId="13">'5.02 - Kabelizace a zemní...'!$C$4:$J$38,'5.02 - Kabelizace a zemní...'!$C$44:$J$62,'5.02 - Kabelizace a zemní...'!$C$68:$K$131</definedName>
    <definedName name="_xlnm.Print_Titles" localSheetId="13">'5.02 - Kabelizace a zemní...'!$82:$82</definedName>
    <definedName name="_xlnm._FilterDatabase" localSheetId="14" hidden="1">'6.01 - VRN'!$C$84:$K$92</definedName>
    <definedName name="_xlnm.Print_Area" localSheetId="14">'6.01 - VRN'!$C$4:$J$38,'6.01 - VRN'!$C$44:$J$64,'6.01 - VRN'!$C$70:$K$92</definedName>
    <definedName name="_xlnm.Print_Titles" localSheetId="14">'6.01 - VRN'!$84:$84</definedName>
    <definedName name="_xlnm.Print_Area" localSheetId="15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71"/>
  <c r="AX71"/>
  <c i="15" r="BI92"/>
  <c r="BH92"/>
  <c r="BG92"/>
  <c r="BF92"/>
  <c r="T92"/>
  <c r="T91"/>
  <c r="R92"/>
  <c r="R91"/>
  <c r="P92"/>
  <c r="P91"/>
  <c r="BK92"/>
  <c r="BK91"/>
  <c r="J91"/>
  <c r="J92"/>
  <c r="BE92"/>
  <c r="J63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F36"/>
  <c i="1" r="BD71"/>
  <c i="15" r="BH88"/>
  <c r="F35"/>
  <c i="1" r="BC71"/>
  <c i="15" r="BG88"/>
  <c r="F34"/>
  <c i="1" r="BB71"/>
  <c i="15" r="BF88"/>
  <c r="J33"/>
  <c i="1" r="AW71"/>
  <c i="15" r="F33"/>
  <c i="1" r="BA71"/>
  <c i="15" r="T88"/>
  <c r="T87"/>
  <c r="T86"/>
  <c r="T85"/>
  <c r="R88"/>
  <c r="R87"/>
  <c r="R86"/>
  <c r="R85"/>
  <c r="P88"/>
  <c r="P87"/>
  <c r="P86"/>
  <c r="P85"/>
  <c i="1" r="AU71"/>
  <c i="15" r="BK88"/>
  <c r="BK87"/>
  <c r="J87"/>
  <c r="BK86"/>
  <c r="J86"/>
  <c r="BK85"/>
  <c r="J85"/>
  <c r="J60"/>
  <c r="J29"/>
  <c i="1" r="AG71"/>
  <c i="15" r="J88"/>
  <c r="BE88"/>
  <c r="J32"/>
  <c i="1" r="AV71"/>
  <c i="15" r="F32"/>
  <c i="1" r="AZ71"/>
  <c i="15" r="J62"/>
  <c r="J61"/>
  <c r="F79"/>
  <c r="E77"/>
  <c r="F53"/>
  <c r="E51"/>
  <c r="J38"/>
  <c r="J23"/>
  <c r="E23"/>
  <c r="J81"/>
  <c r="J55"/>
  <c r="J22"/>
  <c r="J20"/>
  <c r="E20"/>
  <c r="F82"/>
  <c r="F56"/>
  <c r="J19"/>
  <c r="J17"/>
  <c r="E17"/>
  <c r="F81"/>
  <c r="F55"/>
  <c r="J16"/>
  <c r="J14"/>
  <c r="J79"/>
  <c r="J53"/>
  <c r="E7"/>
  <c r="E73"/>
  <c r="E47"/>
  <c i="1" r="AY69"/>
  <c r="AX69"/>
  <c i="14"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F36"/>
  <c i="1" r="BD69"/>
  <c i="14" r="BH85"/>
  <c r="F35"/>
  <c i="1" r="BC69"/>
  <c i="14" r="BG85"/>
  <c r="F34"/>
  <c i="1" r="BB69"/>
  <c i="14" r="BF85"/>
  <c r="J33"/>
  <c i="1" r="AW69"/>
  <c i="14" r="F33"/>
  <c i="1" r="BA69"/>
  <c i="14" r="T85"/>
  <c r="T84"/>
  <c r="T83"/>
  <c r="R85"/>
  <c r="R84"/>
  <c r="R83"/>
  <c r="P85"/>
  <c r="P84"/>
  <c r="P83"/>
  <c i="1" r="AU69"/>
  <c i="14" r="BK85"/>
  <c r="BK84"/>
  <c r="J84"/>
  <c r="BK83"/>
  <c r="J83"/>
  <c r="J60"/>
  <c r="J29"/>
  <c i="1" r="AG69"/>
  <c i="14" r="J85"/>
  <c r="BE85"/>
  <c r="J32"/>
  <c i="1" r="AV69"/>
  <c i="14" r="F32"/>
  <c i="1" r="AZ69"/>
  <c i="14" r="J61"/>
  <c r="F77"/>
  <c r="E75"/>
  <c r="F53"/>
  <c r="E51"/>
  <c r="J38"/>
  <c r="J23"/>
  <c r="E23"/>
  <c r="J79"/>
  <c r="J55"/>
  <c r="J22"/>
  <c r="J20"/>
  <c r="E20"/>
  <c r="F80"/>
  <c r="F56"/>
  <c r="J19"/>
  <c r="J17"/>
  <c r="E17"/>
  <c r="F79"/>
  <c r="F55"/>
  <c r="J16"/>
  <c r="J14"/>
  <c r="J77"/>
  <c r="J53"/>
  <c r="E7"/>
  <c r="E71"/>
  <c r="E47"/>
  <c i="1" r="AY68"/>
  <c r="AX68"/>
  <c i="13"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4"/>
  <c r="BH164"/>
  <c r="BG164"/>
  <c r="BF164"/>
  <c r="T164"/>
  <c r="T163"/>
  <c r="R164"/>
  <c r="R163"/>
  <c r="P164"/>
  <c r="P163"/>
  <c r="BK164"/>
  <c r="BK163"/>
  <c r="J163"/>
  <c r="J164"/>
  <c r="BE164"/>
  <c r="J65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42"/>
  <c r="BH142"/>
  <c r="BG142"/>
  <c r="BF142"/>
  <c r="T142"/>
  <c r="T141"/>
  <c r="T140"/>
  <c r="R142"/>
  <c r="R141"/>
  <c r="R140"/>
  <c r="P142"/>
  <c r="P141"/>
  <c r="P140"/>
  <c r="BK142"/>
  <c r="BK141"/>
  <c r="J141"/>
  <c r="BK140"/>
  <c r="J140"/>
  <c r="J142"/>
  <c r="BE142"/>
  <c r="J64"/>
  <c r="J63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90"/>
  <c r="F36"/>
  <c i="1" r="BD68"/>
  <c i="13" r="BH90"/>
  <c r="F35"/>
  <c i="1" r="BC68"/>
  <c i="13" r="BG90"/>
  <c r="F34"/>
  <c i="1" r="BB68"/>
  <c i="13" r="BF90"/>
  <c r="J33"/>
  <c i="1" r="AW68"/>
  <c i="13" r="F33"/>
  <c i="1" r="BA68"/>
  <c i="13" r="T90"/>
  <c r="T89"/>
  <c r="T88"/>
  <c r="T87"/>
  <c r="R90"/>
  <c r="R89"/>
  <c r="R88"/>
  <c r="R87"/>
  <c r="P90"/>
  <c r="P89"/>
  <c r="P88"/>
  <c r="P87"/>
  <c i="1" r="AU68"/>
  <c i="13" r="BK90"/>
  <c r="BK89"/>
  <c r="J89"/>
  <c r="BK88"/>
  <c r="J88"/>
  <c r="BK87"/>
  <c r="J87"/>
  <c r="J60"/>
  <c r="J29"/>
  <c i="1" r="AG68"/>
  <c i="13" r="J90"/>
  <c r="BE90"/>
  <c r="J32"/>
  <c i="1" r="AV68"/>
  <c i="13" r="F32"/>
  <c i="1" r="AZ68"/>
  <c i="13" r="J62"/>
  <c r="J61"/>
  <c r="F81"/>
  <c r="E79"/>
  <c r="F53"/>
  <c r="E51"/>
  <c r="J38"/>
  <c r="J23"/>
  <c r="E23"/>
  <c r="J83"/>
  <c r="J55"/>
  <c r="J22"/>
  <c r="J20"/>
  <c r="E20"/>
  <c r="F84"/>
  <c r="F56"/>
  <c r="J19"/>
  <c r="J17"/>
  <c r="E17"/>
  <c r="F83"/>
  <c r="F55"/>
  <c r="J16"/>
  <c r="J14"/>
  <c r="J81"/>
  <c r="J53"/>
  <c r="E7"/>
  <c r="E75"/>
  <c r="E47"/>
  <c i="1" r="AY66"/>
  <c r="AX66"/>
  <c i="12"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F36"/>
  <c i="1" r="BD66"/>
  <c i="12" r="BH85"/>
  <c r="F35"/>
  <c i="1" r="BC66"/>
  <c i="12" r="BG85"/>
  <c r="F34"/>
  <c i="1" r="BB66"/>
  <c i="12" r="BF85"/>
  <c r="J33"/>
  <c i="1" r="AW66"/>
  <c i="12" r="F33"/>
  <c i="1" r="BA66"/>
  <c i="12" r="T85"/>
  <c r="T84"/>
  <c r="T83"/>
  <c r="R85"/>
  <c r="R84"/>
  <c r="R83"/>
  <c r="P85"/>
  <c r="P84"/>
  <c r="P83"/>
  <c i="1" r="AU66"/>
  <c i="12" r="BK85"/>
  <c r="BK84"/>
  <c r="J84"/>
  <c r="BK83"/>
  <c r="J83"/>
  <c r="J60"/>
  <c r="J29"/>
  <c i="1" r="AG66"/>
  <c i="12" r="J85"/>
  <c r="BE85"/>
  <c r="J32"/>
  <c i="1" r="AV66"/>
  <c i="12" r="F32"/>
  <c i="1" r="AZ66"/>
  <c i="12" r="J61"/>
  <c r="F77"/>
  <c r="E75"/>
  <c r="F53"/>
  <c r="E51"/>
  <c r="J38"/>
  <c r="J23"/>
  <c r="E23"/>
  <c r="J79"/>
  <c r="J55"/>
  <c r="J22"/>
  <c r="J20"/>
  <c r="E20"/>
  <c r="F80"/>
  <c r="F56"/>
  <c r="J19"/>
  <c r="J17"/>
  <c r="E17"/>
  <c r="F79"/>
  <c r="F55"/>
  <c r="J16"/>
  <c r="J14"/>
  <c r="J77"/>
  <c r="J53"/>
  <c r="E7"/>
  <c r="E71"/>
  <c r="E47"/>
  <c i="1" r="AY64"/>
  <c r="AX64"/>
  <c i="11"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3"/>
  <c r="F36"/>
  <c i="1" r="BD64"/>
  <c i="11" r="BH83"/>
  <c r="F35"/>
  <c i="1" r="BC64"/>
  <c i="11" r="BG83"/>
  <c r="F34"/>
  <c i="1" r="BB64"/>
  <c i="11" r="BF83"/>
  <c r="J33"/>
  <c i="1" r="AW64"/>
  <c i="11" r="F33"/>
  <c i="1" r="BA64"/>
  <c i="11" r="T83"/>
  <c r="T82"/>
  <c r="R83"/>
  <c r="R82"/>
  <c r="P83"/>
  <c r="P82"/>
  <c i="1" r="AU64"/>
  <c i="11" r="BK83"/>
  <c r="BK82"/>
  <c r="J82"/>
  <c r="J60"/>
  <c r="J29"/>
  <c i="1" r="AG64"/>
  <c i="11" r="J83"/>
  <c r="BE83"/>
  <c r="J32"/>
  <c i="1" r="AV64"/>
  <c i="11" r="F32"/>
  <c i="1" r="AZ64"/>
  <c i="11" r="F76"/>
  <c r="E74"/>
  <c r="F53"/>
  <c r="E51"/>
  <c r="J38"/>
  <c r="J23"/>
  <c r="E23"/>
  <c r="J78"/>
  <c r="J55"/>
  <c r="J22"/>
  <c r="J20"/>
  <c r="E20"/>
  <c r="F79"/>
  <c r="F56"/>
  <c r="J19"/>
  <c r="J17"/>
  <c r="E17"/>
  <c r="F78"/>
  <c r="F55"/>
  <c r="J16"/>
  <c r="J14"/>
  <c r="J76"/>
  <c r="J53"/>
  <c r="E7"/>
  <c r="E70"/>
  <c r="E47"/>
  <c i="1" r="AY63"/>
  <c r="AX63"/>
  <c i="10"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F36"/>
  <c i="1" r="BD63"/>
  <c i="10" r="BH85"/>
  <c r="F35"/>
  <c i="1" r="BC63"/>
  <c i="10" r="BG85"/>
  <c r="F34"/>
  <c i="1" r="BB63"/>
  <c i="10" r="BF85"/>
  <c r="J33"/>
  <c i="1" r="AW63"/>
  <c i="10" r="F33"/>
  <c i="1" r="BA63"/>
  <c i="10" r="T85"/>
  <c r="T84"/>
  <c r="T83"/>
  <c r="R85"/>
  <c r="R84"/>
  <c r="R83"/>
  <c r="P85"/>
  <c r="P84"/>
  <c r="P83"/>
  <c i="1" r="AU63"/>
  <c i="10" r="BK85"/>
  <c r="BK84"/>
  <c r="J84"/>
  <c r="BK83"/>
  <c r="J83"/>
  <c r="J60"/>
  <c r="J29"/>
  <c i="1" r="AG63"/>
  <c i="10" r="J85"/>
  <c r="BE85"/>
  <c r="J32"/>
  <c i="1" r="AV63"/>
  <c i="10" r="F32"/>
  <c i="1" r="AZ63"/>
  <c i="10" r="J61"/>
  <c r="F77"/>
  <c r="E75"/>
  <c r="F53"/>
  <c r="E51"/>
  <c r="J38"/>
  <c r="J23"/>
  <c r="E23"/>
  <c r="J79"/>
  <c r="J55"/>
  <c r="J22"/>
  <c r="J20"/>
  <c r="E20"/>
  <c r="F80"/>
  <c r="F56"/>
  <c r="J19"/>
  <c r="J17"/>
  <c r="E17"/>
  <c r="F79"/>
  <c r="F55"/>
  <c r="J16"/>
  <c r="J14"/>
  <c r="J77"/>
  <c r="J53"/>
  <c r="E7"/>
  <c r="E71"/>
  <c r="E47"/>
  <c i="1" r="AY62"/>
  <c r="AX62"/>
  <c i="9"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F36"/>
  <c i="1" r="BD62"/>
  <c i="9" r="BH85"/>
  <c r="F35"/>
  <c i="1" r="BC62"/>
  <c i="9" r="BG85"/>
  <c r="F34"/>
  <c i="1" r="BB62"/>
  <c i="9" r="BF85"/>
  <c r="J33"/>
  <c i="1" r="AW62"/>
  <c i="9" r="F33"/>
  <c i="1" r="BA62"/>
  <c i="9" r="T85"/>
  <c r="T84"/>
  <c r="T83"/>
  <c r="R85"/>
  <c r="R84"/>
  <c r="R83"/>
  <c r="P85"/>
  <c r="P84"/>
  <c r="P83"/>
  <c i="1" r="AU62"/>
  <c i="9" r="BK85"/>
  <c r="BK84"/>
  <c r="J84"/>
  <c r="BK83"/>
  <c r="J83"/>
  <c r="J60"/>
  <c r="J29"/>
  <c i="1" r="AG62"/>
  <c i="9" r="J85"/>
  <c r="BE85"/>
  <c r="J32"/>
  <c i="1" r="AV62"/>
  <c i="9" r="F32"/>
  <c i="1" r="AZ62"/>
  <c i="9" r="J61"/>
  <c r="F77"/>
  <c r="E75"/>
  <c r="F53"/>
  <c r="E51"/>
  <c r="J38"/>
  <c r="J23"/>
  <c r="E23"/>
  <c r="J79"/>
  <c r="J55"/>
  <c r="J22"/>
  <c r="J20"/>
  <c r="E20"/>
  <c r="F80"/>
  <c r="F56"/>
  <c r="J19"/>
  <c r="J17"/>
  <c r="E17"/>
  <c r="F79"/>
  <c r="F55"/>
  <c r="J16"/>
  <c r="J14"/>
  <c r="J77"/>
  <c r="J53"/>
  <c r="E7"/>
  <c r="E71"/>
  <c r="E47"/>
  <c i="1" r="AY61"/>
  <c r="AX61"/>
  <c i="8"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T97"/>
  <c r="T96"/>
  <c r="R98"/>
  <c r="R97"/>
  <c r="R96"/>
  <c r="P98"/>
  <c r="P97"/>
  <c r="P96"/>
  <c r="BK98"/>
  <c r="BK97"/>
  <c r="J97"/>
  <c r="BK96"/>
  <c r="J96"/>
  <c r="J98"/>
  <c r="BE98"/>
  <c r="J65"/>
  <c r="J64"/>
  <c r="BI93"/>
  <c r="BH93"/>
  <c r="BG93"/>
  <c r="BF93"/>
  <c r="T93"/>
  <c r="T92"/>
  <c r="R93"/>
  <c r="R92"/>
  <c r="P93"/>
  <c r="P92"/>
  <c r="BK93"/>
  <c r="BK92"/>
  <c r="J92"/>
  <c r="J93"/>
  <c r="BE93"/>
  <c r="J63"/>
  <c r="BI90"/>
  <c r="F36"/>
  <c i="1" r="BD61"/>
  <c i="8" r="BH90"/>
  <c r="F35"/>
  <c i="1" r="BC61"/>
  <c i="8" r="BG90"/>
  <c r="F34"/>
  <c i="1" r="BB61"/>
  <c i="8" r="BF90"/>
  <c r="J33"/>
  <c i="1" r="AW61"/>
  <c i="8" r="F33"/>
  <c i="1" r="BA61"/>
  <c i="8" r="T90"/>
  <c r="T89"/>
  <c r="T88"/>
  <c r="T87"/>
  <c r="R90"/>
  <c r="R89"/>
  <c r="R88"/>
  <c r="R87"/>
  <c r="P90"/>
  <c r="P89"/>
  <c r="P88"/>
  <c r="P87"/>
  <c i="1" r="AU61"/>
  <c i="8" r="BK90"/>
  <c r="BK89"/>
  <c r="J89"/>
  <c r="BK88"/>
  <c r="J88"/>
  <c r="BK87"/>
  <c r="J87"/>
  <c r="J60"/>
  <c r="J29"/>
  <c i="1" r="AG61"/>
  <c i="8" r="J90"/>
  <c r="BE90"/>
  <c r="J32"/>
  <c i="1" r="AV61"/>
  <c i="8" r="F32"/>
  <c i="1" r="AZ61"/>
  <c i="8" r="J62"/>
  <c r="J61"/>
  <c r="F81"/>
  <c r="E79"/>
  <c r="F53"/>
  <c r="E51"/>
  <c r="J38"/>
  <c r="J23"/>
  <c r="E23"/>
  <c r="J83"/>
  <c r="J55"/>
  <c r="J22"/>
  <c r="J20"/>
  <c r="E20"/>
  <c r="F84"/>
  <c r="F56"/>
  <c r="J19"/>
  <c r="J17"/>
  <c r="E17"/>
  <c r="F83"/>
  <c r="F55"/>
  <c r="J16"/>
  <c r="J14"/>
  <c r="J81"/>
  <c r="J53"/>
  <c r="E7"/>
  <c r="E75"/>
  <c r="E47"/>
  <c i="1" r="AY59"/>
  <c r="AX59"/>
  <c i="7"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3"/>
  <c r="F36"/>
  <c i="1" r="BD59"/>
  <c i="7" r="BH83"/>
  <c r="F35"/>
  <c i="1" r="BC59"/>
  <c i="7" r="BG83"/>
  <c r="F34"/>
  <c i="1" r="BB59"/>
  <c i="7" r="BF83"/>
  <c r="J33"/>
  <c i="1" r="AW59"/>
  <c i="7" r="F33"/>
  <c i="1" r="BA59"/>
  <c i="7" r="T83"/>
  <c r="T82"/>
  <c r="R83"/>
  <c r="R82"/>
  <c r="P83"/>
  <c r="P82"/>
  <c i="1" r="AU59"/>
  <c i="7" r="BK83"/>
  <c r="BK82"/>
  <c r="J82"/>
  <c r="J60"/>
  <c r="J29"/>
  <c i="1" r="AG59"/>
  <c i="7" r="J83"/>
  <c r="BE83"/>
  <c r="J32"/>
  <c i="1" r="AV59"/>
  <c i="7" r="F32"/>
  <c i="1" r="AZ59"/>
  <c i="7" r="F76"/>
  <c r="E74"/>
  <c r="F53"/>
  <c r="E51"/>
  <c r="J38"/>
  <c r="J23"/>
  <c r="E23"/>
  <c r="J78"/>
  <c r="J55"/>
  <c r="J22"/>
  <c r="J20"/>
  <c r="E20"/>
  <c r="F79"/>
  <c r="F56"/>
  <c r="J19"/>
  <c r="J17"/>
  <c r="E17"/>
  <c r="F78"/>
  <c r="F55"/>
  <c r="J16"/>
  <c r="J14"/>
  <c r="J76"/>
  <c r="J53"/>
  <c r="E7"/>
  <c r="E70"/>
  <c r="E47"/>
  <c i="1" r="AY58"/>
  <c r="AX58"/>
  <c i="6"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F36"/>
  <c i="1" r="BD58"/>
  <c i="6" r="BH85"/>
  <c r="F35"/>
  <c i="1" r="BC58"/>
  <c i="6" r="BG85"/>
  <c r="F34"/>
  <c i="1" r="BB58"/>
  <c i="6" r="BF85"/>
  <c r="J33"/>
  <c i="1" r="AW58"/>
  <c i="6" r="F33"/>
  <c i="1" r="BA58"/>
  <c i="6" r="T85"/>
  <c r="T84"/>
  <c r="T83"/>
  <c r="R85"/>
  <c r="R84"/>
  <c r="R83"/>
  <c r="P85"/>
  <c r="P84"/>
  <c r="P83"/>
  <c i="1" r="AU58"/>
  <c i="6" r="BK85"/>
  <c r="BK84"/>
  <c r="J84"/>
  <c r="BK83"/>
  <c r="J83"/>
  <c r="J60"/>
  <c r="J29"/>
  <c i="1" r="AG58"/>
  <c i="6" r="J85"/>
  <c r="BE85"/>
  <c r="J32"/>
  <c i="1" r="AV58"/>
  <c i="6" r="F32"/>
  <c i="1" r="AZ58"/>
  <c i="6" r="J61"/>
  <c r="F77"/>
  <c r="E75"/>
  <c r="F53"/>
  <c r="E51"/>
  <c r="J38"/>
  <c r="J23"/>
  <c r="E23"/>
  <c r="J79"/>
  <c r="J55"/>
  <c r="J22"/>
  <c r="J20"/>
  <c r="E20"/>
  <c r="F80"/>
  <c r="F56"/>
  <c r="J19"/>
  <c r="J17"/>
  <c r="E17"/>
  <c r="F79"/>
  <c r="F55"/>
  <c r="J16"/>
  <c r="J14"/>
  <c r="J77"/>
  <c r="J53"/>
  <c r="E7"/>
  <c r="E71"/>
  <c r="E47"/>
  <c i="1" r="AY57"/>
  <c r="AX57"/>
  <c i="5"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T94"/>
  <c r="R95"/>
  <c r="R94"/>
  <c r="P95"/>
  <c r="P94"/>
  <c r="BK95"/>
  <c r="BK94"/>
  <c r="J94"/>
  <c r="J95"/>
  <c r="BE95"/>
  <c r="J64"/>
  <c r="BI93"/>
  <c r="BH93"/>
  <c r="BG93"/>
  <c r="BF93"/>
  <c r="T93"/>
  <c r="R93"/>
  <c r="P93"/>
  <c r="BK93"/>
  <c r="J93"/>
  <c r="BE93"/>
  <c r="BI92"/>
  <c r="BH92"/>
  <c r="BG92"/>
  <c r="BF92"/>
  <c r="T92"/>
  <c r="T91"/>
  <c r="T90"/>
  <c r="R92"/>
  <c r="R91"/>
  <c r="R90"/>
  <c r="P92"/>
  <c r="P91"/>
  <c r="P90"/>
  <c r="BK92"/>
  <c r="BK91"/>
  <c r="J91"/>
  <c r="BK90"/>
  <c r="J90"/>
  <c r="J92"/>
  <c r="BE92"/>
  <c r="J63"/>
  <c r="J62"/>
  <c r="BI88"/>
  <c r="F36"/>
  <c i="1" r="BD57"/>
  <c i="5" r="BH88"/>
  <c r="F35"/>
  <c i="1" r="BC57"/>
  <c i="5" r="BG88"/>
  <c r="F34"/>
  <c i="1" r="BB57"/>
  <c i="5" r="BF88"/>
  <c r="J33"/>
  <c i="1" r="AW57"/>
  <c i="5" r="F33"/>
  <c i="1" r="BA57"/>
  <c i="5" r="T88"/>
  <c r="T87"/>
  <c r="T86"/>
  <c r="R88"/>
  <c r="R87"/>
  <c r="R86"/>
  <c r="P88"/>
  <c r="P87"/>
  <c r="P86"/>
  <c i="1" r="AU57"/>
  <c i="5" r="BK88"/>
  <c r="BK87"/>
  <c r="J87"/>
  <c r="BK86"/>
  <c r="J86"/>
  <c r="J60"/>
  <c r="J29"/>
  <c i="1" r="AG57"/>
  <c i="5" r="J88"/>
  <c r="BE88"/>
  <c r="J32"/>
  <c i="1" r="AV57"/>
  <c i="5" r="F32"/>
  <c i="1" r="AZ57"/>
  <c i="5" r="J61"/>
  <c r="F80"/>
  <c r="E78"/>
  <c r="F53"/>
  <c r="E51"/>
  <c r="J38"/>
  <c r="J23"/>
  <c r="E23"/>
  <c r="J82"/>
  <c r="J55"/>
  <c r="J22"/>
  <c r="J20"/>
  <c r="E20"/>
  <c r="F83"/>
  <c r="F56"/>
  <c r="J19"/>
  <c r="J17"/>
  <c r="E17"/>
  <c r="F82"/>
  <c r="F55"/>
  <c r="J16"/>
  <c r="J14"/>
  <c r="J80"/>
  <c r="J53"/>
  <c r="E7"/>
  <c r="E74"/>
  <c r="E47"/>
  <c i="1" r="AY55"/>
  <c r="AX55"/>
  <c i="4"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3"/>
  <c r="F36"/>
  <c i="1" r="BD55"/>
  <c i="4" r="BH83"/>
  <c r="F35"/>
  <c i="1" r="BC55"/>
  <c i="4" r="BG83"/>
  <c r="F34"/>
  <c i="1" r="BB55"/>
  <c i="4" r="BF83"/>
  <c r="J33"/>
  <c i="1" r="AW55"/>
  <c i="4" r="F33"/>
  <c i="1" r="BA55"/>
  <c i="4" r="T83"/>
  <c r="T82"/>
  <c r="R83"/>
  <c r="R82"/>
  <c r="P83"/>
  <c r="P82"/>
  <c i="1" r="AU55"/>
  <c i="4" r="BK83"/>
  <c r="BK82"/>
  <c r="J82"/>
  <c r="J60"/>
  <c r="J29"/>
  <c i="1" r="AG55"/>
  <c i="4" r="J83"/>
  <c r="BE83"/>
  <c r="J32"/>
  <c i="1" r="AV55"/>
  <c i="4" r="F32"/>
  <c i="1" r="AZ55"/>
  <c i="4" r="F76"/>
  <c r="E74"/>
  <c r="F53"/>
  <c r="E51"/>
  <c r="J38"/>
  <c r="J23"/>
  <c r="E23"/>
  <c r="J78"/>
  <c r="J55"/>
  <c r="J22"/>
  <c r="J20"/>
  <c r="E20"/>
  <c r="F79"/>
  <c r="F56"/>
  <c r="J19"/>
  <c r="J17"/>
  <c r="E17"/>
  <c r="F78"/>
  <c r="F55"/>
  <c r="J16"/>
  <c r="J14"/>
  <c r="J76"/>
  <c r="J53"/>
  <c r="E7"/>
  <c r="E70"/>
  <c r="E47"/>
  <c i="1" r="AY54"/>
  <c r="AX54"/>
  <c i="3"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F36"/>
  <c i="1" r="BD54"/>
  <c i="3" r="BH85"/>
  <c r="F35"/>
  <c i="1" r="BC54"/>
  <c i="3" r="BG85"/>
  <c r="F34"/>
  <c i="1" r="BB54"/>
  <c i="3" r="BF85"/>
  <c r="J33"/>
  <c i="1" r="AW54"/>
  <c i="3" r="F33"/>
  <c i="1" r="BA54"/>
  <c i="3" r="T85"/>
  <c r="T84"/>
  <c r="T83"/>
  <c r="R85"/>
  <c r="R84"/>
  <c r="R83"/>
  <c r="P85"/>
  <c r="P84"/>
  <c r="P83"/>
  <c i="1" r="AU54"/>
  <c i="3" r="BK85"/>
  <c r="BK84"/>
  <c r="J84"/>
  <c r="BK83"/>
  <c r="J83"/>
  <c r="J60"/>
  <c r="J29"/>
  <c i="1" r="AG54"/>
  <c i="3" r="J85"/>
  <c r="BE85"/>
  <c r="J32"/>
  <c i="1" r="AV54"/>
  <c i="3" r="F32"/>
  <c i="1" r="AZ54"/>
  <c i="3" r="J61"/>
  <c r="F77"/>
  <c r="E75"/>
  <c r="F53"/>
  <c r="E51"/>
  <c r="J38"/>
  <c r="J23"/>
  <c r="E23"/>
  <c r="J79"/>
  <c r="J55"/>
  <c r="J22"/>
  <c r="J20"/>
  <c r="E20"/>
  <c r="F80"/>
  <c r="F56"/>
  <c r="J19"/>
  <c r="J17"/>
  <c r="E17"/>
  <c r="F79"/>
  <c r="F55"/>
  <c r="J16"/>
  <c r="J14"/>
  <c r="J77"/>
  <c r="J53"/>
  <c r="E7"/>
  <c r="E71"/>
  <c r="E47"/>
  <c i="1" r="AY53"/>
  <c r="AX53"/>
  <c i="2"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T96"/>
  <c r="R97"/>
  <c r="R96"/>
  <c r="P97"/>
  <c r="P96"/>
  <c r="BK97"/>
  <c r="BK96"/>
  <c r="J96"/>
  <c r="J97"/>
  <c r="BE97"/>
  <c r="J65"/>
  <c r="BI95"/>
  <c r="BH95"/>
  <c r="BG95"/>
  <c r="BF95"/>
  <c r="T95"/>
  <c r="R95"/>
  <c r="P95"/>
  <c r="BK95"/>
  <c r="J95"/>
  <c r="BE95"/>
  <c r="BI94"/>
  <c r="BH94"/>
  <c r="BG94"/>
  <c r="BF94"/>
  <c r="T94"/>
  <c r="T93"/>
  <c r="T92"/>
  <c r="R94"/>
  <c r="R93"/>
  <c r="R92"/>
  <c r="P94"/>
  <c r="P93"/>
  <c r="P92"/>
  <c r="BK94"/>
  <c r="BK93"/>
  <c r="J93"/>
  <c r="BK92"/>
  <c r="J92"/>
  <c r="J94"/>
  <c r="BE94"/>
  <c r="J64"/>
  <c r="J63"/>
  <c r="BI90"/>
  <c r="F36"/>
  <c i="1" r="BD53"/>
  <c i="2" r="BH90"/>
  <c r="F35"/>
  <c i="1" r="BC53"/>
  <c i="2" r="BG90"/>
  <c r="F34"/>
  <c i="1" r="BB53"/>
  <c i="2" r="BF90"/>
  <c r="J33"/>
  <c i="1" r="AW53"/>
  <c i="2" r="F33"/>
  <c i="1" r="BA53"/>
  <c i="2" r="T90"/>
  <c r="T89"/>
  <c r="T88"/>
  <c r="T87"/>
  <c r="R90"/>
  <c r="R89"/>
  <c r="R88"/>
  <c r="R87"/>
  <c r="P90"/>
  <c r="P89"/>
  <c r="P88"/>
  <c r="P87"/>
  <c i="1" r="AU53"/>
  <c i="2" r="BK90"/>
  <c r="BK89"/>
  <c r="J89"/>
  <c r="BK88"/>
  <c r="J88"/>
  <c r="BK87"/>
  <c r="J87"/>
  <c r="J60"/>
  <c r="J29"/>
  <c i="1" r="AG53"/>
  <c i="2" r="J90"/>
  <c r="BE90"/>
  <c r="J32"/>
  <c i="1" r="AV53"/>
  <c i="2" r="F32"/>
  <c i="1" r="AZ53"/>
  <c i="2" r="J62"/>
  <c r="J61"/>
  <c r="F81"/>
  <c r="E79"/>
  <c r="F53"/>
  <c r="E51"/>
  <c r="J38"/>
  <c r="J23"/>
  <c r="E23"/>
  <c r="J83"/>
  <c r="J55"/>
  <c r="J22"/>
  <c r="J20"/>
  <c r="E20"/>
  <c r="F84"/>
  <c r="F56"/>
  <c r="J19"/>
  <c r="J17"/>
  <c r="E17"/>
  <c r="F83"/>
  <c r="F55"/>
  <c r="J16"/>
  <c r="J14"/>
  <c r="J81"/>
  <c r="J53"/>
  <c r="E7"/>
  <c r="E75"/>
  <c r="E47"/>
  <c i="1" r="BD70"/>
  <c r="BC70"/>
  <c r="BB70"/>
  <c r="BA70"/>
  <c r="AZ70"/>
  <c r="AY70"/>
  <c r="AX70"/>
  <c r="AW70"/>
  <c r="AV70"/>
  <c r="AU70"/>
  <c r="AT70"/>
  <c r="AS70"/>
  <c r="AG70"/>
  <c r="BD67"/>
  <c r="BC67"/>
  <c r="BB67"/>
  <c r="BA67"/>
  <c r="AZ67"/>
  <c r="AY67"/>
  <c r="AX67"/>
  <c r="AW67"/>
  <c r="AV67"/>
  <c r="AU67"/>
  <c r="AT67"/>
  <c r="AS67"/>
  <c r="AG67"/>
  <c r="BD65"/>
  <c r="BC65"/>
  <c r="BB65"/>
  <c r="BA65"/>
  <c r="AZ65"/>
  <c r="AY65"/>
  <c r="AX65"/>
  <c r="AW65"/>
  <c r="AV65"/>
  <c r="AU65"/>
  <c r="AT65"/>
  <c r="AS65"/>
  <c r="AG65"/>
  <c r="BD60"/>
  <c r="BC60"/>
  <c r="BB60"/>
  <c r="BA60"/>
  <c r="AZ60"/>
  <c r="AY60"/>
  <c r="AX60"/>
  <c r="AW60"/>
  <c r="AV60"/>
  <c r="AU60"/>
  <c r="AT60"/>
  <c r="AS60"/>
  <c r="AG60"/>
  <c r="BD56"/>
  <c r="BC56"/>
  <c r="BB56"/>
  <c r="BA56"/>
  <c r="AZ56"/>
  <c r="AY56"/>
  <c r="AX56"/>
  <c r="AW56"/>
  <c r="AV56"/>
  <c r="AU56"/>
  <c r="AT56"/>
  <c r="AS56"/>
  <c r="AG56"/>
  <c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71"/>
  <c r="AN71"/>
  <c r="AN70"/>
  <c r="AT69"/>
  <c r="AN69"/>
  <c r="AT68"/>
  <c r="AN68"/>
  <c r="AN67"/>
  <c r="AT66"/>
  <c r="AN66"/>
  <c r="AN65"/>
  <c r="AT64"/>
  <c r="AN64"/>
  <c r="AT63"/>
  <c r="AN63"/>
  <c r="AT62"/>
  <c r="AN62"/>
  <c r="AT61"/>
  <c r="AN61"/>
  <c r="AN60"/>
  <c r="AT59"/>
  <c r="AN59"/>
  <c r="AT58"/>
  <c r="AN58"/>
  <c r="AT57"/>
  <c r="AN57"/>
  <c r="AN56"/>
  <c r="AT55"/>
  <c r="AN55"/>
  <c r="AT54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<sst xmlns="http://schemas.openxmlformats.org/spreadsheetml/2006/main">
  <si>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</si>
  <si>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</si>
  <si>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</si>
  <si>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</si>
  <si>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</si>
  <si>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</si>
  <si>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</si>
  <si>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{67601a26-a5a4-40d6-b824-60f4aaa37ead}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</si>
  <si>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</si>
  <si>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</si>
  <si>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</si>
  <si>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</si>
  <si>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</si>
  <si>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</si>
  <si>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</si>
  <si>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</si>
  <si>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2018/020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</si>
  <si>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</si>
  <si>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</si>
  <si>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Zvýšení bezpečnosti na železničních přejezdech v km 12,960 a 23,750 v ŽST Straškov</t>
  </si>
  <si>
    <t>KSO:</t>
  </si>
  <si>
    <t>838 9</t>
  </si>
  <si>
    <t>CC-CZ:</t>
  </si>
  <si>
    <t/>
  </si>
  <si>
    <t>Místo:</t>
  </si>
  <si>
    <t>Straškov</t>
  </si>
  <si>
    <t>Datum:</t>
  </si>
  <si>
    <t>24. 10. 2018</t>
  </si>
  <si>
    <t>Zadavatel:</t>
  </si>
  <si>
    <t>IČ:</t>
  </si>
  <si>
    <t>70994234</t>
  </si>
  <si>
    <t>SŽDC, s.o.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</si>
  <si>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</si>
  <si>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</si>
  <si>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</si>
  <si>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</si>
  <si>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</si>
  <si>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</si>
  <si>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</si>
  <si>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</si>
  <si>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</si>
  <si>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</si>
  <si>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</si>
  <si>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</si>
  <si>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</si>
  <si>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</si>
  <si>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</si>
  <si>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</si>
  <si>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</si>
  <si>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</si>
  <si>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</si>
  <si>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</si>
  <si>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</si>
  <si>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</si>
  <si>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</si>
  <si>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</si>
  <si>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</si>
  <si>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</si>
  <si>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</si>
  <si>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</si>
  <si>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</si>
  <si>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</si>
  <si>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</si>
  <si>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</si>
  <si>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</si>
  <si>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</si>
  <si>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</si>
  <si>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</si>
  <si>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</si>
  <si>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</si>
  <si>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</si>
  <si>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</si>
  <si>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</si>
  <si>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</si>
  <si>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</si>
  <si>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</si>
  <si>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</si>
  <si>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</si>
  <si>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PS 01.1</t>
  </si>
  <si>
    <t>PZS v km 23,742</t>
  </si>
  <si>
    <t>STA</t>
  </si>
  <si>
    <t>1</t>
  </si>
  <si>
    <t>{ede8d3e5-2e77-4f3e-b2c5-29e0a00ce532}</t>
  </si>
  <si>
    <t>2</t>
  </si>
  <si>
    <t>/</t>
  </si>
  <si>
    <t>1.01</t>
  </si>
  <si>
    <t>PZS v km 23,742 - URS</t>
  </si>
  <si>
    <t>Soupis</t>
  </si>
  <si>
    <t>{339345f3-612f-458f-a089-01d01481ded1}</t>
  </si>
  <si>
    <t>1.02</t>
  </si>
  <si>
    <t>PZS v km 23,742 - ÚOŽI</t>
  </si>
  <si>
    <t>{c027cc5e-6f9f-4e05-afe6-3417c3224393}</t>
  </si>
  <si>
    <t>1.03</t>
  </si>
  <si>
    <t>PZS v km 23,742 - dodávky SŽDC - NEOCEŇOVAT</t>
  </si>
  <si>
    <t>{e5f73422-e7e1-4b91-bcd3-b7e93710c74a}</t>
  </si>
  <si>
    <t>PS 02.1</t>
  </si>
  <si>
    <t>PZS v km 12,960</t>
  </si>
  <si>
    <t>{29d51aba-ef17-444e-926b-adfe407d5703}</t>
  </si>
  <si>
    <t>2.01</t>
  </si>
  <si>
    <t>PZS v km 12,960 - URS</t>
  </si>
  <si>
    <t>{7950e4a9-0b1c-4b77-9ed9-b5b17cafabdf}</t>
  </si>
  <si>
    <t>2.02</t>
  </si>
  <si>
    <t>PZS v km 12,960 - ÚOŽI</t>
  </si>
  <si>
    <t>{2b91f1c2-5186-4693-8ffe-34e63c588c5d}</t>
  </si>
  <si>
    <t>2.03</t>
  </si>
  <si>
    <t>PZS v km 12,960 - dodávky SŽDC - NEOCEŇOVAT</t>
  </si>
  <si>
    <t>{03799fd8-6a8e-486c-a0d7-34d56a6a7338}</t>
  </si>
  <si>
    <t>PS 03.1</t>
  </si>
  <si>
    <t>Staniční zařízení</t>
  </si>
  <si>
    <t>{8cc36e57-15a6-4e9f-983e-31a182303743}</t>
  </si>
  <si>
    <t>3.01</t>
  </si>
  <si>
    <t>Staniční zařízení - URS</t>
  </si>
  <si>
    <t>{a860d1c2-b15a-4370-a506-e2c07b294e8d}</t>
  </si>
  <si>
    <t>3.02</t>
  </si>
  <si>
    <t>Staniční zařízení - ÚOŽI</t>
  </si>
  <si>
    <t>{d503f8b1-6370-42a8-91f1-1110c49a381d}</t>
  </si>
  <si>
    <t>3.03</t>
  </si>
  <si>
    <t>Staniční zařízení - Demontáže</t>
  </si>
  <si>
    <t>{234c4f09-f481-4cd9-9af8-c07a07de10ec}</t>
  </si>
  <si>
    <t>3.04</t>
  </si>
  <si>
    <t>Staniční zařízení - dodávky SŽDC - NEOCEŇOVAT</t>
  </si>
  <si>
    <t>{d67e2107-36be-4cd0-8f09-824aa0229a49}</t>
  </si>
  <si>
    <t>PS 04.1</t>
  </si>
  <si>
    <t>Počítače náprav</t>
  </si>
  <si>
    <t>{7f5a305a-ddf0-48a0-ad60-9a7de965f5cf}</t>
  </si>
  <si>
    <t>4.01</t>
  </si>
  <si>
    <t>Počítače náprav - ÚOŽI</t>
  </si>
  <si>
    <t>{59ab7198-d1d6-4d12-b3ca-820ed0768cfb}</t>
  </si>
  <si>
    <t>PS 05.1</t>
  </si>
  <si>
    <t>Kabelizace a zemní práce</t>
  </si>
  <si>
    <t>{d4afdd0c-78f8-490d-9981-78af3d0f2ebe}</t>
  </si>
  <si>
    <t>5.01</t>
  </si>
  <si>
    <t>Kabelizace a zemní práce - URS</t>
  </si>
  <si>
    <t>{d1acf251-c4fb-4044-ae4e-4510f80a4a1c}</t>
  </si>
  <si>
    <t>5.02</t>
  </si>
  <si>
    <t>Kabelizace a zemní práce - ÚOŽI</t>
  </si>
  <si>
    <t>{2f38854c-01ca-4b69-9ddd-cba5aa7eb361}</t>
  </si>
  <si>
    <t>PS 06.1</t>
  </si>
  <si>
    <t>VRN</t>
  </si>
  <si>
    <t>{61ffac28-21f3-49ba-89d0-7283134f89e9}</t>
  </si>
  <si>
    <t>6.01</t>
  </si>
  <si>
    <t>{c4cb5a19-d5d8-4aec-b5e7-b7ffeace6622}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</si>
  <si>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</si>
  <si>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</si>
  <si>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</si>
  <si>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</si>
  <si>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</si>
  <si>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</si>
  <si>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</si>
  <si>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PS 01.1 - PZS v km 23,742</t>
  </si>
  <si>
    <t>Soupis:</t>
  </si>
  <si>
    <t>1.01 - PZS v km 23,742 - URS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</si>
  <si>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</si>
  <si>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</si>
  <si>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</si>
  <si>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</si>
  <si>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</si>
  <si>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</si>
  <si>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2 - Zakládání</t>
  </si>
  <si>
    <t>M - Práce a dodávky M</t>
  </si>
  <si>
    <t xml:space="preserve">    46-M - Zemní práce při extr.mont.pracích</t>
  </si>
  <si>
    <t>HZS - Hodinové zúčtovací sazby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</si>
  <si>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</si>
  <si>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</si>
  <si>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</si>
  <si>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</si>
  <si>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</si>
  <si>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</si>
  <si>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</si>
  <si>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</si>
  <si>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</si>
  <si>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</si>
  <si>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</si>
  <si>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</si>
  <si>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</si>
  <si>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</si>
  <si>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</si>
  <si>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</si>
  <si>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</si>
  <si>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Zakládání</t>
  </si>
  <si>
    <t>K</t>
  </si>
  <si>
    <t>275121111</t>
  </si>
  <si>
    <t>Osazení základových prefabrikovaných železobetonových konstrukcí patek hmotnosti jednotlivě do 5 t</t>
  </si>
  <si>
    <t>kus</t>
  </si>
  <si>
    <t>CS ÚRS 2018 02</t>
  </si>
  <si>
    <t>4</t>
  </si>
  <si>
    <t>-915697543</t>
  </si>
  <si>
    <t>P</t>
  </si>
  <si>
    <t xml:space="preserve">Poznámka k položce:
Osazení základů pro domky a výstražníky
</t>
  </si>
  <si>
    <t>M</t>
  </si>
  <si>
    <t>Práce a dodávky M</t>
  </si>
  <si>
    <t>3</t>
  </si>
  <si>
    <t>46-M</t>
  </si>
  <si>
    <t>Zemní práce při extr.mont.pracích</t>
  </si>
  <si>
    <t>460070154</t>
  </si>
  <si>
    <t xml:space="preserve">Hloubení nezapažených jam ručně pro ostatní konstrukce  s přemístěním výkopku do vzdálenosti 3 m od okraje jámy nebo naložením na dopravní prostředek, včetně zásypu, zhutnění a urovnání povrchu pro základy sklolaminátových domků 2x2 m, v hornině třídy 4</t>
  </si>
  <si>
    <t>64</t>
  </si>
  <si>
    <t>-1067523911</t>
  </si>
  <si>
    <t>460070324</t>
  </si>
  <si>
    <t xml:space="preserve">Hloubení nezapažených jam ručně pro ostatní konstrukce  s přemístěním výkopku do vzdálenosti 3 m od okraje jámy nebo naložením na dopravní prostředek, včetně zásypu, zhutnění a urovnání povrchu pro základy světelných návěstidel trpasličích nebo výstražníků s 1 až 3 světly , v hornině třídy 4</t>
  </si>
  <si>
    <t>-496109507</t>
  </si>
  <si>
    <t>HZS</t>
  </si>
  <si>
    <t>Hodinové zúčtovací sazby</t>
  </si>
  <si>
    <t>HZS2132</t>
  </si>
  <si>
    <t xml:space="preserve">Hodinové zúčtovací sazby profesí PSV  provádění stavebních konstrukcí zámečník odborný</t>
  </si>
  <si>
    <t>hod</t>
  </si>
  <si>
    <t>-894367781</t>
  </si>
  <si>
    <t xml:space="preserve">Poznámka k položce:
Výroba mříže na dveře
</t>
  </si>
  <si>
    <t>5</t>
  </si>
  <si>
    <t>13010013</t>
  </si>
  <si>
    <t>tyč ocelová kruhová jakost 11 375 D 14mm</t>
  </si>
  <si>
    <t>t</t>
  </si>
  <si>
    <t>8</t>
  </si>
  <si>
    <t>-35691920</t>
  </si>
  <si>
    <t xml:space="preserve">Poznámka k položce:
Materiál pro mříž
</t>
  </si>
  <si>
    <t>6</t>
  </si>
  <si>
    <t>HZS3222</t>
  </si>
  <si>
    <t xml:space="preserve">Hodinové zúčtovací sazby montáží technologických zařízení  na stavebních objektech montér slaboproudých zařízení odborný</t>
  </si>
  <si>
    <t>512</t>
  </si>
  <si>
    <t>588802429</t>
  </si>
  <si>
    <t xml:space="preserve">Poznámka k položce:
Úvazka PZZ do SZZ
</t>
  </si>
  <si>
    <t>1.02 - PZS v km 23,742 - ÚOŽI</t>
  </si>
  <si>
    <t>OST - Ostatní</t>
  </si>
  <si>
    <t>OST</t>
  </si>
  <si>
    <t>Ostatní</t>
  </si>
  <si>
    <t>7494151010</t>
  </si>
  <si>
    <t>Montáž modulárních rozvodnic min. IP 30, počet modulů do 72 - do zdi, na zeď nebo konstrukci, včetně montáže nosné konstrukce, kotevní, spojovací prvků, provedení zkoušek, dodání atestů, revizní zprávy včetně kusové zkoušky. Neobsahuje elektrovýzbroj</t>
  </si>
  <si>
    <t>Sborník UOŽI 01 2018</t>
  </si>
  <si>
    <t>-540323429</t>
  </si>
  <si>
    <t>7494351020</t>
  </si>
  <si>
    <t>Montáž jističů (do 10 kA) dvoupólových nebo 1+N pólových do 20 A</t>
  </si>
  <si>
    <t>-1156676314</t>
  </si>
  <si>
    <t>7494351022</t>
  </si>
  <si>
    <t>Montáž jističů (do 10 kA) dvoupólových nebo 1+N pólových přes 20 do 63 A</t>
  </si>
  <si>
    <t>-189578026</t>
  </si>
  <si>
    <t>7494351040</t>
  </si>
  <si>
    <t>Montáž jističů (do 10 kA) tři+N pólových do 20 A</t>
  </si>
  <si>
    <t>-53166439</t>
  </si>
  <si>
    <t>7494003148</t>
  </si>
  <si>
    <t>Modulární přístroje Jističe do 80 A; 10 kA 1-pólové In 1 A, Ue AC 230 V / DC 72 V, charakteristika C, 1pól, Icn 10 kA</t>
  </si>
  <si>
    <t>128</t>
  </si>
  <si>
    <t>561939199</t>
  </si>
  <si>
    <t>7494003054</t>
  </si>
  <si>
    <t>Modulární přístroje Jističe do 63 A; 6 kA 2-pólové In 6 A, Ue AC 230/400 V / DC 144 V, charakteristika C, 2pól, Icn 6 kA</t>
  </si>
  <si>
    <t>2000771141</t>
  </si>
  <si>
    <t>7</t>
  </si>
  <si>
    <t>7494003056</t>
  </si>
  <si>
    <t>Modulární přístroje Jističe do 63 A; 6 kA 2-pólové In 10 A, Ue AC 230/400 V / DC 144 V, charakteristika C, 2pól, Icn 6 kA</t>
  </si>
  <si>
    <t>2135406047</t>
  </si>
  <si>
    <t>7494003038</t>
  </si>
  <si>
    <t>Modulární přístroje Jističe do 63 A; 6 kA 2-pólové In 20 A, Ue AC 230/400 V / DC 144 V, charakteristika B, 2pól, Icn 6 kA</t>
  </si>
  <si>
    <t>-383324932</t>
  </si>
  <si>
    <t>9</t>
  </si>
  <si>
    <t>7494003048</t>
  </si>
  <si>
    <t>Modulární přístroje Jističe do 63 A; 6 kA 2-pólové In 63 A, Ue AC 230/400 V / DC 144 V, charakteristika B, 2pól, Icn 6 kA</t>
  </si>
  <si>
    <t>-1546757168</t>
  </si>
  <si>
    <t>10</t>
  </si>
  <si>
    <t>7494003082</t>
  </si>
  <si>
    <t>Modulární přístroje Jističe do 63 A; 6 kA 3-pólové In 20 A, Ue AC 230/400 V / DC 216 V, charakteristika B, 3pól, Icn 6 kA</t>
  </si>
  <si>
    <t>1117884296</t>
  </si>
  <si>
    <t>11</t>
  </si>
  <si>
    <t>7494352010</t>
  </si>
  <si>
    <t>Montáž spínacích bloků kompaktních jističů 160 A (do 25 kA) s nadproudovou spouští do 80 A - včetně 2 ks připojovacích sad pro kabely, pasy do rozvaděče nebo skříně</t>
  </si>
  <si>
    <t>1381882825</t>
  </si>
  <si>
    <t>12</t>
  </si>
  <si>
    <t>7494353040</t>
  </si>
  <si>
    <t>Montáž příslušenství pro jističe do 630 A spouště napěťové</t>
  </si>
  <si>
    <t>-1092411694</t>
  </si>
  <si>
    <t>13</t>
  </si>
  <si>
    <t>7494004942</t>
  </si>
  <si>
    <t>Kompaktní jističe Kompaktní jističe do 160A Napěťové spouště AC/DC 24, 48 V, např. pro BC160</t>
  </si>
  <si>
    <t>-1412435254</t>
  </si>
  <si>
    <t>14</t>
  </si>
  <si>
    <t>7593320477</t>
  </si>
  <si>
    <t xml:space="preserve">Prvky Ochrana přepěť.pro nap.bat PONB 94  (HM0358239992984)</t>
  </si>
  <si>
    <t>751141157</t>
  </si>
  <si>
    <t>7494552020</t>
  </si>
  <si>
    <t>Montáž vačkových silových spínačů - přepínačů třípólových do 63 A - přepínač 1-0-1</t>
  </si>
  <si>
    <t>-1418187498</t>
  </si>
  <si>
    <t>16</t>
  </si>
  <si>
    <t>7494010088</t>
  </si>
  <si>
    <t>Přístroje pro spínání a ovládání Ovladače, signálky Ovladače CM přepínač 3 polohy 2přep 20A</t>
  </si>
  <si>
    <t>122803293</t>
  </si>
  <si>
    <t>17</t>
  </si>
  <si>
    <t>7494754010</t>
  </si>
  <si>
    <t>Montáž svodičů přepětí pro sítě nn - typ 3 (třída D) pro třífázové sítě - do rozvaděče nebo skříně</t>
  </si>
  <si>
    <t>751751355</t>
  </si>
  <si>
    <t>18</t>
  </si>
  <si>
    <t>7494004084</t>
  </si>
  <si>
    <t>Modulární přístroje Přepěťové ochrany Svodiče bleskových proudů typ 1, Iimp 25 kA, Uc AC 350 V, výměnné moduly, se signalizací, jiskřiště, 3+N-pól</t>
  </si>
  <si>
    <t>289404692</t>
  </si>
  <si>
    <t>19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</si>
  <si>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</si>
  <si>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</si>
  <si>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-948922458</t>
  </si>
  <si>
    <t>20</t>
  </si>
  <si>
    <t>7498150525</t>
  </si>
  <si>
    <t>Vyhotovení výchozí revizní zprávy příplatek za každých dalších i započatých 500 000 Kč přes 1 000 000 Kč</t>
  </si>
  <si>
    <t>-1026975142</t>
  </si>
  <si>
    <t>7590115010</t>
  </si>
  <si>
    <t>Montáž objektu rozměru do 6,0 x 3,0 m - usazení na základy, zatažení kabelů a zřízení kabelové rezervy, opravný nátěr. Neobsahuje výkop a zához jam</t>
  </si>
  <si>
    <t>1582938526</t>
  </si>
  <si>
    <t>22</t>
  </si>
  <si>
    <t>7590115020</t>
  </si>
  <si>
    <t>Montáž objektu nosného rámu se stříškou - usazení konstrukce na základy</t>
  </si>
  <si>
    <t>267119292</t>
  </si>
  <si>
    <t>23</t>
  </si>
  <si>
    <t>7590115030</t>
  </si>
  <si>
    <t>Montáž objektu střechy sedlové nebo valbové rel. domku rozměru do 3x3 m</t>
  </si>
  <si>
    <t>-1985180852</t>
  </si>
  <si>
    <t>24</t>
  </si>
  <si>
    <t>7590110180</t>
  </si>
  <si>
    <t>Domky, přístřešky Reléový domek - výška 3,10 m - podle zvl. požadavků a předložené dokumentace 3x5 m</t>
  </si>
  <si>
    <t>979001779</t>
  </si>
  <si>
    <t>25</t>
  </si>
  <si>
    <t>7590110460</t>
  </si>
  <si>
    <t xml:space="preserve">Domky, přístřešky Střecha sedlová  rel.domku - podle zvl. požadavků a předložené dokumentace 3x5 m</t>
  </si>
  <si>
    <t>-767187092</t>
  </si>
  <si>
    <t>26</t>
  </si>
  <si>
    <t>7590110760</t>
  </si>
  <si>
    <t xml:space="preserve">Domky, přístřešky Okapy a děšťové svody - pro rel. domek podle zvl. požadavků a  předložené dokumentace 3x5 m</t>
  </si>
  <si>
    <t>-1890297227</t>
  </si>
  <si>
    <t>27</t>
  </si>
  <si>
    <t>7590125057</t>
  </si>
  <si>
    <t>Montáž skříně společné přístrojové pro přejezdy - usazení skříně a zatažení kabelů bez zhotovení a zapojení kabelových forem. Bez kabelových příchytek</t>
  </si>
  <si>
    <t>1400331828</t>
  </si>
  <si>
    <t>28</t>
  </si>
  <si>
    <t>7590120175</t>
  </si>
  <si>
    <t>Skříně Skříň společná přístrojová pro přejezdy 133/313.1.12 (3 moduly)</t>
  </si>
  <si>
    <t>-1572702377</t>
  </si>
  <si>
    <t>29</t>
  </si>
  <si>
    <t>7590195015</t>
  </si>
  <si>
    <t>Montáž ovládací skříňky přejezdového zařízení na objekt - připevnění skříňky, zatažení kabelu z domku nebo PSK a zapojení na ovládací skříň, ochrana skříňky připojením na hlavní uzemňovací sběrnici v domku nebo na zemnicí svorník PSK</t>
  </si>
  <si>
    <t>1669482646</t>
  </si>
  <si>
    <t>30</t>
  </si>
  <si>
    <t>7590120160</t>
  </si>
  <si>
    <t>Skříně Skříňka ovl. pro PZZ-RE norma 72308D (CV723089004)</t>
  </si>
  <si>
    <t>941154436</t>
  </si>
  <si>
    <t>31</t>
  </si>
  <si>
    <t>7591505010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</si>
  <si>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</si>
  <si>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-2093640654</t>
  </si>
  <si>
    <t>32</t>
  </si>
  <si>
    <t>7591505020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</si>
  <si>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</si>
  <si>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-501107750</t>
  </si>
  <si>
    <t>33</t>
  </si>
  <si>
    <t>7592815040</t>
  </si>
  <si>
    <t>Montáž plastového výstražníku AŽD 97 s 1 skříní a se závorou AŽD - 99 -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</si>
  <si>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536422805</t>
  </si>
  <si>
    <t>34</t>
  </si>
  <si>
    <t>7592815044</t>
  </si>
  <si>
    <t>Montáž plastového výstražníku AŽD 97 s jednou skříní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</si>
  <si>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83656923</t>
  </si>
  <si>
    <t>35</t>
  </si>
  <si>
    <t>7592825025</t>
  </si>
  <si>
    <t>Montáž součástí výstražníku třmene stupačky</t>
  </si>
  <si>
    <t>1208597592</t>
  </si>
  <si>
    <t>36</t>
  </si>
  <si>
    <t>7592825030</t>
  </si>
  <si>
    <t>Montáž součástí výstražníku stupačky (velké)</t>
  </si>
  <si>
    <t>-1535366672</t>
  </si>
  <si>
    <t>37</t>
  </si>
  <si>
    <t>7592825055</t>
  </si>
  <si>
    <t>Montáž součástí výstražníku tabulky "POZOR VLAK"</t>
  </si>
  <si>
    <t>-3017387</t>
  </si>
  <si>
    <t>38</t>
  </si>
  <si>
    <t>7592825095</t>
  </si>
  <si>
    <t>Montáž součástí výstražníku žárovky</t>
  </si>
  <si>
    <t>-188689538</t>
  </si>
  <si>
    <t>39</t>
  </si>
  <si>
    <t>7592825110</t>
  </si>
  <si>
    <t>Montáž výstražného kříže</t>
  </si>
  <si>
    <t>266568136</t>
  </si>
  <si>
    <t>40</t>
  </si>
  <si>
    <t>7592827010</t>
  </si>
  <si>
    <t>Demontáž součástí výstražníku nosiče výstražníku</t>
  </si>
  <si>
    <t>140727454</t>
  </si>
  <si>
    <t>41</t>
  </si>
  <si>
    <t>7592827015</t>
  </si>
  <si>
    <t>Demontáž součástí výstražníku skříně výstražníku</t>
  </si>
  <si>
    <t>-53978114</t>
  </si>
  <si>
    <t>42</t>
  </si>
  <si>
    <t>7592827020</t>
  </si>
  <si>
    <t>Demontáž součástí výstražníku štítu označovací</t>
  </si>
  <si>
    <t>-1286314760</t>
  </si>
  <si>
    <t>43</t>
  </si>
  <si>
    <t>7592827055</t>
  </si>
  <si>
    <t>Demontáž součástí výstražníku tabulky "POZOR VLAK"</t>
  </si>
  <si>
    <t>330082284</t>
  </si>
  <si>
    <t>44</t>
  </si>
  <si>
    <t>7592837022</t>
  </si>
  <si>
    <t>Demontáž součástí stojanu se závorou stojanu závory vysokého</t>
  </si>
  <si>
    <t>589257669</t>
  </si>
  <si>
    <t>45</t>
  </si>
  <si>
    <t>7592837030</t>
  </si>
  <si>
    <t>Demontáž součástí stojanu se závorou břevna závorového do 5,5 m</t>
  </si>
  <si>
    <t>379639321</t>
  </si>
  <si>
    <t>46</t>
  </si>
  <si>
    <t>7592837040</t>
  </si>
  <si>
    <t>Demontáž součástí stojanu se závorou soupravy křídel s protizávažím</t>
  </si>
  <si>
    <t>205310745</t>
  </si>
  <si>
    <t>110</t>
  </si>
  <si>
    <t>7592905072</t>
  </si>
  <si>
    <t>Montáž rekombinační zátky nad 300 Ah</t>
  </si>
  <si>
    <t>130863821</t>
  </si>
  <si>
    <t>108</t>
  </si>
  <si>
    <t>7592900092</t>
  </si>
  <si>
    <t>Baterie Staniční akumulátory Rekombinační zátka AquaGen Premium Top V (použití od 301 Ah)</t>
  </si>
  <si>
    <t>1245368367</t>
  </si>
  <si>
    <t>47</t>
  </si>
  <si>
    <t>7592905032</t>
  </si>
  <si>
    <t>Montáž bloku baterie olověné 2 V a 4 V kapacity přes 200 Ah - postavení článku, připojení vodičů, ochrana svorek vazelinou, změření napětí, u tekutých baterií kontrola elektrolytu s případným doplněním destilovanou vodou</t>
  </si>
  <si>
    <t>-1303969822</t>
  </si>
  <si>
    <t>109</t>
  </si>
  <si>
    <t>7592900104</t>
  </si>
  <si>
    <t>Baterie Staniční akumulátory Pb článek 2V/420 Ah C10 s pancéřovanou trubkovou elektrodou, uzavřený větraný, cena včetně spojovacího materiálu a bateriového nosiče či stojanu</t>
  </si>
  <si>
    <t>-1156643418</t>
  </si>
  <si>
    <t>49</t>
  </si>
  <si>
    <t>7593005012</t>
  </si>
  <si>
    <t>Montáž dobíječe, usměrňovače, napáječe nástěnného - včetně připojení vodičů elektrické sítě ss rozvodu a uzemnění, přezkoušení funkce</t>
  </si>
  <si>
    <t>-74355501</t>
  </si>
  <si>
    <t>50</t>
  </si>
  <si>
    <t>7593000110</t>
  </si>
  <si>
    <t>Dobíječe, usměrňovače, napáječe Usměrňovač E230 G24/60, stacionární oceloplechová skříň 1500x600x600, rozšířená stavová indikace opticky i bezpotenciálově, autoamtické testování baterie, programovatelná nabíjecí automatika.</t>
  </si>
  <si>
    <t>-74646801</t>
  </si>
  <si>
    <t>51</t>
  </si>
  <si>
    <t>7593105010</t>
  </si>
  <si>
    <t>Montáž měniče (zdroje) statického ze stojanu - včetně připojení vodičů elektrické sítě ss rozvodu a uzemnění, přezkoušení funkce</t>
  </si>
  <si>
    <t>91648223</t>
  </si>
  <si>
    <t>52</t>
  </si>
  <si>
    <t>7593105012</t>
  </si>
  <si>
    <t>Montáž měniče (zdroje) statického řady EZ1, EZ2 a BZS1-R96 - včetně připojení vodičů elektrické sítě ss rozvodu a uzemnění, přezkoušení funkce</t>
  </si>
  <si>
    <t>-726679016</t>
  </si>
  <si>
    <t>53</t>
  </si>
  <si>
    <t>7593321275</t>
  </si>
  <si>
    <t>Prvky Bezp.zdroj kmit.signalu BZKS20-3.3B norma 728455028 (HM0404228990317)</t>
  </si>
  <si>
    <t>927497989</t>
  </si>
  <si>
    <t>54</t>
  </si>
  <si>
    <t>7593100850</t>
  </si>
  <si>
    <t>Měniče Stejnosměrný měnič napětí SMN01.1 se zapojením IZKP+KDK (pozitivní signál PZS s výkonovými LED)</t>
  </si>
  <si>
    <t>-2082248105</t>
  </si>
  <si>
    <t>55</t>
  </si>
  <si>
    <t>7593315100</t>
  </si>
  <si>
    <t>Montáž zabezpečovacího stojanu reléového - upevnění stojanu do stojanové řady, připojení ochranného uzemnění a informativní kontrola zapojení</t>
  </si>
  <si>
    <t>156089919</t>
  </si>
  <si>
    <t>56</t>
  </si>
  <si>
    <t>7592810904</t>
  </si>
  <si>
    <t>Reléový stojan PZS vystrojený - kategorie dle ČSN 34 2650 ed.2: PZS 3(2) S,B(N),I(L) na jednokolejné trati s automatickými závorami 2 - 4 kusy výstražníků</t>
  </si>
  <si>
    <t>komplet</t>
  </si>
  <si>
    <t>Sborník UOŽI 01 2017</t>
  </si>
  <si>
    <t>-1405964269</t>
  </si>
  <si>
    <t>57</t>
  </si>
  <si>
    <t>7593315120</t>
  </si>
  <si>
    <t>Montáž stojanové řady pro 1 stojan - sestavení dodané konstrukce, vyměření místa a usazení stojanové řady, montáž ochranných plechů a roštu stojanové řady, ukotvení</t>
  </si>
  <si>
    <t>-1326177613</t>
  </si>
  <si>
    <t>58</t>
  </si>
  <si>
    <t>7593315122</t>
  </si>
  <si>
    <t>Montáž stojanové řady pro 2 stojany - sestavení dodané konstrukce, vyměření místa a usazení stojanové řady, montáž ochranných plechů a roštu stojanové řady, ukotvení</t>
  </si>
  <si>
    <t>-416330161</t>
  </si>
  <si>
    <t>59</t>
  </si>
  <si>
    <t>7593310880</t>
  </si>
  <si>
    <t>Konstrukční díly Stojanova řada pro 1 stoj. - 19POLI INOV. norma 723679018 (HM0404215990311)</t>
  </si>
  <si>
    <t>-76035646</t>
  </si>
  <si>
    <t>60</t>
  </si>
  <si>
    <t>7593310910</t>
  </si>
  <si>
    <t>Konstrukční díly Stojanova řada pro 2 stoj. - 19POLI INOV. norma 723679019 (HM0404215990312)</t>
  </si>
  <si>
    <t>-1043451155</t>
  </si>
  <si>
    <t>61</t>
  </si>
  <si>
    <t>7593315388</t>
  </si>
  <si>
    <t>Montáž panelu diagnostiky PZZ</t>
  </si>
  <si>
    <t>-1190897264</t>
  </si>
  <si>
    <t>62</t>
  </si>
  <si>
    <t>7593315400</t>
  </si>
  <si>
    <t>Montáž kostry pro elektroniku</t>
  </si>
  <si>
    <t>-1249319129</t>
  </si>
  <si>
    <t>63</t>
  </si>
  <si>
    <t>7593325080</t>
  </si>
  <si>
    <t>Montáž stavěcího odporu nebo kondenzátoru - včetně zapojení a označení</t>
  </si>
  <si>
    <t>-1922835631</t>
  </si>
  <si>
    <t>7593325090</t>
  </si>
  <si>
    <t>Montáž diody - včetně zapojení a označení</t>
  </si>
  <si>
    <t>2039561641</t>
  </si>
  <si>
    <t>Poznámka k položce:
Montáž DC/DC konvertoru</t>
  </si>
  <si>
    <t>65</t>
  </si>
  <si>
    <t>7593100900</t>
  </si>
  <si>
    <t>Měniče Měnič DC 24V/24V spínaný, s galvanickýmoddělením, stabilizovaný</t>
  </si>
  <si>
    <t>-36117430</t>
  </si>
  <si>
    <t>66</t>
  </si>
  <si>
    <t>7593325100</t>
  </si>
  <si>
    <t>Montáž pojistky zástrčkové pro zabezpečovací zařízení - včetně zapojení a označení</t>
  </si>
  <si>
    <t>-1324264246</t>
  </si>
  <si>
    <t>67</t>
  </si>
  <si>
    <t>7593320126</t>
  </si>
  <si>
    <t>Prvky Pojistka zástrčková 0,5A norma 71903A (CV719039001)</t>
  </si>
  <si>
    <t>1539600495</t>
  </si>
  <si>
    <t>68</t>
  </si>
  <si>
    <t>7593320129</t>
  </si>
  <si>
    <t>Prvky Pojistka zástrčková 1A norma 71903B (CV719039002)</t>
  </si>
  <si>
    <t>14662248</t>
  </si>
  <si>
    <t>69</t>
  </si>
  <si>
    <t>7593320132</t>
  </si>
  <si>
    <t>Prvky Pojistka zástrčková 2A norma 71903C (CV719039003)</t>
  </si>
  <si>
    <t>-878190499</t>
  </si>
  <si>
    <t>70</t>
  </si>
  <si>
    <t>7593320135</t>
  </si>
  <si>
    <t>Prvky Pojistka zástrčková 5A norma 71903D (CV719039004)</t>
  </si>
  <si>
    <t>2066394799</t>
  </si>
  <si>
    <t>71</t>
  </si>
  <si>
    <t>7593320138</t>
  </si>
  <si>
    <t>Prvky Pojistka zástrčková 10A norma 71903E (CV719039005)</t>
  </si>
  <si>
    <t>-1337525527</t>
  </si>
  <si>
    <t>72</t>
  </si>
  <si>
    <t>7593325110</t>
  </si>
  <si>
    <t>Montáž pásku zdířkového pojistkového - včetně zapojení a označení</t>
  </si>
  <si>
    <t>-1278853704</t>
  </si>
  <si>
    <t>73</t>
  </si>
  <si>
    <t>7593320099</t>
  </si>
  <si>
    <t>Prvky Pásek zdíř.pro zástrč.poj. 0,5A norma 71902A (CV719029001)</t>
  </si>
  <si>
    <t>-1091837844</t>
  </si>
  <si>
    <t>74</t>
  </si>
  <si>
    <t>7593320102</t>
  </si>
  <si>
    <t>Prvky Pásek zdíř.pro zástrč.poj. 1,0A norma 71902B (CV719029002)</t>
  </si>
  <si>
    <t>-779722850</t>
  </si>
  <si>
    <t>75</t>
  </si>
  <si>
    <t>7593320105</t>
  </si>
  <si>
    <t>Prvky Pásek zdíř.pro zástrč.poj. 2A norma 71902C (CV719029003)</t>
  </si>
  <si>
    <t>-1398783197</t>
  </si>
  <si>
    <t>76</t>
  </si>
  <si>
    <t>7593320108</t>
  </si>
  <si>
    <t>Prvky Pásek zdíř.pro zástrč.poj. 5A norma 71902D (CV719029004)</t>
  </si>
  <si>
    <t>600422724</t>
  </si>
  <si>
    <t>77</t>
  </si>
  <si>
    <t>7593320111</t>
  </si>
  <si>
    <t>Prvky Pásek zdíř.pro zástrč.poj. 10A norma 71902E (CV719029005)</t>
  </si>
  <si>
    <t>663091982</t>
  </si>
  <si>
    <t>78</t>
  </si>
  <si>
    <t>7593335040</t>
  </si>
  <si>
    <t>Montáž malorozměrného relé</t>
  </si>
  <si>
    <t>417720318</t>
  </si>
  <si>
    <t>79</t>
  </si>
  <si>
    <t>7593330040</t>
  </si>
  <si>
    <t xml:space="preserve">Výměnné díly Relé NMŠ 1-2000 AgNi  (HM0404221990407)</t>
  </si>
  <si>
    <t>-1504077344</t>
  </si>
  <si>
    <t>80</t>
  </si>
  <si>
    <t>7593330160</t>
  </si>
  <si>
    <t xml:space="preserve">Výměnné díly Relé NMŠ 2-4000 AgNi  (HM0404221990419)</t>
  </si>
  <si>
    <t>-1419628325</t>
  </si>
  <si>
    <t>81</t>
  </si>
  <si>
    <t>7593330120</t>
  </si>
  <si>
    <t xml:space="preserve">Výměnné díly Relé NMŠ 1-1500 AgNi  (HM0404221990415)</t>
  </si>
  <si>
    <t>1524505600</t>
  </si>
  <si>
    <t>82</t>
  </si>
  <si>
    <t>7593330340</t>
  </si>
  <si>
    <t xml:space="preserve">Výměnné díly Relé NMŠ 1-0,25/0,7 AgNi  (HM0404221990437)</t>
  </si>
  <si>
    <t>1622631037</t>
  </si>
  <si>
    <t>83</t>
  </si>
  <si>
    <t>7593330300</t>
  </si>
  <si>
    <t xml:space="preserve">Výměnné díly Relé NMŠ 2-60 AgNi  (HM0404221990433)</t>
  </si>
  <si>
    <t>-552438031</t>
  </si>
  <si>
    <t>84</t>
  </si>
  <si>
    <t>7593330070</t>
  </si>
  <si>
    <t xml:space="preserve">Výměnné díly Relé NMŠM 1-750 AgNi  (HM0404221990410)</t>
  </si>
  <si>
    <t>-1724954413</t>
  </si>
  <si>
    <t>85</t>
  </si>
  <si>
    <t>7593330420</t>
  </si>
  <si>
    <t>Výměnné díly Hlídač napětí baterie HNB/24V norma 719729002 (HM0404221990502)</t>
  </si>
  <si>
    <t>-668002145</t>
  </si>
  <si>
    <t>86</t>
  </si>
  <si>
    <t>7593325040</t>
  </si>
  <si>
    <t>Montáž kazety pro zásuvné jednotky</t>
  </si>
  <si>
    <t>800680699</t>
  </si>
  <si>
    <t>87</t>
  </si>
  <si>
    <t>7494000008</t>
  </si>
  <si>
    <t>Rozvodnicové a rozváděčové skříně Distri Rozvodnicové skříně DistriTon Plastové Nástěnné (IP40) pro nástěnnou montáž, neprůhledné dveře, počet řad 3, počet modulů v řadě 14, krytí IP40, PE+N, barva bílá, materiál: plast</t>
  </si>
  <si>
    <t>-1635238880</t>
  </si>
  <si>
    <t>88</t>
  </si>
  <si>
    <t>7593320426</t>
  </si>
  <si>
    <t>Prvky Jednotka časová CJS norma 75513D (CV755139004)</t>
  </si>
  <si>
    <t>-2070843341</t>
  </si>
  <si>
    <t>89</t>
  </si>
  <si>
    <t>7593320429</t>
  </si>
  <si>
    <t>Prvky Jednotka časová CJP norma 75513E (CV755139005)</t>
  </si>
  <si>
    <t>292810819</t>
  </si>
  <si>
    <t>90</t>
  </si>
  <si>
    <t>7593320414</t>
  </si>
  <si>
    <t>Prvky Deska propojovací DPN norma 75513DS004 (CV755135004)</t>
  </si>
  <si>
    <t>2132411896</t>
  </si>
  <si>
    <t>91</t>
  </si>
  <si>
    <t>7593330470</t>
  </si>
  <si>
    <t>Výměnné díly Filtr časové jednotky norma A39101 (HM0404229990227)</t>
  </si>
  <si>
    <t>-1342457016</t>
  </si>
  <si>
    <t>92</t>
  </si>
  <si>
    <t>7596915055</t>
  </si>
  <si>
    <t>Montáž telefonního objektu STO do společné přístrojové skříně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</si>
  <si>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-649801393</t>
  </si>
  <si>
    <t>93</t>
  </si>
  <si>
    <t>7596910050</t>
  </si>
  <si>
    <t>Venkovní telefonní objekty telef.venk.VTO 9 v plast.sloupu norma 54032I (CV540329009)</t>
  </si>
  <si>
    <t>773027440</t>
  </si>
  <si>
    <t>94</t>
  </si>
  <si>
    <t>7598095350</t>
  </si>
  <si>
    <t>Aktivace BDA bez vzdáleného přístupu - aktivace a konfigurace systému podle příslušné dokumentace</t>
  </si>
  <si>
    <t>718325500</t>
  </si>
  <si>
    <t>95</t>
  </si>
  <si>
    <t>7494007484</t>
  </si>
  <si>
    <t>Vzduchové jističe Příslušenství - samostatně dodávané Zařízení pro datovou komunikaci a funkce měření např. pro BDA adaptér a pro jistič</t>
  </si>
  <si>
    <t>322043238</t>
  </si>
  <si>
    <t>96</t>
  </si>
  <si>
    <t>7592500010</t>
  </si>
  <si>
    <t>Diagnostická zařízení Blok diagnostiky pro diagnostiku reléového PZS 42 vstupů, 8 výstupů</t>
  </si>
  <si>
    <t>1026423111</t>
  </si>
  <si>
    <t>97</t>
  </si>
  <si>
    <t>7593310700</t>
  </si>
  <si>
    <t>Konstrukční díly Skříň stavebnicového systému FISCHER (pro elektronický kmitač) pro 11 zásuvných jednotek (TE97)</t>
  </si>
  <si>
    <t>-17142289</t>
  </si>
  <si>
    <t>98</t>
  </si>
  <si>
    <t>7593320450</t>
  </si>
  <si>
    <t>Prvky Relé Schrack PT 570024 zákl.s. norma 93002DS028 (CV930025028)</t>
  </si>
  <si>
    <t>-458028531</t>
  </si>
  <si>
    <t>99</t>
  </si>
  <si>
    <t>7593100880</t>
  </si>
  <si>
    <t>Měniče Elektronický měnič napětí EM 50/250 a EM 50/250.2</t>
  </si>
  <si>
    <t>25583756</t>
  </si>
  <si>
    <t>100</t>
  </si>
  <si>
    <t>7593100890</t>
  </si>
  <si>
    <t>Měniče Elektronický měnič napětí EM 50/750/3</t>
  </si>
  <si>
    <t>2054149307</t>
  </si>
  <si>
    <t>101</t>
  </si>
  <si>
    <t>7593320024</t>
  </si>
  <si>
    <t>Prvky Deska odporů norma 60094DS012 (CV600945012)</t>
  </si>
  <si>
    <t>1686810768</t>
  </si>
  <si>
    <t>102</t>
  </si>
  <si>
    <t>7593311040</t>
  </si>
  <si>
    <t>Konstrukční díly Svorkovnice WAGO 10-ti dílná norma 72122DS081 (CV721225081)</t>
  </si>
  <si>
    <t>-238165660</t>
  </si>
  <si>
    <t>103</t>
  </si>
  <si>
    <t>7593320153</t>
  </si>
  <si>
    <t>Prvky Rezistor regulační 2,2Ohm norma 71910F (CV719109006)</t>
  </si>
  <si>
    <t>2122511750</t>
  </si>
  <si>
    <t>104</t>
  </si>
  <si>
    <t>7593320165</t>
  </si>
  <si>
    <t>Prvky Rezistor regulační 240Ohm norma 71910J (CV719109010)</t>
  </si>
  <si>
    <t>515476108</t>
  </si>
  <si>
    <t>105</t>
  </si>
  <si>
    <t>9901001200</t>
  </si>
  <si>
    <t>Doprava dodávek zhotovitele, dodávek objednatele nebo výzisku mechanizací o nosnosti do 3,5 t do 350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kus stroje.</t>
  </si>
  <si>
    <t>-1689047247</t>
  </si>
  <si>
    <t>106</t>
  </si>
  <si>
    <t>9902201100</t>
  </si>
  <si>
    <t>Doprava dodávek zhotovitele, dodávek objednatele nebo výzisku mechanizací přes 3,5 t objemnějšího kusového materiálu do 300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</si>
  <si>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39950990</t>
  </si>
  <si>
    <t>Poznámka k položce:
Doprava UL - Straškov - UL</t>
  </si>
  <si>
    <t>107</t>
  </si>
  <si>
    <t>9902201200</t>
  </si>
  <si>
    <t>Doprava dodávek zhotovitele, dodávek objednatele nebo výzisku mechanizací přes 3,5 t objemnějšího kusového materiálu do 350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</si>
  <si>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-1893510261</t>
  </si>
  <si>
    <t>Poznámka k položce:
Doprava RD Cheb - Straškov - Cheb</t>
  </si>
  <si>
    <t>1.03 - PZS v km 23,742 - dodávky SŽDC - NEOCEŇOVAT</t>
  </si>
  <si>
    <t>7592810030</t>
  </si>
  <si>
    <t xml:space="preserve">Výstražník V3  (CV708289004)</t>
  </si>
  <si>
    <t>99948495</t>
  </si>
  <si>
    <t>Poznámka k položce:
CV708289004</t>
  </si>
  <si>
    <t>7592820110</t>
  </si>
  <si>
    <t xml:space="preserve">Součásti výstražníku Nosič kříže  (CV708405063)</t>
  </si>
  <si>
    <t>-729011207</t>
  </si>
  <si>
    <t>Poznámka k položce:
CV708405063</t>
  </si>
  <si>
    <t>7592820030</t>
  </si>
  <si>
    <t xml:space="preserve">Stožár výstražníku SVV  (CV708275022)</t>
  </si>
  <si>
    <t>-2140922860</t>
  </si>
  <si>
    <t>Poznámka k položce:
CV708275022</t>
  </si>
  <si>
    <t>7592820180</t>
  </si>
  <si>
    <t>Kříž výstr.jednokol.zákl.vel. A32a zvýraz.žlutozel.pruh (HM0404229200101)</t>
  </si>
  <si>
    <t>789327621</t>
  </si>
  <si>
    <t>Poznámka k položce:
HM0404229200101</t>
  </si>
  <si>
    <t>7592820350</t>
  </si>
  <si>
    <t xml:space="preserve">Stupačka (velká)  (CV708275050)</t>
  </si>
  <si>
    <t>-1509388605</t>
  </si>
  <si>
    <t>Poznámka k položce:
CV708275050</t>
  </si>
  <si>
    <t>7592820460</t>
  </si>
  <si>
    <t xml:space="preserve">Pětihran  (CV708130045)</t>
  </si>
  <si>
    <t>1750708026</t>
  </si>
  <si>
    <t>Poznámka k položce:
CV708130045</t>
  </si>
  <si>
    <t>7592830010</t>
  </si>
  <si>
    <t>Stojan závory s pohonem- P1V (CV708409001)</t>
  </si>
  <si>
    <t>-707027937</t>
  </si>
  <si>
    <t>Poznámka k položce:
CV708409001</t>
  </si>
  <si>
    <t>7592830210</t>
  </si>
  <si>
    <t xml:space="preserve">Součásti stojanu se závorou Křídla s protizávaž.malým  (CV708405008)</t>
  </si>
  <si>
    <t>1526004878</t>
  </si>
  <si>
    <t>7592830160</t>
  </si>
  <si>
    <t>Břevno závory s unašečem 4,25m (CV708405006)</t>
  </si>
  <si>
    <t>-2063829071</t>
  </si>
  <si>
    <t>Poznámka k položce:
CV708405006</t>
  </si>
  <si>
    <t>7590720425</t>
  </si>
  <si>
    <t>Základ svět.náv. T I Z 51x71x135cm (HM0592110090000)</t>
  </si>
  <si>
    <t>2116152529</t>
  </si>
  <si>
    <t>Poznámka k položce:
HM0592110090000</t>
  </si>
  <si>
    <t>7590720515</t>
  </si>
  <si>
    <t>Žárovka SIG 1820 12V 20/20W, dvouvláknová (HM0347260050001)</t>
  </si>
  <si>
    <t>-1228880981</t>
  </si>
  <si>
    <t>Poznámka k položce:
HM0347260050001</t>
  </si>
  <si>
    <t>PS 02.1 - PZS v km 12,960</t>
  </si>
  <si>
    <t>2.01 - PZS v km 12,960 - URS</t>
  </si>
  <si>
    <t>-1654784134</t>
  </si>
  <si>
    <t>718665217</t>
  </si>
  <si>
    <t>1487300555</t>
  </si>
  <si>
    <t>-2118932618</t>
  </si>
  <si>
    <t>Poznámka k položce:
Výroba mříže na dveře</t>
  </si>
  <si>
    <t>-291012384</t>
  </si>
  <si>
    <t>343282516</t>
  </si>
  <si>
    <t>2.02 - PZS v km 12,960 - ÚOŽI</t>
  </si>
  <si>
    <t>-1627274003</t>
  </si>
  <si>
    <t>-179969536</t>
  </si>
  <si>
    <t>95819532</t>
  </si>
  <si>
    <t>7494351030</t>
  </si>
  <si>
    <t>Montáž jističů (do 10 kA) třípólových do 20 A</t>
  </si>
  <si>
    <t>1498335351</t>
  </si>
  <si>
    <t>490669371</t>
  </si>
  <si>
    <t>-1026968742</t>
  </si>
  <si>
    <t>-1463888287</t>
  </si>
  <si>
    <t>7494003042</t>
  </si>
  <si>
    <t>Modulární přístroje Jističe do 63 A; 6 kA 2-pólové In 32 A, Ue AC 230/400 V / DC 144 V, charakteristika B, 2pól, Icn 6 kA</t>
  </si>
  <si>
    <t>-791140568</t>
  </si>
  <si>
    <t>-435837671</t>
  </si>
  <si>
    <t>-1644851316</t>
  </si>
  <si>
    <t>46321699</t>
  </si>
  <si>
    <t>1773440563</t>
  </si>
  <si>
    <t>254861112</t>
  </si>
  <si>
    <t>-489562829</t>
  </si>
  <si>
    <t>2009435111</t>
  </si>
  <si>
    <t>1695131474</t>
  </si>
  <si>
    <t>605195396</t>
  </si>
  <si>
    <t>1695352604</t>
  </si>
  <si>
    <t>-125404578</t>
  </si>
  <si>
    <t>1856715628</t>
  </si>
  <si>
    <t>7590115005</t>
  </si>
  <si>
    <t>Montáž objektu rozměru do 2,5 x 3,6 m - usazení na základy, zatažení kabelů a zřízení kabelové rezervy, opravný nátěr. Neobsahuje výkop a zához jam</t>
  </si>
  <si>
    <t>-1131429399</t>
  </si>
  <si>
    <t>-1226268809</t>
  </si>
  <si>
    <t>2075047784</t>
  </si>
  <si>
    <t>7590110120</t>
  </si>
  <si>
    <t>Domky, přístřešky Reléový domek - výška 3,10 m - podle zvl. požadavků a předložené dokumentace 3x2 m</t>
  </si>
  <si>
    <t>-1666522952</t>
  </si>
  <si>
    <t>7590110400</t>
  </si>
  <si>
    <t xml:space="preserve">Domky, přístřešky Střecha sedlová  rel.domku - podle zvl. požadavků a předložené dokumentace 3x2 m</t>
  </si>
  <si>
    <t>2015285916</t>
  </si>
  <si>
    <t>7590110700</t>
  </si>
  <si>
    <t xml:space="preserve">Domky, přístřešky Okapy a děšťové svody - pro rel. domek podle zvl. požadavků a  předložené dokumentace 3x2 m</t>
  </si>
  <si>
    <t>532550816</t>
  </si>
  <si>
    <t>672248777</t>
  </si>
  <si>
    <t>-1822931775</t>
  </si>
  <si>
    <t>642849230</t>
  </si>
  <si>
    <t>81190329</t>
  </si>
  <si>
    <t>-182308764</t>
  </si>
  <si>
    <t>93188398</t>
  </si>
  <si>
    <t>225707953</t>
  </si>
  <si>
    <t>-983644284</t>
  </si>
  <si>
    <t>1944472607</t>
  </si>
  <si>
    <t>-1299159333</t>
  </si>
  <si>
    <t>1233997903</t>
  </si>
  <si>
    <t>-1241370104</t>
  </si>
  <si>
    <t>1759661455</t>
  </si>
  <si>
    <t>-1073165901</t>
  </si>
  <si>
    <t>-347358286</t>
  </si>
  <si>
    <t>-465739732</t>
  </si>
  <si>
    <t>1172892307</t>
  </si>
  <si>
    <t>-1075559649</t>
  </si>
  <si>
    <t>7592837032</t>
  </si>
  <si>
    <t>Demontáž součástí stojanu se závorou břevna závorového nad 5,5 m</t>
  </si>
  <si>
    <t>1184408544</t>
  </si>
  <si>
    <t>1767244914</t>
  </si>
  <si>
    <t>-243202176</t>
  </si>
  <si>
    <t>7592900102</t>
  </si>
  <si>
    <t>Baterie Staniční akumulátory Pb článek 2V/300 Ah C10 s pancéřovanou trubkovou elektrodou, uzavřený větraný, cena včetně spojovacího materiálu a bateriového nosiče či stojanu</t>
  </si>
  <si>
    <t>-1725921685</t>
  </si>
  <si>
    <t>7592905070</t>
  </si>
  <si>
    <t>Montáž rekombinační zátky do 300 Ah</t>
  </si>
  <si>
    <t>-1841580758</t>
  </si>
  <si>
    <t>7592900090</t>
  </si>
  <si>
    <t>Baterie Staniční akumulátory Rekombinační zátka AquaGen Premium Top H (použití do 300 Ah)</t>
  </si>
  <si>
    <t>-1625188275</t>
  </si>
  <si>
    <t>751373194</t>
  </si>
  <si>
    <t>1096620455</t>
  </si>
  <si>
    <t>-27874888</t>
  </si>
  <si>
    <t>1269759448</t>
  </si>
  <si>
    <t>1182874480</t>
  </si>
  <si>
    <t>993742052</t>
  </si>
  <si>
    <t>-1060396181</t>
  </si>
  <si>
    <t>-1264567092</t>
  </si>
  <si>
    <t>170826635</t>
  </si>
  <si>
    <t>-1044747178</t>
  </si>
  <si>
    <t>-596211135</t>
  </si>
  <si>
    <t>1087326665</t>
  </si>
  <si>
    <t>-849074990</t>
  </si>
  <si>
    <t>-1687551601</t>
  </si>
  <si>
    <t>1296177981</t>
  </si>
  <si>
    <t>-1034428823</t>
  </si>
  <si>
    <t>-245785835</t>
  </si>
  <si>
    <t>-2010701650</t>
  </si>
  <si>
    <t>-49190436</t>
  </si>
  <si>
    <t>486835395</t>
  </si>
  <si>
    <t>1930046741</t>
  </si>
  <si>
    <t>1547542225</t>
  </si>
  <si>
    <t>-692799691</t>
  </si>
  <si>
    <t>1756210089</t>
  </si>
  <si>
    <t>-2019595123</t>
  </si>
  <si>
    <t>-5248416</t>
  </si>
  <si>
    <t>2003133908</t>
  </si>
  <si>
    <t>472351688</t>
  </si>
  <si>
    <t>1512312690</t>
  </si>
  <si>
    <t>1454815958</t>
  </si>
  <si>
    <t>-260377892</t>
  </si>
  <si>
    <t>-941368642</t>
  </si>
  <si>
    <t>-1242311443</t>
  </si>
  <si>
    <t>1387946285</t>
  </si>
  <si>
    <t>-1291846414</t>
  </si>
  <si>
    <t>-1159766692</t>
  </si>
  <si>
    <t>-1889233091</t>
  </si>
  <si>
    <t>-191232031</t>
  </si>
  <si>
    <t>-1192615313</t>
  </si>
  <si>
    <t>1526965114</t>
  </si>
  <si>
    <t>-23063665</t>
  </si>
  <si>
    <t>853150680</t>
  </si>
  <si>
    <t>1186562891</t>
  </si>
  <si>
    <t>1640446318</t>
  </si>
  <si>
    <t>-526168416</t>
  </si>
  <si>
    <t>-1825074181</t>
  </si>
  <si>
    <t>-226868930</t>
  </si>
  <si>
    <t>-1265263135</t>
  </si>
  <si>
    <t>1072735826</t>
  </si>
  <si>
    <t>520959185</t>
  </si>
  <si>
    <t>-1394901936</t>
  </si>
  <si>
    <t>1986666994</t>
  </si>
  <si>
    <t>2.03 - PZS v km 12,960 - dodávky SŽDC - NEOCEŇOVAT</t>
  </si>
  <si>
    <t xml:space="preserve">Nosič kříže  (CV708405063)</t>
  </si>
  <si>
    <t>1428400628</t>
  </si>
  <si>
    <t>243086634</t>
  </si>
  <si>
    <t>PS 03.1 - Staniční zařízení</t>
  </si>
  <si>
    <t>3.01 - Staniční zařízení - URS</t>
  </si>
  <si>
    <t xml:space="preserve">    9 - Ostatní konstrukce a práce, bourání</t>
  </si>
  <si>
    <t>900358009</t>
  </si>
  <si>
    <t xml:space="preserve">Poznámka k položce:
Osazení základů pro upozorňovadla a návěstidla
</t>
  </si>
  <si>
    <t>Ostatní konstrukce a práce, bourání</t>
  </si>
  <si>
    <t>961055111</t>
  </si>
  <si>
    <t xml:space="preserve">Bourání základů z betonu  železového</t>
  </si>
  <si>
    <t>m3</t>
  </si>
  <si>
    <t>46246468</t>
  </si>
  <si>
    <t xml:space="preserve">Poznámka k položce:
Bourání 6 ks základů návěstidel
</t>
  </si>
  <si>
    <t>VV</t>
  </si>
  <si>
    <t>(0,51*0,71*1,35)*6</t>
  </si>
  <si>
    <t>460070114</t>
  </si>
  <si>
    <t xml:space="preserve">Hloubení nezapažených jam ručně pro ostatní konstrukce  s přemístěním výkopku do vzdálenosti 3 m od okraje jámy nebo naložením na dopravní prostředek, včetně zásypu, zhutnění a urovnání povrchu pro uložení přestavníku se zhotovením ohrádky, v hornině třídy 4</t>
  </si>
  <si>
    <t>1053158190</t>
  </si>
  <si>
    <t>460070184</t>
  </si>
  <si>
    <t xml:space="preserve">Hloubení nezapažených jam ručně pro ostatní konstrukce  s přemístěním výkopku do vzdálenosti 3 m od okraje jámy nebo naložením na dopravní prostředek, včetně zásypu, zhutnění a urovnání povrchu pro základy kabelových závěrů elektromagnetického zámku na betonovém sloupku, v hornině třídy 4</t>
  </si>
  <si>
    <t>1398687651</t>
  </si>
  <si>
    <t>460070204</t>
  </si>
  <si>
    <t xml:space="preserve">Hloubení nezapažených jam ručně pro ostatní konstrukce  s přemístěním výkopku do vzdálenosti 3 m od okraje jámy nebo naložením na dopravní prostředek, včetně zásypu, zhutnění a urovnání povrchu pro základy telefonních objektů, v hornině třídy 4</t>
  </si>
  <si>
    <t>1562706306</t>
  </si>
  <si>
    <t>460070254</t>
  </si>
  <si>
    <t xml:space="preserve">Hloubení nezapažených jam ručně pro ostatní konstrukce  s přemístěním výkopku do vzdálenosti 3 m od okraje jámy nebo naložením na dopravní prostředek, včetně zásypu, zhutnění a urovnání povrchu pro patice sloupku, upozorňovadel a hovorových souprav rozhlasu, včetně provedení základové patky montované betonové, v hornině třídy 4</t>
  </si>
  <si>
    <t>561561882</t>
  </si>
  <si>
    <t>460070304</t>
  </si>
  <si>
    <t xml:space="preserve">Hloubení nezapažených jam ručně pro ostatní konstrukce  s přemístěním výkopku do vzdálenosti 3 m od okraje jámy nebo naložením na dopravní prostředek, včetně zásypu, zhutnění a urovnání povrchu pro základy světelných návěstidel stožárových s 1 až 3 světly , v hornině třídy 4</t>
  </si>
  <si>
    <t>-1831000702</t>
  </si>
  <si>
    <t>3.02 - Staniční zařízení - ÚOŽI</t>
  </si>
  <si>
    <t>7491253020</t>
  </si>
  <si>
    <t>Montáž přístrojů spínacích instalačních kolébkových velkoplošných přepínačů sériových nebo střídavých přepínačů řaz.6, 7, 250 V/10A, IP20, vč.ovl.krytu a rámečku - včetně zapojení a osazení</t>
  </si>
  <si>
    <t>-1666373510</t>
  </si>
  <si>
    <t>7491202330</t>
  </si>
  <si>
    <t>Elektroinstalační materiál Spínací přístroje instalační Tělo TANGO 3558-A05340 spínače č.5</t>
  </si>
  <si>
    <t>-166049282</t>
  </si>
  <si>
    <t>7491254010</t>
  </si>
  <si>
    <t>Montáž zásuvek instalačních domovních 10/16 A, 250 V, IP20 bez přepěťové ochrany nebo se zabudovanou přepěťovou ochranou jednoduchých nebo dvojitých - včetně zapojení a osazení</t>
  </si>
  <si>
    <t>-516033016</t>
  </si>
  <si>
    <t>7491204360</t>
  </si>
  <si>
    <t>Elektroinstalační materiál Zásuvky instalační Dvojzásuvka TANGO 5513A-C02357 B</t>
  </si>
  <si>
    <t>-2079714582</t>
  </si>
  <si>
    <t>7491555035</t>
  </si>
  <si>
    <t>Montáž svítidel základních instalačních zářivkových s krytem s 4 zdroji 1x36 W nebo 1x58 W, IP20 - včetně zapojení a osazení, s klasickým nebo elektronickým předřadníkem, včetně montáže zářivky</t>
  </si>
  <si>
    <t>-1639301200</t>
  </si>
  <si>
    <t>7491206150</t>
  </si>
  <si>
    <t>Elektroinstalační materiál Svítidla instalační základní FALCON-258-BAP-EP, 2x58W</t>
  </si>
  <si>
    <t>353427942</t>
  </si>
  <si>
    <t>7492553010</t>
  </si>
  <si>
    <t>Montáž kabelů 2- a 3-žílových Cu do 16 mm2 - uložení do země, chráničky, na rošty, pod omítku apod.</t>
  </si>
  <si>
    <t>m</t>
  </si>
  <si>
    <t>1881012403</t>
  </si>
  <si>
    <t>7492501740</t>
  </si>
  <si>
    <t>Kabely, vodiče, šňůry Cu - nn Kabel silový 2 a 3-žílový Cu, plastová izolace CYKY 3O1,5 (3Ax1,5)</t>
  </si>
  <si>
    <t>1472033468</t>
  </si>
  <si>
    <t>7492501750</t>
  </si>
  <si>
    <t>Kabely, vodiče, šňůry Cu - nn Kabel silový 2 a 3-žílový Cu, plastová izolace CYKY 3O2,5 (3Ax2,5)</t>
  </si>
  <si>
    <t>214445280</t>
  </si>
  <si>
    <t>1248243632</t>
  </si>
  <si>
    <t>7494000050</t>
  </si>
  <si>
    <t>Rozvodnicové a rozváděčové skříně Distri Rozvodnicové skříně DistriTon Plastové Zapuštěné (IP40) pro zapuštěnou montáž, průhledné dveře, počet řad 3, počet modulů v řadě 14, krytí IP40, PE+N, barva bílá, materiál: plast</t>
  </si>
  <si>
    <t>295699597</t>
  </si>
  <si>
    <t>7494351010</t>
  </si>
  <si>
    <t>Montáž jističů (do 10 kA) jednopólových do 20 A</t>
  </si>
  <si>
    <t>1507496594</t>
  </si>
  <si>
    <t>2094500871</t>
  </si>
  <si>
    <t>1008702775</t>
  </si>
  <si>
    <t>-1087390114</t>
  </si>
  <si>
    <t>998251994</t>
  </si>
  <si>
    <t>7494003312</t>
  </si>
  <si>
    <t>Modulární přístroje Jističe do 80 A; 10 kA 2-pólové In 0,5 A, Ue AC 230/400 V / DC 144 V, charakteristika C, 2pól, Icn 10 kA</t>
  </si>
  <si>
    <t>1344087213</t>
  </si>
  <si>
    <t>7494003052</t>
  </si>
  <si>
    <t>Modulární přístroje Jističe do 63 A; 6 kA 2-pólové In 4 A, Ue AC 230/400 V / DC 144 V, charakteristika C, 2pól, Icn 6 kA</t>
  </si>
  <si>
    <t>2111433588</t>
  </si>
  <si>
    <t>352721932</t>
  </si>
  <si>
    <t>7494003066</t>
  </si>
  <si>
    <t>Modulární přístroje Jističe do 63 A; 6 kA 2-pólové In 32 A, Ue AC 230/400 V / DC 144 V, charakteristika C, 2pól, Icn 6 kA</t>
  </si>
  <si>
    <t>1351257016</t>
  </si>
  <si>
    <t>7494003404</t>
  </si>
  <si>
    <t>Modulární přístroje Jističe do 80 A; 10 kA 3-pólové In 0,5 A, Ue AC 230/400 V / DC 216 V, charakteristika C, 3pól, Icn 10 kA</t>
  </si>
  <si>
    <t>-585665078</t>
  </si>
  <si>
    <t>7494003104</t>
  </si>
  <si>
    <t>Modulární přístroje Jističe do 63 A; 6 kA 3-pólové In 16 A, Ue AC 230/400 V / DC 216 V, charakteristika C, 3pól, Icn 6 kA</t>
  </si>
  <si>
    <t>-1306926407</t>
  </si>
  <si>
    <t>7494009596</t>
  </si>
  <si>
    <t>Přístroje pro spínání a ovládání Spouštěče motoru Velikost 12 5,5 kW / 400 V / 50 Hz, In 12 A, rozsah nastavení 9 - 12 A, velikost 12</t>
  </si>
  <si>
    <t>2128000344</t>
  </si>
  <si>
    <t>7590145040</t>
  </si>
  <si>
    <t>Montáž závěru kabelového zabezpečovacího na zemní podpěru UKM 12 - úplná montáž závěru, zatažení kabelu, měření izolačního stavu, jednostranné číslování. Bez provedení zemních prací, zhotovení a zapojení kabelové formy</t>
  </si>
  <si>
    <t>1027386636</t>
  </si>
  <si>
    <t>7590140090</t>
  </si>
  <si>
    <t>Závěry Závěr kab.univerzál.UKM12 norma 73612A (CV736129001)</t>
  </si>
  <si>
    <t>1845103187</t>
  </si>
  <si>
    <t>7590190120</t>
  </si>
  <si>
    <t>Ostatní Podpěra zemní se dvěma šrouby M 12 norma 73625B (CV736259002)</t>
  </si>
  <si>
    <t>-2066615954</t>
  </si>
  <si>
    <t>7590920150</t>
  </si>
  <si>
    <t>Součásti výkolejek Tyč kontrolní KJ I norma 70151A (CV701519001)</t>
  </si>
  <si>
    <t>-272056288</t>
  </si>
  <si>
    <t>7590920160</t>
  </si>
  <si>
    <t>Součásti výkolejek Tyč kontrolní KJ II norma 70152A (CV701529001)</t>
  </si>
  <si>
    <t>-1414543983</t>
  </si>
  <si>
    <t>7590920200</t>
  </si>
  <si>
    <t>Součásti výkolejek Spojnice přestavník.S II norma 70162A (CV701629001)</t>
  </si>
  <si>
    <t>-953585973</t>
  </si>
  <si>
    <t>7590140030</t>
  </si>
  <si>
    <t>Závěry Příruba pro závěr UKM 12 norma 73124D-065 (CV731240065)</t>
  </si>
  <si>
    <t>-1614702722</t>
  </si>
  <si>
    <t>7596910070</t>
  </si>
  <si>
    <t>Venkovní telefonní objekty Základ pod telefon 17x37x150cm norma AZZ 10-32 (HM0592110050000)</t>
  </si>
  <si>
    <t>-23250008</t>
  </si>
  <si>
    <t>7590615030</t>
  </si>
  <si>
    <t>Montáž kolejové desky na stojan na podlahu - připevnění kolejové desky na stojan nebo konzolu, usazení kolejové desky se stojanem, zatažení kabelů bez jejich zapojení, ochranné pospojování, kontrola zapojení</t>
  </si>
  <si>
    <t>785423362</t>
  </si>
  <si>
    <t>7590615040</t>
  </si>
  <si>
    <t>Montáž tlačítka, světelné buňky, počitadla, zvonku, relé, R, C do kolejové desky nebo pultu za provozu - rozměření a vyznačení místa montáže, vyvrtání a začištění otvoru, montáž prvku, zapojení a vyzkoušení včetně vyvázání vodičů do formy</t>
  </si>
  <si>
    <t>1767563777</t>
  </si>
  <si>
    <t>7590615050</t>
  </si>
  <si>
    <t>Montáž řadiče, traťového klíče nebo počítače hovoru do kolejové desky nebo pultu za provozu - rozměření a vyznačení místa montáže, vyvrtání a začištění otvoru, montáž prvku, zapojení a vyzkoušení včetně vyvázání vodičů do formy</t>
  </si>
  <si>
    <t>1100893488</t>
  </si>
  <si>
    <t>7590610250</t>
  </si>
  <si>
    <t>Indikační a kolejové desky a ovládací pulty Objímka žárovky norma 72079DS001 (CV720795001)</t>
  </si>
  <si>
    <t>1601781617</t>
  </si>
  <si>
    <t>7590610370</t>
  </si>
  <si>
    <t>Indikační a kolejové desky a ovládací pulty Stínítko rudé norma 72040D-010 (HM0321720400010)</t>
  </si>
  <si>
    <t>896993576</t>
  </si>
  <si>
    <t>7590610380</t>
  </si>
  <si>
    <t>Indikační a kolejové desky a ovládací pulty Stínítko zelené norma 72040D-011 (HM0321720400011)</t>
  </si>
  <si>
    <t>742612198</t>
  </si>
  <si>
    <t>7590610400</t>
  </si>
  <si>
    <t>Indikační a kolejové desky a ovládací pulty Stínítko čiré norma 72040D-013 (HM0321720400013)</t>
  </si>
  <si>
    <t>-100880602</t>
  </si>
  <si>
    <t>7590610390</t>
  </si>
  <si>
    <t>Indikační a kolejové desky a ovládací pulty Stínítko modré norma 72040D-012 (HM0321720400012)</t>
  </si>
  <si>
    <t>-4134758</t>
  </si>
  <si>
    <t>7590610410</t>
  </si>
  <si>
    <t>Indikační a kolejové desky a ovládací pulty Stínítko žluté norma 72040D-014 (HM0321720400014)</t>
  </si>
  <si>
    <t>-424552753</t>
  </si>
  <si>
    <t>7590610030</t>
  </si>
  <si>
    <t>Indikační a kolejové desky a ovládací pulty Buňka světelná dvoužárov. norma 72045A (CV720459001)</t>
  </si>
  <si>
    <t>1662360945</t>
  </si>
  <si>
    <t>7590610150</t>
  </si>
  <si>
    <t>Indikační a kolejové desky a ovládací pulty Řadič třípolohový 2x45st. norma 72068A (CV720689001)</t>
  </si>
  <si>
    <t>140887615</t>
  </si>
  <si>
    <t>7590610180</t>
  </si>
  <si>
    <t>Indikační a kolejové desky a ovládací pulty Tlačítko dvoupoloh. vratné norma 72076A (CV720769001)</t>
  </si>
  <si>
    <t>1667133898</t>
  </si>
  <si>
    <t>7590610200</t>
  </si>
  <si>
    <t>Indikační a kolejové desky a ovládací pulty Tlačítko dvoupoloh.vratné norma 72076C (CV720769003)</t>
  </si>
  <si>
    <t>-1217144793</t>
  </si>
  <si>
    <t>7590610210</t>
  </si>
  <si>
    <t>Indikační a kolejové desky a ovládací pulty Tlačítko dvoupol.nevratné norma 72077A (CV720779001)</t>
  </si>
  <si>
    <t>186895253</t>
  </si>
  <si>
    <t>7590610190</t>
  </si>
  <si>
    <t>Indikační a kolejové desky a ovládací pulty Tlačítko dvoupoloh.vytah. vratné norma 72076B (CV720769002)</t>
  </si>
  <si>
    <t>12162817</t>
  </si>
  <si>
    <t>7590610230</t>
  </si>
  <si>
    <t>Indikační a kolejové desky a ovládací pulty Tlačítko třípoloh.vratné norma 72078A (CV720789001)</t>
  </si>
  <si>
    <t>566264860</t>
  </si>
  <si>
    <t>48</t>
  </si>
  <si>
    <t>7590610260</t>
  </si>
  <si>
    <t>Indikační a kolejové desky a ovládací pulty Tlačítko třípol.vratné prosvětlovací norma 72079A (CV720799001)</t>
  </si>
  <si>
    <t>1731884085</t>
  </si>
  <si>
    <t>7590610170</t>
  </si>
  <si>
    <t>Indikační a kolejové desky a ovládací pulty Uzávěr norma 72076DS004 (CV720765004)</t>
  </si>
  <si>
    <t>1610775607</t>
  </si>
  <si>
    <t>7590610460</t>
  </si>
  <si>
    <t>Indikační a kolejové desky a ovládací pulty Deska kolejová |1300x760x230| 72122E</t>
  </si>
  <si>
    <t>857350412</t>
  </si>
  <si>
    <t>7590615060</t>
  </si>
  <si>
    <t>Vygravírování 1 znaku v označovacím štítku - vygravírování 1 znaku v označovacím štítku</t>
  </si>
  <si>
    <t>352409356</t>
  </si>
  <si>
    <t>7590715032</t>
  </si>
  <si>
    <t>Montáž světelného návěstidla jednostranného stožárového se 2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</si>
  <si>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1843524704</t>
  </si>
  <si>
    <t>7590715034</t>
  </si>
  <si>
    <t>Montáž světelného návěstidla jednostranného stožárového se 3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</si>
  <si>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69558007</t>
  </si>
  <si>
    <t>7590725020</t>
  </si>
  <si>
    <t>Montáž doplňujících součástí ke světelnému návěstidlu návěstního transformátoru</t>
  </si>
  <si>
    <t>133497534</t>
  </si>
  <si>
    <t>7590720570</t>
  </si>
  <si>
    <t xml:space="preserve">Součásti světelných návěstidel Trafo ST 3 R1  (HM0374215010000)</t>
  </si>
  <si>
    <t>-520947983</t>
  </si>
  <si>
    <t>7590725040</t>
  </si>
  <si>
    <t>Montáž doplňujících součástí ke světelnému návěstidlu označovacího pásu velkého</t>
  </si>
  <si>
    <t>37129857</t>
  </si>
  <si>
    <t>7590725046</t>
  </si>
  <si>
    <t>Montáž doplňujících součástí ke světelnému návěstidlu označovacího štítku</t>
  </si>
  <si>
    <t>1180701076</t>
  </si>
  <si>
    <t>7590725058</t>
  </si>
  <si>
    <t>Montáž doplňujících součástí ke světelnému návěstidlu upozorňovadla na návěstidlo</t>
  </si>
  <si>
    <t>-1190495402</t>
  </si>
  <si>
    <t>7591015034</t>
  </si>
  <si>
    <t>Montáž elektromotorického přestavníku na výhybce s kontrolou jazyků s upevněním kloubovým na koleji - připevnění přestavníku pomocí připevňovací soupravy a zatažení kabelu s kabelovou formou do kabelového závěru, mechanické přezkoušení chodu opravný nátěr. Bez zemních prací</t>
  </si>
  <si>
    <t>1719601421</t>
  </si>
  <si>
    <t>7591015080</t>
  </si>
  <si>
    <t>Dodatečná montáž ohrazení pro elekromotorický přestavník s plastovou ohrádkou</t>
  </si>
  <si>
    <t>748830631</t>
  </si>
  <si>
    <t>7591020380</t>
  </si>
  <si>
    <t>Součásti elektromotorických přestavníků Ohrádka přestavníku POP ZP norma 2107.11 (HM0321859992107)</t>
  </si>
  <si>
    <t>-1188717256</t>
  </si>
  <si>
    <t>7591020070</t>
  </si>
  <si>
    <t xml:space="preserve">Součásti elektromotorických přestavníků Deska základ.pod přestav. 700x460  (HM0592139997046)</t>
  </si>
  <si>
    <t>-52491879</t>
  </si>
  <si>
    <t>7591020260</t>
  </si>
  <si>
    <t>Součásti elektromotorických přestavníků Kryt kontrolních pravítek elektromotorického přestavníku (č.v.03072 B)</t>
  </si>
  <si>
    <t>391417481</t>
  </si>
  <si>
    <t>7591015104</t>
  </si>
  <si>
    <t>Montáž upevňovací soupravy kloubové s upevněním na koleji</t>
  </si>
  <si>
    <t>414341285</t>
  </si>
  <si>
    <t>7591020680</t>
  </si>
  <si>
    <t>Součásti elektromotorických přestavníků Souprava připevňovací kloubová elektromotorický přestavník (03083B)</t>
  </si>
  <si>
    <t>-782855021</t>
  </si>
  <si>
    <t>7592305020</t>
  </si>
  <si>
    <t>Montáž transformátoru síťového do 500 VA - usazení a zapojení</t>
  </si>
  <si>
    <t>1177086178</t>
  </si>
  <si>
    <t>7593320483</t>
  </si>
  <si>
    <t xml:space="preserve">Prvky Trafo JOC E4060-065 400VA 220-230-240/150-230V  (HM0374212300107)</t>
  </si>
  <si>
    <t>767826593</t>
  </si>
  <si>
    <t>7593320498</t>
  </si>
  <si>
    <t xml:space="preserve">Prvky Trafo JOC E5092-0145  1kVA 230/220-230-240V norma SR (HM0374212300350)</t>
  </si>
  <si>
    <t>1166233278</t>
  </si>
  <si>
    <t>7592305030</t>
  </si>
  <si>
    <t>Montáž transformátoru oddělovacího do 5 kVA - usazení a zapojení</t>
  </si>
  <si>
    <t>-347173337</t>
  </si>
  <si>
    <t>7592705012</t>
  </si>
  <si>
    <t>Montáž upozorňovadla předvěstního na světelné návěstidlo AŽD</t>
  </si>
  <si>
    <t>1442233945</t>
  </si>
  <si>
    <t>7592705014</t>
  </si>
  <si>
    <t>Montáž upozorňovadla vysokého na sloupek</t>
  </si>
  <si>
    <t>-1492887827</t>
  </si>
  <si>
    <t>7592700690</t>
  </si>
  <si>
    <t>Upozorňovadla, značky Ostatní Základ upozorňovadla ZU norma 2108.11 (HM0321859992108)</t>
  </si>
  <si>
    <t>904802611</t>
  </si>
  <si>
    <t>7592701340</t>
  </si>
  <si>
    <t>Upozorňovadla, značky Ostatní Sloupek žár.zink pr.51mm 4,5m (HM0404129990621)</t>
  </si>
  <si>
    <t>570544698</t>
  </si>
  <si>
    <t>1386765812</t>
  </si>
  <si>
    <t>7593315425</t>
  </si>
  <si>
    <t>Zhotovení jednoho zapojení při volné vazbě - naměření vodiče, zatažení a připojení</t>
  </si>
  <si>
    <t>-426128429</t>
  </si>
  <si>
    <t>2126152229</t>
  </si>
  <si>
    <t>-2129012700</t>
  </si>
  <si>
    <t>7596915010</t>
  </si>
  <si>
    <t>Montáž telefonního objektu TO AŽD 68 na betonový základ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</si>
  <si>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-965614441</t>
  </si>
  <si>
    <t>7596910030</t>
  </si>
  <si>
    <t>Venkovní telefonní objekty telef.venk.VTO 6 na sloupek norma 54032F (CV540329006)</t>
  </si>
  <si>
    <t>1350117994</t>
  </si>
  <si>
    <t>7596925010</t>
  </si>
  <si>
    <t>Montáž sloupku do země pro kabelové boxy Krone - postavení a označení jednoduchého sloupku. Bez výstroje a zemních prací</t>
  </si>
  <si>
    <t>-191030705</t>
  </si>
  <si>
    <t>7598095070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</si>
  <si>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</si>
  <si>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-2089814109</t>
  </si>
  <si>
    <t>7598095075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</si>
  <si>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</si>
  <si>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-301185914</t>
  </si>
  <si>
    <t>7598095150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</si>
  <si>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</si>
  <si>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1885730448</t>
  </si>
  <si>
    <t>7598095185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</si>
  <si>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</si>
  <si>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232779636</t>
  </si>
  <si>
    <t>3.03 - Staniční zařízení - Demontáže</t>
  </si>
  <si>
    <t>7496676040</t>
  </si>
  <si>
    <t>Demontáž akumulátoru (baterie) do 110 V přes 100 do 200 Ah</t>
  </si>
  <si>
    <t>-165772244</t>
  </si>
  <si>
    <t>7590717032</t>
  </si>
  <si>
    <t>Demontáž světelného návěstidla jednostranného stožárového se 2 svítilnami - bez bourání (demontáže) základu</t>
  </si>
  <si>
    <t>-424179077</t>
  </si>
  <si>
    <t>7590717034</t>
  </si>
  <si>
    <t>Demontáž světelného návěstidla jednostranného stožárového se 3 svítilnami - bez bourání (demontáže) základu</t>
  </si>
  <si>
    <t>-1117767031</t>
  </si>
  <si>
    <t>7592007076</t>
  </si>
  <si>
    <t>Demontáž počítacího bodu počítače náprav ALCATEL SK30</t>
  </si>
  <si>
    <t>1421548696</t>
  </si>
  <si>
    <t>7593007012</t>
  </si>
  <si>
    <t>Demontáž dobíječe, usměrňovače, napáječe nástěnného</t>
  </si>
  <si>
    <t>-1140960053</t>
  </si>
  <si>
    <t>7593107010</t>
  </si>
  <si>
    <t>Demontáž měniče statického ze stojanu</t>
  </si>
  <si>
    <t>-560680322</t>
  </si>
  <si>
    <t>7593317070</t>
  </si>
  <si>
    <t>Demontáž optického rozvaděče vany z rozvaděče</t>
  </si>
  <si>
    <t>-167968326</t>
  </si>
  <si>
    <t>7593317100</t>
  </si>
  <si>
    <t>Demontáž zabezpečovacího stojanu</t>
  </si>
  <si>
    <t>-1410802959</t>
  </si>
  <si>
    <t>7593317320</t>
  </si>
  <si>
    <t>Demontáž translátoru</t>
  </si>
  <si>
    <t>1008409944</t>
  </si>
  <si>
    <t>7594207080</t>
  </si>
  <si>
    <t>Demontáž kolejové skříně TJA, TJAP</t>
  </si>
  <si>
    <t>-1911482681</t>
  </si>
  <si>
    <t>7596317030</t>
  </si>
  <si>
    <t>Demontáž rozhlasové ústředny do 19" stojanu</t>
  </si>
  <si>
    <t>-1964018941</t>
  </si>
  <si>
    <t>3.04 - Staniční zařízení - dodávky SŽDC - NEOCEŇOVAT</t>
  </si>
  <si>
    <t>7590720305</t>
  </si>
  <si>
    <t>Stožár úplný stož. náv pro stan. a trať. n.(zink.) (CV012609009M)</t>
  </si>
  <si>
    <t>1726570280</t>
  </si>
  <si>
    <t>Poznámka k položce:
CV012609009M</t>
  </si>
  <si>
    <t>7590720190</t>
  </si>
  <si>
    <t>Skříň návěst. transformátorů ST3R/NTU-2 (CV012439006M)</t>
  </si>
  <si>
    <t>1357601652</t>
  </si>
  <si>
    <t>Poznámka k položce:
CV012439006M</t>
  </si>
  <si>
    <t>7590720200</t>
  </si>
  <si>
    <t>Pás označovací velký - plast bílá - červená (CV012449006)</t>
  </si>
  <si>
    <t>-1788692117</t>
  </si>
  <si>
    <t>Poznámka k položce:
CV012449006</t>
  </si>
  <si>
    <t>7590720180</t>
  </si>
  <si>
    <t xml:space="preserve">Vodič  (CV012435004)</t>
  </si>
  <si>
    <t>-26091324</t>
  </si>
  <si>
    <t>Poznámka k položce:
CV012435004</t>
  </si>
  <si>
    <t>7590720250</t>
  </si>
  <si>
    <t>Držadlo úplné pro zink.stožár (CV012509002M)</t>
  </si>
  <si>
    <t>-211509493</t>
  </si>
  <si>
    <t>Poznámka k položce:
CV012509002M</t>
  </si>
  <si>
    <t>7590710790</t>
  </si>
  <si>
    <t>Souprava držáku náv.štítků (1-2)plastová (CV012589008)</t>
  </si>
  <si>
    <t>694095457</t>
  </si>
  <si>
    <t>Poznámka k položce:
CV012589008</t>
  </si>
  <si>
    <t>7590720255</t>
  </si>
  <si>
    <t>Souprava držáku náv.štítků (3-4)plastová (CV012589009)</t>
  </si>
  <si>
    <t>646434526</t>
  </si>
  <si>
    <t>Poznámka k položce:
CV012589009</t>
  </si>
  <si>
    <t>7590720265</t>
  </si>
  <si>
    <t>Souprava držáku náv.štítků (6)plastová (CV012589011)</t>
  </si>
  <si>
    <t>1475812824</t>
  </si>
  <si>
    <t>Poznámka k položce:
CV012589011</t>
  </si>
  <si>
    <t>7590720395</t>
  </si>
  <si>
    <t>Svítilna návěstní červená (plast) (CV013309001)</t>
  </si>
  <si>
    <t>1982300313</t>
  </si>
  <si>
    <t>Poznámka k položce:
CV013309001</t>
  </si>
  <si>
    <t>7590720400</t>
  </si>
  <si>
    <t>Svítilna návěstní zelená (plast) (CV013309002)</t>
  </si>
  <si>
    <t>-203834400</t>
  </si>
  <si>
    <t>Poznámka k položce:
CV013309002</t>
  </si>
  <si>
    <t>7590720405</t>
  </si>
  <si>
    <t>Svítilna návěstní žlutá (plast) (CV013309003)</t>
  </si>
  <si>
    <t>-725159733</t>
  </si>
  <si>
    <t>Poznámka k položce:
CV013309003</t>
  </si>
  <si>
    <t>7590720415</t>
  </si>
  <si>
    <t>Svítilna návěstní lunobílá (plast) (CV013309005)</t>
  </si>
  <si>
    <t>908061849</t>
  </si>
  <si>
    <t>Poznámka k položce:
CV013309005</t>
  </si>
  <si>
    <t>7590720510</t>
  </si>
  <si>
    <t>Žárovka BA 20D čirá 12V 20W, jednovláknová (HM0347260040000)</t>
  </si>
  <si>
    <t>1290246683</t>
  </si>
  <si>
    <t>Poznámka k položce:
HM0347260040000</t>
  </si>
  <si>
    <t>1175945707</t>
  </si>
  <si>
    <t>7591010020</t>
  </si>
  <si>
    <t>Přestavník elektromotorický EP 621.2/L (CV200219002)</t>
  </si>
  <si>
    <t>-2118660009</t>
  </si>
  <si>
    <t>Poznámka k položce:
CV200219002</t>
  </si>
  <si>
    <t>7592701260</t>
  </si>
  <si>
    <t>Návěst Vlak se blíží k hl.náv. 1 trojúhelník 1600x400 - štít (HM0404129990602)</t>
  </si>
  <si>
    <t>849940334</t>
  </si>
  <si>
    <t>Poznámka k položce:
A78 504.01</t>
  </si>
  <si>
    <t>7592701265</t>
  </si>
  <si>
    <t>Návěst Vlak se blíží k hl.náv. 2 trojúhelníky 1600x400 - štít (HM0404129990603)</t>
  </si>
  <si>
    <t>-1749868815</t>
  </si>
  <si>
    <t>Poznámka k položce:
A78 504.02</t>
  </si>
  <si>
    <t>7592701270</t>
  </si>
  <si>
    <t>Návěst Vlak se blíží k hl.náv. 3 trojúhelníky 1600x400 - štít (HM0404129990604)</t>
  </si>
  <si>
    <t>-1116514805</t>
  </si>
  <si>
    <t>Poznámka k položce:
A78 504.03</t>
  </si>
  <si>
    <t>7592701100</t>
  </si>
  <si>
    <t>Návěst Vlak se blíží sam.p 1šikmý pruh (HM0404129990570)</t>
  </si>
  <si>
    <t>168203671</t>
  </si>
  <si>
    <t>Poznámka k položce:
A78 503.01</t>
  </si>
  <si>
    <t>7592701105</t>
  </si>
  <si>
    <t>Návěst Vlak se blíží sam.p 2šikmé pruhy (HM0404129990571)</t>
  </si>
  <si>
    <t>-1531558812</t>
  </si>
  <si>
    <t>Poznámka k položce:
A78 503.02</t>
  </si>
  <si>
    <t>7592701110</t>
  </si>
  <si>
    <t>Návěst Vlak se blíží sam.p 3šikmé pruhy (HM0404129990572)</t>
  </si>
  <si>
    <t>842226774</t>
  </si>
  <si>
    <t>Poznámka k položce:
A78 503.03</t>
  </si>
  <si>
    <t>7592701360</t>
  </si>
  <si>
    <t>Objímka pro návěstní štít průměr sloupku 50mm (HM0404129990629)</t>
  </si>
  <si>
    <t>-1427688903</t>
  </si>
  <si>
    <t>Poznámka k položce:
A78 902.a</t>
  </si>
  <si>
    <t>7592701090</t>
  </si>
  <si>
    <t>Upozorňovadla, značky Ostatní Návěst Stanoviště sam.před vč.nosiče (HM0404129990568)</t>
  </si>
  <si>
    <t>-188509241</t>
  </si>
  <si>
    <t>7592701330</t>
  </si>
  <si>
    <t>Upozorňovadla, značky Ostatní Sloupek žár.zink pr.51mm 3,5m (HM0404129990619)</t>
  </si>
  <si>
    <t>-1859213470</t>
  </si>
  <si>
    <t>PS 04.1 - Počítače náprav</t>
  </si>
  <si>
    <t>4.01 - Počítače náprav - ÚOŽI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</si>
  <si>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</si>
  <si>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</si>
  <si>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1374065488</t>
  </si>
  <si>
    <t>7491600180</t>
  </si>
  <si>
    <t>Uzemnění Vnější Uzemňovací vedení v zemi, páskem FeZn do 120 mm2</t>
  </si>
  <si>
    <t>1834461579</t>
  </si>
  <si>
    <t>7592005050</t>
  </si>
  <si>
    <t>Montáž počítacího bodu (senzoru) RSR 180 - uložení a připevnění na určené místo, seřízení polohy, přezkoušení</t>
  </si>
  <si>
    <t>1375564987</t>
  </si>
  <si>
    <t>7592000030</t>
  </si>
  <si>
    <t>Bodové prvky v kolejišti Bodové prvky v kolejišti Snímač průjezdu kola RSR 180 (4,8m kabel)</t>
  </si>
  <si>
    <t>Sborník UOŽI 01 2016</t>
  </si>
  <si>
    <t>1009074454</t>
  </si>
  <si>
    <t>7592000090</t>
  </si>
  <si>
    <t>Bodové prvky v kolejišti Bodové prvky v kolejišti Neoprénová ochr.hadice 5m</t>
  </si>
  <si>
    <t>1512882783</t>
  </si>
  <si>
    <t>7592000120</t>
  </si>
  <si>
    <t>Bodové prvky v kolejišti Bodové prvky v kolejišti Montážní sada neoprénové ochr.hadice</t>
  </si>
  <si>
    <t>-55340745</t>
  </si>
  <si>
    <t>7592000140</t>
  </si>
  <si>
    <t>Bodové prvky v kolejišti Bodové prvky v kolejišti Upevňovací kolejnicové čelisti SK150</t>
  </si>
  <si>
    <t>38769306</t>
  </si>
  <si>
    <t>7592000150</t>
  </si>
  <si>
    <t>Bodové prvky v kolejišti Bodové prvky v kolejišti Upevňovací šroub BBK</t>
  </si>
  <si>
    <t>pár</t>
  </si>
  <si>
    <t>-1355896877</t>
  </si>
  <si>
    <t>7592000170</t>
  </si>
  <si>
    <t>Bodové prvky v kolejišti Bodové prvky v kolejišti Matice</t>
  </si>
  <si>
    <t>-1789205693</t>
  </si>
  <si>
    <t>7592000190</t>
  </si>
  <si>
    <t>Bodové prvky v kolejišti Bodové prvky v kolejišti Přepěťová ochrana napájení</t>
  </si>
  <si>
    <t>1923654842</t>
  </si>
  <si>
    <t>7592000210</t>
  </si>
  <si>
    <t>Bodové prvky v kolejišti Bodové prvky v kolejišti Kabelový závěr KSL pro RSR (s EPO)</t>
  </si>
  <si>
    <t>85220050</t>
  </si>
  <si>
    <t>7592000220</t>
  </si>
  <si>
    <t>Bodové prvky v kolejišti Bodové prvky v kolejišti Uzemňovací souprava pro KSL-FP</t>
  </si>
  <si>
    <t>1359025731</t>
  </si>
  <si>
    <t>7592000240</t>
  </si>
  <si>
    <t>Bodové prvky v kolejišti Bodové prvky v kolejišti Přepěťová ochrana EPO 180</t>
  </si>
  <si>
    <t>1042754579</t>
  </si>
  <si>
    <t>7594300370</t>
  </si>
  <si>
    <t>Počítače náprav Vnitřní prvky PN ACS 2000 Skříň pro bloky šíře 42TE BGT05 42TE</t>
  </si>
  <si>
    <t>332591146</t>
  </si>
  <si>
    <t>7594300380</t>
  </si>
  <si>
    <t>Počítače náprav Vnitřní prvky PN ACS 2000 Skříň pro bloky šíře 126TE BGT06 126TE</t>
  </si>
  <si>
    <t>-1311100572</t>
  </si>
  <si>
    <t>7594300360</t>
  </si>
  <si>
    <t>Počítače náprav Vnitřní prvky PN ACS 2000 Skříň pro bloky šíře 84TE BGT04 84TE</t>
  </si>
  <si>
    <t>2037395557</t>
  </si>
  <si>
    <t>7594300510</t>
  </si>
  <si>
    <t>Počítače náprav Počítače náprav Vnitřní prvky PN ACS 2000 Sběrnicový modul ABP002-2 21TE GS02</t>
  </si>
  <si>
    <t>-589047694</t>
  </si>
  <si>
    <t>7594300650</t>
  </si>
  <si>
    <t>Počítače náprav Počítače náprav Vnitřní prvky PN ACS 2000 Patchkabel UTP Kat.5e 1m</t>
  </si>
  <si>
    <t>1745289065</t>
  </si>
  <si>
    <t>7594300400</t>
  </si>
  <si>
    <t>Počítače náprav Počítače náprav Vnitřní prvky PN ACS 2000 Pojistkový modul SIC006 GS01</t>
  </si>
  <si>
    <t>834102950</t>
  </si>
  <si>
    <t>7593320468</t>
  </si>
  <si>
    <t>Konstrukční díly a prvky Prvky Ochrana přepěťová kol.obv. POKO 94 norma VUD (HM0358239992974)</t>
  </si>
  <si>
    <t>1089340912</t>
  </si>
  <si>
    <t>7594300670</t>
  </si>
  <si>
    <t xml:space="preserve">Počítače náprav Vnitřní prvky PN PNS-03 Přepěťová ochrana  ST00 233</t>
  </si>
  <si>
    <t>-552871423</t>
  </si>
  <si>
    <t>7594300280</t>
  </si>
  <si>
    <t>Počítače náprav Vnitřní prvky PN ACS 2000 Počítací modul ACB013 GS02</t>
  </si>
  <si>
    <t>-329490707</t>
  </si>
  <si>
    <t>7594300300</t>
  </si>
  <si>
    <t>Počítače náprav Vnitřní prvky PN ACS 2000 Vyhodnocovací modul IMC003 GS01</t>
  </si>
  <si>
    <t>991268968</t>
  </si>
  <si>
    <t>7592000270</t>
  </si>
  <si>
    <t>Bodové prvky v kolejišti Bodové prvky v kolejišti Zkušební přípravek</t>
  </si>
  <si>
    <t>-1182235071</t>
  </si>
  <si>
    <t>7596811280R</t>
  </si>
  <si>
    <t>Telefonní zapojovače Malá sdělovací technika pro ČD Blok diagnostiky tichého dorozumění</t>
  </si>
  <si>
    <t>1133213020</t>
  </si>
  <si>
    <t>7596001540</t>
  </si>
  <si>
    <t>Rádiová zařízení Translátor inkový 600:600 ?, 4kV</t>
  </si>
  <si>
    <t>1138408101</t>
  </si>
  <si>
    <t>7594300630</t>
  </si>
  <si>
    <t>Počítače náprav Vnitřní prvky PN ACS 2000 Modem Mfr-07</t>
  </si>
  <si>
    <t>729464799</t>
  </si>
  <si>
    <t>7593315320</t>
  </si>
  <si>
    <t>Montáž translátoru</t>
  </si>
  <si>
    <t>-812229684</t>
  </si>
  <si>
    <t>7593325050</t>
  </si>
  <si>
    <t>Montáž jednotky do panelu (kazety)</t>
  </si>
  <si>
    <t>-1931314559</t>
  </si>
  <si>
    <t>7595605155</t>
  </si>
  <si>
    <t>Montáž modemu, převodníku, repeatru instalace a konfigurace modemu</t>
  </si>
  <si>
    <t>-525809007</t>
  </si>
  <si>
    <t>7594303015</t>
  </si>
  <si>
    <t>Oprava počítače náprav přepěťové ochrany napájení POKO</t>
  </si>
  <si>
    <t>-794466027</t>
  </si>
  <si>
    <t>7594305015</t>
  </si>
  <si>
    <t>Montáž součástí počítače náprav neoprénové ochranné hadice se soupravou pro upevnění k pražci</t>
  </si>
  <si>
    <t>1409393209</t>
  </si>
  <si>
    <t>7594305025</t>
  </si>
  <si>
    <t>Montáž součástí počítače náprav přepěťové ochrany napájení</t>
  </si>
  <si>
    <t>-1703446823</t>
  </si>
  <si>
    <t>7594305035</t>
  </si>
  <si>
    <t>Montáž součástí počítače náprav kabelového závěru KSL-FP pro RSR</t>
  </si>
  <si>
    <t>-94130129</t>
  </si>
  <si>
    <t>7594305040</t>
  </si>
  <si>
    <t>Montáž součástí počítače náprav upevňovací kolejnicové čelisti SK 140</t>
  </si>
  <si>
    <t>-1601124756</t>
  </si>
  <si>
    <t>7594305055</t>
  </si>
  <si>
    <t>Montáž součástí počítače náprav bloku pro počítače náprav</t>
  </si>
  <si>
    <t>-520139746</t>
  </si>
  <si>
    <t>7594305065</t>
  </si>
  <si>
    <t>Montáž součástí počítače náprav skříně pro bloky šíře 42TE BGT 02</t>
  </si>
  <si>
    <t>-815548887</t>
  </si>
  <si>
    <t>7594305070</t>
  </si>
  <si>
    <t>Montáž součástí počítače náprav skříně pro bloky šíře 84TE BGT 01</t>
  </si>
  <si>
    <t>-963646231</t>
  </si>
  <si>
    <t>7594305075</t>
  </si>
  <si>
    <t>Montáž součástí počítače náprav skříně pro bloky šíře 126TE BGT 03</t>
  </si>
  <si>
    <t>-1412409017</t>
  </si>
  <si>
    <t>7594305085</t>
  </si>
  <si>
    <t>Montáž součástí počítače náprav drátové formy pro skříň 42TE</t>
  </si>
  <si>
    <t>-808148710</t>
  </si>
  <si>
    <t>7594305090</t>
  </si>
  <si>
    <t>Montáž součástí počítače náprav drátové formy pro skříň 84TE</t>
  </si>
  <si>
    <t>-893054670</t>
  </si>
  <si>
    <t>7594305095</t>
  </si>
  <si>
    <t>Montáž součástí počítače náprav drátové formy pro skříň 126TE</t>
  </si>
  <si>
    <t>-1090309918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</si>
  <si>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</si>
  <si>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</si>
  <si>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-1525518762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</si>
  <si>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</si>
  <si>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</si>
  <si>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-1545009986</t>
  </si>
  <si>
    <t>PS 05.1 - Kabelizace a zemní práce</t>
  </si>
  <si>
    <t>5.01 - Kabelizace a zemní práce - URS</t>
  </si>
  <si>
    <t xml:space="preserve">    1 - Zemní práce</t>
  </si>
  <si>
    <t xml:space="preserve">    23-M - Montáže potrubí</t>
  </si>
  <si>
    <t>Zemní práce</t>
  </si>
  <si>
    <t>131203101</t>
  </si>
  <si>
    <t xml:space="preserve">Hloubení zapažených i nezapažených jam ručním nebo pneumatickým nářadím  s urovnáním dna do předepsaného profilu a spádu v horninách tř. 3 soudržných</t>
  </si>
  <si>
    <t>-795959170</t>
  </si>
  <si>
    <t>PSC</t>
  </si>
  <si>
    <t xml:space="preserve">Poznámka k souboru cen:_x000d_
1. V cenách jsou započteny i náklady na přehození výkopku na přilehlém terénu na vzdálenost do 3 m od okraje jámy nebo naložení na dopravní prostředek. 2. V cenách 10-3101 až 40-3102 jsou započteny i náklady na svislý přesun horniny po házečkách do 2 metrů. </t>
  </si>
  <si>
    <t>"Startovací jáma"</t>
  </si>
  <si>
    <t>(2*1,5*1,5)</t>
  </si>
  <si>
    <t>(2*1,5*1,5)*31</t>
  </si>
  <si>
    <t>Mezisoučet</t>
  </si>
  <si>
    <t>"Cílová jáma"</t>
  </si>
  <si>
    <t>Součet</t>
  </si>
  <si>
    <t>132301101</t>
  </si>
  <si>
    <t xml:space="preserve">Hloubení zapažených i nezapažených rýh šířky do 600 mm  s urovnáním dna do předepsaného profilu a spádu v hornině tř. 4 do 100 m3</t>
  </si>
  <si>
    <t>-1164209811</t>
  </si>
  <si>
    <t>0,35*0,5*80</t>
  </si>
  <si>
    <t>132301102</t>
  </si>
  <si>
    <t xml:space="preserve">Hloubení zapažených i nezapažených rýh šířky do 600 mm  s urovnáním dna do předepsaného profilu a spádu v hornině tř. 4 přes 100 m3</t>
  </si>
  <si>
    <t>832274801</t>
  </si>
  <si>
    <t>0,35*0,8*3600</t>
  </si>
  <si>
    <t>0,35*0,8*12800</t>
  </si>
  <si>
    <t>174101101</t>
  </si>
  <si>
    <t xml:space="preserve">Zásyp sypaninou z jakékoliv horniny  s uložením výkopku ve vrstvách se zhutněním jam, šachet, rýh nebo kolem objektů v těchto vykopávkách</t>
  </si>
  <si>
    <t>887727839</t>
  </si>
  <si>
    <t>"startovací a cílové jámy"</t>
  </si>
  <si>
    <t>2*1,5*1,5*24</t>
  </si>
  <si>
    <t>2*1,5*1,5*62</t>
  </si>
  <si>
    <t>0,35*0,5*12800</t>
  </si>
  <si>
    <t>23-M</t>
  </si>
  <si>
    <t>Montáže potrubí</t>
  </si>
  <si>
    <t>460310017</t>
  </si>
  <si>
    <t xml:space="preserve">Zemní protlaky strojně  neřízený zemní protlak ( krtek) v hornině tř. 3 a 4 průměr protlaku přes 125 do 160 mm</t>
  </si>
  <si>
    <t>1703824861</t>
  </si>
  <si>
    <t xml:space="preserve">Poznámka k souboru cen:_x000d_
1. V cenách -0001 až 0017 nejsou započteny náklady na: a) zemní práce nutné k provedení protlaku (startovací a cílové jámy), b) dodání chráničky a potrubí. Tyto materiály se oceňují ve specifikaci. 2. V cenách -0101 až 0109 jsou započteny i náklady na: a) případné vodorovné přemístění výkopku z protlačovaného potrubí a svislé přemístění výkopku z montážní jámy na povrch a jeho přehození na povrchu, b) úpravu čela potrubí pro protlačení. 3. V cenách -0101 až 0109 nejsou započteny náklady na: a) případné zemní práce nutné k provedení protlaku (startovací a cílové jámy), b) případné čerpání vody, c) montáž vedení a jeho příslušenství, slouží-li protlačená trouba jako ochranné potrubí, d) dodávku potrubí učeného k protlačení. Toto potrubí se oceňuje ve specifikaci. Ztratné lze stanovit ve výši 3%, e) překládání a zajišťování inženýrských sítí, f) vytýčení směru protlaku a stávajících inženýrských sítí. </t>
  </si>
  <si>
    <t>3*20</t>
  </si>
  <si>
    <t>2*32</t>
  </si>
  <si>
    <t>2*12</t>
  </si>
  <si>
    <t>2*9</t>
  </si>
  <si>
    <t>2*13</t>
  </si>
  <si>
    <t>2*14</t>
  </si>
  <si>
    <t>2*8</t>
  </si>
  <si>
    <t>2*19</t>
  </si>
  <si>
    <t>31*5</t>
  </si>
  <si>
    <t>871321151</t>
  </si>
  <si>
    <t>Montáž vodovodního potrubí z plastů v otevřeném výkopu z polyetylenu PE 100 svařovaných na tupo SDR 17/PN10 D 160 x 9,5 mm</t>
  </si>
  <si>
    <t>1449810964</t>
  </si>
  <si>
    <t xml:space="preserve">Poznámka k souboru cen:_x000d_
1. V cenách potrubí nejsou započteny náklady na: a) dodání potrubí; potrubí se oceňuje ve specifikaci; ztratné lze dohodnout u trub polyetylénových ve výši 1,5 %; u trub z tvrdého PVC ve výši 3 %, b) dodání tvarovek; tvarovky se oceňují ve specifikaci. 2. Ceny -2111 jsou určeny i pro plošné kolektory primárních okruhů tepelných čerpadel. </t>
  </si>
  <si>
    <t>28613818</t>
  </si>
  <si>
    <t>potrubí vodovodní PE HD (IPE) tyče 6,12m 160x9,1mm</t>
  </si>
  <si>
    <t>1668753658</t>
  </si>
  <si>
    <t>460421082</t>
  </si>
  <si>
    <t xml:space="preserve">Kabelové lože včetně podsypu, zhutnění a urovnání povrchu  z písku nebo štěrkopísku tloušťky 5 cm nad kabel zakryté plastovou fólií, šířky lože přes 25 do 50 cm</t>
  </si>
  <si>
    <t>-683796828</t>
  </si>
  <si>
    <t>3680+12650</t>
  </si>
  <si>
    <t>460520111</t>
  </si>
  <si>
    <t xml:space="preserve">Kabelové žlaby nebo kryty  kryty kabelové kovové s ochranným nátěrem dvojité, délky 2 m vnitřního průměru do 65 mm uložené do rýhy</t>
  </si>
  <si>
    <t>-326396589</t>
  </si>
  <si>
    <t xml:space="preserve">Poznámka k souboru cen:_x000d_
1. V ceně-0011 nejsou obsaženy náklady na dodávku žlabů. Tato dodávka se oceňuje ve specifikaci. 2. V cenách -0131 až -0133 nejsou obsaženy náklady na dodávku tvárnic. Tato dodávka se oceňuje ve specifikaci. </t>
  </si>
  <si>
    <t>34575494</t>
  </si>
  <si>
    <t>žlab kabelový pozinkovaný 2m/ks 50X250</t>
  </si>
  <si>
    <t>-1050043004</t>
  </si>
  <si>
    <t>34575546</t>
  </si>
  <si>
    <t>spojka pozinkovaná žlabu kabelového v 50 mm</t>
  </si>
  <si>
    <t>-561446704</t>
  </si>
  <si>
    <t>34575564</t>
  </si>
  <si>
    <t>profil nosný 250x15x30 mm</t>
  </si>
  <si>
    <t>1377634073</t>
  </si>
  <si>
    <t>34575004</t>
  </si>
  <si>
    <t>víko žlabu pozinkované 2m/ks š 250 mm</t>
  </si>
  <si>
    <t>1187833629</t>
  </si>
  <si>
    <t>7491251025</t>
  </si>
  <si>
    <t>Montáž lišt elektroinstalačních, kabelových žlabů z PVC-U jednokomorových zaklapávacích rozměru 100/100 - 100/150 mm - na konstrukci, omítku apod. včetně spojek, ohybů, rohů, bez krabic</t>
  </si>
  <si>
    <t>-1904002644</t>
  </si>
  <si>
    <t>34575138</t>
  </si>
  <si>
    <t>žlab kabelový s víkem PVC (120x100)</t>
  </si>
  <si>
    <t>602668606</t>
  </si>
  <si>
    <t>34575139</t>
  </si>
  <si>
    <t>spojka kabelového žlabu PVC (120x100)</t>
  </si>
  <si>
    <t>1044284393</t>
  </si>
  <si>
    <t>460531112</t>
  </si>
  <si>
    <t xml:space="preserve">Osazení kabelové komory z plastů  pro běžné zatížení komorového dílu z polyetylénu HDPE půdorysné plochy do 1,0 m2, světlé hloubky od 0,5 do 0,7 m</t>
  </si>
  <si>
    <t>-141490140</t>
  </si>
  <si>
    <t>34573112</t>
  </si>
  <si>
    <t>komora přístupová kabelovodu z HDPE 1095x800x660 mm</t>
  </si>
  <si>
    <t>967146563</t>
  </si>
  <si>
    <t>460531171</t>
  </si>
  <si>
    <t xml:space="preserve">Osazení kabelové komory z plastů  pro běžné zatížení víka z polyetylénu HDPE půdorysné plochy do 1,0 m2</t>
  </si>
  <si>
    <t>1929469996</t>
  </si>
  <si>
    <t>34573146</t>
  </si>
  <si>
    <t>víko přístupové komory kabelovodu 1100x1095 HDPE</t>
  </si>
  <si>
    <t>-880247876</t>
  </si>
  <si>
    <t>5.02 - Kabelizace a zemní práce - ÚOŽI</t>
  </si>
  <si>
    <t>1171815028</t>
  </si>
  <si>
    <t>7492554010</t>
  </si>
  <si>
    <t>Montáž kabelů 4- a 5-žílových Cu do 16 mm2 - uložení do země, chráničky, na rošty, pod omítku apod.</t>
  </si>
  <si>
    <t>-1050934958</t>
  </si>
  <si>
    <t>7492554012</t>
  </si>
  <si>
    <t>Montáž kabelů 4- a 5-žílových Cu do 25 mm2 - uložení do země, chráničky, na rošty, pod omítku apod.</t>
  </si>
  <si>
    <t>-1460749051</t>
  </si>
  <si>
    <t>7590525222</t>
  </si>
  <si>
    <t>Montáž kabelu návěstního s jádrem 0,8 mm Cu TCEKEZE do 50 XN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</si>
  <si>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-372211812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</si>
  <si>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</si>
  <si>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</si>
  <si>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666281800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</si>
  <si>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</si>
  <si>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</si>
  <si>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-2019801070</t>
  </si>
  <si>
    <t>7590525232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</si>
  <si>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</si>
  <si>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804922035</t>
  </si>
  <si>
    <t>7590525463</t>
  </si>
  <si>
    <t>Montáž spojky rovné pro plastové kabely párové Raychem XAGA s konektory UDW2 2 plášť bez pancíře do 10 žil - nasazení manžety, spojení žil, převlečení manžety, nahřátí pro její tepelné smrštění, uložení spojky v jámě</t>
  </si>
  <si>
    <t>1462129346</t>
  </si>
  <si>
    <t>7590525467</t>
  </si>
  <si>
    <t>Montáž spojky rovné pro plastové kabely párové Raychem XAGA s konektory UDW2 2 plášť bez pancíře do 60 žil - nasazení manžety, spojení žil, převlečení manžety, nahřátí pro její tepelné smrštění, uložení spojky v jámě</t>
  </si>
  <si>
    <t>-1420383707</t>
  </si>
  <si>
    <t>7590525479</t>
  </si>
  <si>
    <t>Montáž spojky rovné pro plastové kabely párové Raychem XAGA s konektory UDW2 2 plášť s pancířem do 20 žil - nasazení manžety, spojení žil, převlečení manžety, nahřátí pro její tepelné smrštění, uložení spojky v jámě</t>
  </si>
  <si>
    <t>-660620896</t>
  </si>
  <si>
    <t>7590525481</t>
  </si>
  <si>
    <t>Montáž spojky rovné pro plastové kabely párové Raychem XAGA s konektory UDW2 2 plášť s pancířem do 48 žil - nasazení manžety, spojení žil, převlečení manžety, nahřátí pro její tepelné smrštění, uložení spojky v jámě</t>
  </si>
  <si>
    <t>-1932341882</t>
  </si>
  <si>
    <t>7590540775</t>
  </si>
  <si>
    <t>Slaboproudé rozvody, kabely pro přívod a vnitřní instalaci Spojky metalických kabelů a příslušenství Teplem smrštitelná zesílená spojka pro netlakované kabely XAGA 500-43/8-300/EY</t>
  </si>
  <si>
    <t>-1754539458</t>
  </si>
  <si>
    <t>7590520995</t>
  </si>
  <si>
    <t>Venkovní vedení kabelová - metalické sítě Plněné, párované s ochr. Vodičem TCEKPFLEY 3 P 1,0 D</t>
  </si>
  <si>
    <t>1877905296</t>
  </si>
  <si>
    <t>7590521010</t>
  </si>
  <si>
    <t>Venkovní vedení kabelová - metalické sítě Plněné, párované s ochr. Vodičem TCEKPFLEY 7 P 1,0 D</t>
  </si>
  <si>
    <t>-1174477078</t>
  </si>
  <si>
    <t>7590521015</t>
  </si>
  <si>
    <t>Venkovní vedení kabelová - metalické sítě Plněné, párované s ochr. Vodičem TCEKPFLEY 12 P 1,0 D</t>
  </si>
  <si>
    <t>330244017</t>
  </si>
  <si>
    <t>7590521020</t>
  </si>
  <si>
    <t>Venkovní vedení kabelová - metalické sítě Plněné, párované s ochr. Vodičem TCEKPFLEY 16 P 1,0 D</t>
  </si>
  <si>
    <t>-1280033213</t>
  </si>
  <si>
    <t>7590521025</t>
  </si>
  <si>
    <t>Venkovní vedení kabelová - metalické sítě Plněné, párované s ochr. Vodičem TCEKPFLEY 24 P 1,0 D</t>
  </si>
  <si>
    <t>100260564</t>
  </si>
  <si>
    <t>7590521030</t>
  </si>
  <si>
    <t>Venkovní vedení kabelová - metalické sítě Plněné, párované s ochr. Vodičem TCEKPFLEY 30 P 1,0 D</t>
  </si>
  <si>
    <t>-856388645</t>
  </si>
  <si>
    <t>7590520765</t>
  </si>
  <si>
    <t>Venkovní vedení kabelová - metalické sítě Plněné, armované Al dráty, ochranný obal z PVC 4x0,8 TCEPKPFLEZY 3 x 4 x 0,8</t>
  </si>
  <si>
    <t>-953316267</t>
  </si>
  <si>
    <t>7590520770</t>
  </si>
  <si>
    <t>Venkovní vedení kabelová - metalické sítě Plněné, armované Al dráty, ochranný obal z PVC 4x0,8 TCEPKPFLEZY 5 x 4 x 0,8</t>
  </si>
  <si>
    <t>-1027136363</t>
  </si>
  <si>
    <t>7590520775</t>
  </si>
  <si>
    <t>Venkovní vedení kabelová - metalické sítě Plněné, armované Al dráty, ochranný obal z PVC 4x0,8 TCEPKPFLEZY 10 x 4 x 0,8</t>
  </si>
  <si>
    <t>-1608287070</t>
  </si>
  <si>
    <t>7492501690</t>
  </si>
  <si>
    <t>Kabely, vodiče, šňůry Cu - nn Kabel silový 2 a 3-žílový Cu, plastová izolace CYKY 2O1,5 (2Dx1,5)</t>
  </si>
  <si>
    <t>704041517</t>
  </si>
  <si>
    <t>331565142</t>
  </si>
  <si>
    <t>7492501980</t>
  </si>
  <si>
    <t>Kabely, vodiče, šňůry Cu - nn Kabel silový 4 a 5-žílový Cu, plastová izolace CYKY 5J10 (5Cx10)</t>
  </si>
  <si>
    <t>-1160124836</t>
  </si>
  <si>
    <t>7492501900</t>
  </si>
  <si>
    <t>Kabely, vodiče, šňůry Cu - nn Kabel silový 4 a 5-žílový Cu, plastová izolace CYKY 4J25 (4Bx25)</t>
  </si>
  <si>
    <t>-2145380810</t>
  </si>
  <si>
    <t>7491100350</t>
  </si>
  <si>
    <t>Trubková vedení Pevné elektroinstalační trubky 06040 pr.40 750N HDPE tmš B</t>
  </si>
  <si>
    <t>779590533</t>
  </si>
  <si>
    <t xml:space="preserve">Poznámka k položce:
černá + modrá
</t>
  </si>
  <si>
    <t>7492104620</t>
  </si>
  <si>
    <t>Spojovací vedení, podpěrné izolátory Spojky, ukončení pasu, ostatní Spojka HDPE 05040 pr.40</t>
  </si>
  <si>
    <t>-756409927</t>
  </si>
  <si>
    <t>7590525697</t>
  </si>
  <si>
    <t>Montáž ukončení celoplastového kabelu v závěru nebo rozvaděči se zářezovými svorkovnicemi s pancířem do 20 žil - odpancéřování kabelu, vyformování, zaříznutí vodičů do svorkovnice, přezkoušení izolačního stavu kabelových žil</t>
  </si>
  <si>
    <t>1281293222</t>
  </si>
  <si>
    <t>7590525698</t>
  </si>
  <si>
    <t>Montáž ukončení celoplastového kabelu v závěru nebo rozvaděči se zářezovými svorkovnicemi s pancířem do 40 žil - odpancéřování kabelu, vyformování, zaříznutí vodičů do svorkovnice, přezkoušení izolačního stavu kabelových žil</t>
  </si>
  <si>
    <t>395371736</t>
  </si>
  <si>
    <t>7590525710</t>
  </si>
  <si>
    <t>Montáž ukončení celoplastového kabelu v závěru nebo rozvaděči se svorkovnicemi Sv12 bez pancíře 3p - odstranění pláště kabelu, odizolování konců vodičů, vyformování, přišroubování vodičů na svorkovnici, přezkoušení izolačního stavu kabelových žil</t>
  </si>
  <si>
    <t>86360476</t>
  </si>
  <si>
    <t>7590525712</t>
  </si>
  <si>
    <t>Montáž ukončení celoplastového kabelu v závěru nebo rozvaděči se svorkovnicemi Sv12 bez pancíře 7p - odstranění pláště kabelu, odizolování konců vodičů, vyformování, přišroubování vodičů na svorkovnici, přezkoušení izolačního stavu kabelových žil</t>
  </si>
  <si>
    <t>2022865906</t>
  </si>
  <si>
    <t>7590525713</t>
  </si>
  <si>
    <t>Montáž ukončení celoplastového kabelu v závěru nebo rozvaděči se svorkovnicemi Sv12 bez pancíře 12p - odstranění pláště kabelu, odizolování konců vodičů, vyformování, přišroubování vodičů na svorkovnici, přezkoušení izolačního stavu kabelových žil</t>
  </si>
  <si>
    <t>2074353835</t>
  </si>
  <si>
    <t>7590525714</t>
  </si>
  <si>
    <t>Montáž ukončení celoplastového kabelu v závěru nebo rozvaděči se svorkovnicemi Sv12 bez pancíře 16p - odstranění pláště kabelu, odizolování konců vodičů, vyformování, přišroubování vodičů na svorkovnici, přezkoušení izolačního stavu kabelových žil</t>
  </si>
  <si>
    <t>-1017798025</t>
  </si>
  <si>
    <t>7590525715</t>
  </si>
  <si>
    <t>Montáž ukončení celoplastového kabelu v závěru nebo rozvaděči se svorkovnicemi Sv12 bez pancíře 24p - odstranění pláště kabelu, odizolování konců vodičů, vyformování, přišroubování vodičů na svorkovnici, přezkoušení izolačního stavu kabelových žil</t>
  </si>
  <si>
    <t>-1878666235</t>
  </si>
  <si>
    <t>7590525716</t>
  </si>
  <si>
    <t>Montáž ukončení celoplastového kabelu v závěru nebo rozvaděči se svorkovnicemi Sv12 bez pancíře 30p - odstranění pláště kabelu, odizolování konců vodičů, vyformování, přišroubování vodičů na svorkovnici, přezkoušení izolačního stavu kabelových žil</t>
  </si>
  <si>
    <t>1375552482</t>
  </si>
  <si>
    <t>7593505202</t>
  </si>
  <si>
    <t>Uložení HDPE trubky pro optický kabel do výkopu bez zřízení lože a bez krytí</t>
  </si>
  <si>
    <t>470290822</t>
  </si>
  <si>
    <t>7593505220</t>
  </si>
  <si>
    <t>Montáž spojky Plasson na HDPE trubce rovné nebo redukční</t>
  </si>
  <si>
    <t>1919857644</t>
  </si>
  <si>
    <t>7593505240</t>
  </si>
  <si>
    <t>Montáž koncovky nebo záslepky Plasson na HDPE trubku</t>
  </si>
  <si>
    <t>-1007682510</t>
  </si>
  <si>
    <t>7593505270</t>
  </si>
  <si>
    <t>Montáž kabelového označníku Ball Marker - upevnění kabelového označníku na plášť kabelu upevňovacími prvky</t>
  </si>
  <si>
    <t>1484567618</t>
  </si>
  <si>
    <t>7590105426r</t>
  </si>
  <si>
    <t xml:space="preserve">Upozorňovadla, značky Ostatní Označník trojboký  (HM0592129990002)</t>
  </si>
  <si>
    <t>-61163231</t>
  </si>
  <si>
    <t>7598035170</t>
  </si>
  <si>
    <t>Kontrola tlakutěsnosti HDPE trubky v úseku do 2 000 m</t>
  </si>
  <si>
    <t>-1400287629</t>
  </si>
  <si>
    <t>7598035175</t>
  </si>
  <si>
    <t>Kontrola tlakutěsnosti HDPE trubky za každý metr přes 2 000 m</t>
  </si>
  <si>
    <t>-180292112</t>
  </si>
  <si>
    <t>7494153010</t>
  </si>
  <si>
    <t>Montáž prázdných plastových kabelových skříní min. IP 44, výšky do 800 mm, hloubky do 320 mm kompaktní pilíř š do 530 mm - včetně elektrovýzbroje</t>
  </si>
  <si>
    <t>-1254175278</t>
  </si>
  <si>
    <t>7493601210</t>
  </si>
  <si>
    <t>Kabelové a zásuvkové skříně, elektroměrové rozvaděče Prázdné skříně a pilíře Skříň plastová kompaktní pilíř včetně základu, IP44, šířka do 400 mm, výška do 700 mm, hloubka do 400 mm, PUR lak</t>
  </si>
  <si>
    <t>1894823086</t>
  </si>
  <si>
    <t>7493601050</t>
  </si>
  <si>
    <t>Kabelové a zásuvkové skříně, elektroměrové rozvaděče Prázdné skříně a pilíře pro upevnění na sokl a základ pro plastové pilíře, venkovní min. IP 44, šíře 420mm, výška 600mm, hloubka do 240mm</t>
  </si>
  <si>
    <t>721465638</t>
  </si>
  <si>
    <t>7493601040</t>
  </si>
  <si>
    <t>Kabelové a zásuvkové skříně, elektroměrové rozvaděče Prázdné skříně a pilíře Sokly a základy pro plastové pilíře, sokl venkovní min. IP44, šíře 420mm, výška 600mm, hloubka 216mm</t>
  </si>
  <si>
    <t>-730422693</t>
  </si>
  <si>
    <t>PS 06.1 - VRN</t>
  </si>
  <si>
    <t>6.01 -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</si>
  <si>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</si>
  <si>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</si>
  <si>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</si>
  <si>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Vedlejší rozpočtové náklady</t>
  </si>
  <si>
    <t>VRN1</t>
  </si>
  <si>
    <t>Průzkumné, geodetické a projektové práce</t>
  </si>
  <si>
    <t>013002000</t>
  </si>
  <si>
    <t>Projektové práce</t>
  </si>
  <si>
    <t>soub.</t>
  </si>
  <si>
    <t>1024</t>
  </si>
  <si>
    <t>1240292395</t>
  </si>
  <si>
    <t>013254000</t>
  </si>
  <si>
    <t>Dokumentace skutečného provedení stavby</t>
  </si>
  <si>
    <t>-2003418477</t>
  </si>
  <si>
    <t>012002000</t>
  </si>
  <si>
    <t>Geodetické práce</t>
  </si>
  <si>
    <t>-1742384127</t>
  </si>
  <si>
    <t>VRN3</t>
  </si>
  <si>
    <t>Zařízení staveniště</t>
  </si>
  <si>
    <t>030001000</t>
  </si>
  <si>
    <t>soubor</t>
  </si>
  <si>
    <t>1835075895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</si>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</sst>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9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4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8" fillId="2" borderId="0" xfId="1" applyFill="1"/>
    <xf numFmtId="0" fontId="0" fillId="2" borderId="0" xfId="0" applyFill="1"/>
    <xf numFmtId="0" fontId="14" fillId="2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3" fillId="0" borderId="18" xfId="0" applyNumberFormat="1" applyFont="1" applyBorder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166" fontId="33" fillId="0" borderId="0" xfId="0" applyNumberFormat="1" applyFont="1" applyBorder="1" applyAlignment="1" applyProtection="1">
      <alignment vertical="center"/>
    </xf>
    <xf numFmtId="4" fontId="33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3" fillId="0" borderId="23" xfId="0" applyNumberFormat="1" applyFont="1" applyBorder="1" applyAlignment="1" applyProtection="1">
      <alignment vertical="center"/>
    </xf>
    <xf numFmtId="4" fontId="33" fillId="0" borderId="24" xfId="0" applyNumberFormat="1" applyFont="1" applyBorder="1" applyAlignment="1" applyProtection="1">
      <alignment vertical="center"/>
    </xf>
    <xf numFmtId="166" fontId="33" fillId="0" borderId="24" xfId="0" applyNumberFormat="1" applyFont="1" applyBorder="1" applyAlignment="1" applyProtection="1">
      <alignment vertical="center"/>
    </xf>
    <xf numFmtId="4" fontId="33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4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5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6" fillId="0" borderId="16" xfId="0" applyNumberFormat="1" applyFont="1" applyBorder="1" applyAlignment="1" applyProtection="1"/>
    <xf numFmtId="166" fontId="36" fillId="0" borderId="17" xfId="0" applyNumberFormat="1" applyFont="1" applyBorder="1" applyAlignment="1" applyProtection="1"/>
    <xf numFmtId="4" fontId="37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40" fillId="0" borderId="28" xfId="0" applyFont="1" applyBorder="1" applyAlignment="1" applyProtection="1">
      <alignment horizontal="center" vertical="center"/>
    </xf>
    <xf numFmtId="49" fontId="40" fillId="0" borderId="28" xfId="0" applyNumberFormat="1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center" vertical="center" wrapText="1"/>
    </xf>
    <xf numFmtId="167" fontId="40" fillId="0" borderId="28" xfId="0" applyNumberFormat="1" applyFont="1" applyBorder="1" applyAlignment="1" applyProtection="1">
      <alignment vertical="center"/>
    </xf>
    <xf numFmtId="4" fontId="40" fillId="3" borderId="28" xfId="0" applyNumberFormat="1" applyFont="1" applyFill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</xf>
    <xf numFmtId="0" fontId="40" fillId="0" borderId="5" xfId="0" applyFont="1" applyBorder="1" applyAlignment="1">
      <alignment vertical="center"/>
    </xf>
    <xf numFmtId="0" fontId="40" fillId="3" borderId="28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40" fillId="0" borderId="24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5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5" xfId="0" applyFont="1" applyBorder="1" applyAlignment="1">
      <alignment vertical="center"/>
    </xf>
    <xf numFmtId="0" fontId="12" fillId="0" borderId="18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9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vertical="top"/>
      <protection locked="0"/>
    </xf>
    <xf numFmtId="0" fontId="41" fillId="0" borderId="29" xfId="0" applyFont="1" applyBorder="1" applyAlignment="1">
      <alignment vertical="center" wrapText="1"/>
      <protection locked="0"/>
    </xf>
    <xf numFmtId="0" fontId="41" fillId="0" borderId="30" xfId="0" applyFont="1" applyBorder="1" applyAlignment="1">
      <alignment vertical="center" wrapText="1"/>
      <protection locked="0"/>
    </xf>
    <xf numFmtId="0" fontId="41" fillId="0" borderId="31" xfId="0" applyFont="1" applyBorder="1" applyAlignment="1">
      <alignment vertical="center" wrapText="1"/>
      <protection locked="0"/>
    </xf>
    <xf numFmtId="0" fontId="41" fillId="0" borderId="32" xfId="0" applyFont="1" applyBorder="1" applyAlignment="1">
      <alignment horizontal="center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41" fillId="0" borderId="33" xfId="0" applyFont="1" applyBorder="1" applyAlignment="1">
      <alignment horizontal="center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horizontal="left" wrapText="1"/>
      <protection locked="0"/>
    </xf>
    <xf numFmtId="0" fontId="41" fillId="0" borderId="33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vertical="center" wrapText="1"/>
      <protection locked="0"/>
    </xf>
    <xf numFmtId="0" fontId="44" fillId="0" borderId="1" xfId="0" applyFont="1" applyBorder="1" applyAlignment="1">
      <alignment vertical="center" wrapText="1"/>
      <protection locked="0"/>
    </xf>
    <xf numFmtId="0" fontId="44" fillId="0" borderId="1" xfId="0" applyFont="1" applyBorder="1" applyAlignment="1">
      <alignment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49" fontId="44" fillId="0" borderId="1" xfId="0" applyNumberFormat="1" applyFont="1" applyBorder="1" applyAlignment="1">
      <alignment horizontal="left" vertical="center" wrapText="1"/>
      <protection locked="0"/>
    </xf>
    <xf numFmtId="49" fontId="44" fillId="0" borderId="1" xfId="0" applyNumberFormat="1" applyFont="1" applyBorder="1" applyAlignment="1">
      <alignment vertical="center" wrapText="1"/>
      <protection locked="0"/>
    </xf>
    <xf numFmtId="0" fontId="41" fillId="0" borderId="35" xfId="0" applyFont="1" applyBorder="1" applyAlignment="1">
      <alignment vertical="center" wrapText="1"/>
      <protection locked="0"/>
    </xf>
    <xf numFmtId="0" fontId="45" fillId="0" borderId="34" xfId="0" applyFont="1" applyBorder="1" applyAlignment="1">
      <alignment vertical="center" wrapText="1"/>
      <protection locked="0"/>
    </xf>
    <xf numFmtId="0" fontId="41" fillId="0" borderId="36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top"/>
      <protection locked="0"/>
    </xf>
    <xf numFmtId="0" fontId="41" fillId="0" borderId="0" xfId="0" applyFont="1" applyAlignment="1">
      <alignment vertical="top"/>
      <protection locked="0"/>
    </xf>
    <xf numFmtId="0" fontId="41" fillId="0" borderId="29" xfId="0" applyFont="1" applyBorder="1" applyAlignment="1">
      <alignment horizontal="left" vertical="center"/>
      <protection locked="0"/>
    </xf>
    <xf numFmtId="0" fontId="41" fillId="0" borderId="30" xfId="0" applyFont="1" applyBorder="1" applyAlignment="1">
      <alignment horizontal="left" vertical="center"/>
      <protection locked="0"/>
    </xf>
    <xf numFmtId="0" fontId="41" fillId="0" borderId="31" xfId="0" applyFont="1" applyBorder="1" applyAlignment="1">
      <alignment horizontal="left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6" fillId="0" borderId="0" xfId="0" applyFont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center" vertical="center"/>
      <protection locked="0"/>
    </xf>
    <xf numFmtId="0" fontId="46" fillId="0" borderId="34" xfId="0" applyFont="1" applyBorder="1" applyAlignment="1">
      <alignment horizontal="left" vertical="center"/>
      <protection locked="0"/>
    </xf>
    <xf numFmtId="0" fontId="47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4" fillId="0" borderId="1" xfId="0" applyFont="1" applyBorder="1" applyAlignment="1">
      <alignment horizontal="center" vertical="center"/>
      <protection locked="0"/>
    </xf>
    <xf numFmtId="0" fontId="44" fillId="0" borderId="32" xfId="0" applyFont="1" applyBorder="1" applyAlignment="1">
      <alignment horizontal="left" vertical="center"/>
      <protection locked="0"/>
    </xf>
    <xf numFmtId="0" fontId="44" fillId="0" borderId="1" xfId="0" applyFont="1" applyFill="1" applyBorder="1" applyAlignment="1">
      <alignment horizontal="left" vertical="center"/>
      <protection locked="0"/>
    </xf>
    <xf numFmtId="0" fontId="44" fillId="0" borderId="1" xfId="0" applyFont="1" applyFill="1" applyBorder="1" applyAlignment="1">
      <alignment horizontal="center" vertical="center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center" vertical="center" wrapText="1"/>
      <protection locked="0"/>
    </xf>
    <xf numFmtId="0" fontId="41" fillId="0" borderId="29" xfId="0" applyFont="1" applyBorder="1" applyAlignment="1">
      <alignment horizontal="left" vertical="center" wrapText="1"/>
      <protection locked="0"/>
    </xf>
    <xf numFmtId="0" fontId="41" fillId="0" borderId="30" xfId="0" applyFont="1" applyBorder="1" applyAlignment="1">
      <alignment horizontal="left" vertical="center" wrapText="1"/>
      <protection locked="0"/>
    </xf>
    <xf numFmtId="0" fontId="41" fillId="0" borderId="3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6" fillId="0" borderId="32" xfId="0" applyFont="1" applyBorder="1" applyAlignment="1">
      <alignment horizontal="left" vertical="center" wrapText="1"/>
      <protection locked="0"/>
    </xf>
    <xf numFmtId="0" fontId="46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/>
      <protection locked="0"/>
    </xf>
    <xf numFmtId="0" fontId="44" fillId="0" borderId="35" xfId="0" applyFont="1" applyBorder="1" applyAlignment="1">
      <alignment horizontal="left" vertical="center" wrapText="1"/>
      <protection locked="0"/>
    </xf>
    <xf numFmtId="0" fontId="44" fillId="0" borderId="34" xfId="0" applyFont="1" applyBorder="1" applyAlignment="1">
      <alignment horizontal="left" vertical="center" wrapText="1"/>
      <protection locked="0"/>
    </xf>
    <xf numFmtId="0" fontId="44" fillId="0" borderId="36" xfId="0" applyFont="1" applyBorder="1" applyAlignment="1">
      <alignment horizontal="left" vertical="center" wrapText="1"/>
      <protection locked="0"/>
    </xf>
    <xf numFmtId="0" fontId="44" fillId="0" borderId="1" xfId="0" applyFont="1" applyBorder="1" applyAlignment="1">
      <alignment horizontal="left" vertical="top"/>
      <protection locked="0"/>
    </xf>
    <xf numFmtId="0" fontId="44" fillId="0" borderId="1" xfId="0" applyFont="1" applyBorder="1" applyAlignment="1">
      <alignment horizontal="center" vertical="top"/>
      <protection locked="0"/>
    </xf>
    <xf numFmtId="0" fontId="44" fillId="0" borderId="35" xfId="0" applyFont="1" applyBorder="1" applyAlignment="1">
      <alignment horizontal="left" vertical="center"/>
      <protection locked="0"/>
    </xf>
    <xf numFmtId="0" fontId="44" fillId="0" borderId="36" xfId="0" applyFont="1" applyBorder="1" applyAlignment="1">
      <alignment horizontal="left" vertical="center"/>
      <protection locked="0"/>
    </xf>
    <xf numFmtId="0" fontId="46" fillId="0" borderId="0" xfId="0" applyFont="1" applyAlignment="1">
      <alignment vertical="center"/>
      <protection locked="0"/>
    </xf>
    <xf numFmtId="0" fontId="43" fillId="0" borderId="1" xfId="0" applyFont="1" applyBorder="1" applyAlignment="1">
      <alignment vertical="center"/>
      <protection locked="0"/>
    </xf>
    <xf numFmtId="0" fontId="46" fillId="0" borderId="34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4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3" fillId="0" borderId="34" xfId="0" applyFont="1" applyBorder="1" applyAlignment="1">
      <alignment horizontal="left"/>
      <protection locked="0"/>
    </xf>
    <xf numFmtId="0" fontId="46" fillId="0" borderId="34" xfId="0" applyFont="1" applyBorder="1" applyAlignment="1">
      <protection locked="0"/>
    </xf>
    <xf numFmtId="0" fontId="41" fillId="0" borderId="32" xfId="0" applyFont="1" applyBorder="1" applyAlignment="1">
      <alignment vertical="top"/>
      <protection locked="0"/>
    </xf>
    <xf numFmtId="0" fontId="41" fillId="0" borderId="33" xfId="0" applyFont="1" applyBorder="1" applyAlignment="1">
      <alignment vertical="top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35" xfId="0" applyFont="1" applyBorder="1" applyAlignment="1">
      <alignment vertical="top"/>
      <protection locked="0"/>
    </xf>
    <xf numFmtId="0" fontId="41" fillId="0" borderId="34" xfId="0" applyFont="1" applyBorder="1" applyAlignment="1">
      <alignment vertical="top"/>
      <protection locked="0"/>
    </xf>
    <xf numFmtId="0" fontId="41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theme" Target="theme/theme1.xml" /><Relationship Id="rId19" Type="http://schemas.openxmlformats.org/officeDocument/2006/relationships/calcChain" Target="calcChain.xml" /><Relationship Id="rId2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7" t="s">
        <v>0</v>
      </c>
      <c r="B1" s="18"/>
      <c r="C1" s="18"/>
      <c r="D1" s="19" t="s">
        <v>1</v>
      </c>
      <c r="E1" s="18"/>
      <c r="F1" s="18"/>
      <c r="G1" s="18"/>
      <c r="H1" s="18"/>
      <c r="I1" s="18"/>
      <c r="J1" s="18"/>
      <c r="K1" s="20" t="s">
        <v>2</v>
      </c>
      <c r="L1" s="20"/>
      <c r="M1" s="20"/>
      <c r="N1" s="20"/>
      <c r="O1" s="20"/>
      <c r="P1" s="20"/>
      <c r="Q1" s="20"/>
      <c r="R1" s="20"/>
      <c r="S1" s="20"/>
      <c r="T1" s="18"/>
      <c r="U1" s="18"/>
      <c r="V1" s="18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3" t="s">
        <v>4</v>
      </c>
      <c r="BB1" s="23" t="s">
        <v>5</v>
      </c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T1" s="24" t="s">
        <v>6</v>
      </c>
      <c r="BU1" s="24" t="s">
        <v>6</v>
      </c>
      <c r="BV1" s="24" t="s">
        <v>7</v>
      </c>
    </row>
    <row r="2" ht="36.96" customHeight="1">
      <c r="AR2"/>
      <c r="BS2" s="25" t="s">
        <v>8</v>
      </c>
      <c r="BT2" s="25" t="s">
        <v>9</v>
      </c>
    </row>
    <row r="3" ht="6.96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8</v>
      </c>
      <c r="BT3" s="25" t="s">
        <v>10</v>
      </c>
    </row>
    <row r="4" ht="36.96" customHeight="1">
      <c r="B4" s="29"/>
      <c r="C4" s="30"/>
      <c r="D4" s="31" t="s">
        <v>11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2"/>
      <c r="AS4" s="33" t="s">
        <v>12</v>
      </c>
      <c r="BE4" s="34" t="s">
        <v>13</v>
      </c>
      <c r="BS4" s="25" t="s">
        <v>14</v>
      </c>
    </row>
    <row r="5" ht="14.4" customHeight="1">
      <c r="B5" s="29"/>
      <c r="C5" s="30"/>
      <c r="D5" s="35" t="s">
        <v>15</v>
      </c>
      <c r="E5" s="30"/>
      <c r="F5" s="30"/>
      <c r="G5" s="30"/>
      <c r="H5" s="30"/>
      <c r="I5" s="30"/>
      <c r="J5" s="30"/>
      <c r="K5" s="36" t="s">
        <v>16</v>
      </c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2"/>
      <c r="BE5" s="37" t="s">
        <v>17</v>
      </c>
      <c r="BS5" s="25" t="s">
        <v>8</v>
      </c>
    </row>
    <row r="6" ht="36.96" customHeight="1">
      <c r="B6" s="29"/>
      <c r="C6" s="30"/>
      <c r="D6" s="38" t="s">
        <v>18</v>
      </c>
      <c r="E6" s="30"/>
      <c r="F6" s="30"/>
      <c r="G6" s="30"/>
      <c r="H6" s="30"/>
      <c r="I6" s="30"/>
      <c r="J6" s="30"/>
      <c r="K6" s="39" t="s">
        <v>19</v>
      </c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2"/>
      <c r="BE6" s="40"/>
      <c r="BS6" s="25" t="s">
        <v>8</v>
      </c>
    </row>
    <row r="7" ht="14.4" customHeight="1">
      <c r="B7" s="29"/>
      <c r="C7" s="30"/>
      <c r="D7" s="41" t="s">
        <v>20</v>
      </c>
      <c r="E7" s="30"/>
      <c r="F7" s="30"/>
      <c r="G7" s="30"/>
      <c r="H7" s="30"/>
      <c r="I7" s="30"/>
      <c r="J7" s="30"/>
      <c r="K7" s="36" t="s">
        <v>21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41" t="s">
        <v>22</v>
      </c>
      <c r="AL7" s="30"/>
      <c r="AM7" s="30"/>
      <c r="AN7" s="36" t="s">
        <v>23</v>
      </c>
      <c r="AO7" s="30"/>
      <c r="AP7" s="30"/>
      <c r="AQ7" s="32"/>
      <c r="BE7" s="40"/>
      <c r="BS7" s="25" t="s">
        <v>8</v>
      </c>
    </row>
    <row r="8" ht="14.4" customHeight="1">
      <c r="B8" s="29"/>
      <c r="C8" s="30"/>
      <c r="D8" s="41" t="s">
        <v>24</v>
      </c>
      <c r="E8" s="30"/>
      <c r="F8" s="30"/>
      <c r="G8" s="30"/>
      <c r="H8" s="30"/>
      <c r="I8" s="30"/>
      <c r="J8" s="30"/>
      <c r="K8" s="36" t="s">
        <v>25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41" t="s">
        <v>26</v>
      </c>
      <c r="AL8" s="30"/>
      <c r="AM8" s="30"/>
      <c r="AN8" s="42" t="s">
        <v>27</v>
      </c>
      <c r="AO8" s="30"/>
      <c r="AP8" s="30"/>
      <c r="AQ8" s="32"/>
      <c r="BE8" s="40"/>
      <c r="BS8" s="25" t="s">
        <v>8</v>
      </c>
    </row>
    <row r="9" ht="14.4" customHeight="1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2"/>
      <c r="BE9" s="40"/>
      <c r="BS9" s="25" t="s">
        <v>8</v>
      </c>
    </row>
    <row r="10" ht="14.4" customHeight="1">
      <c r="B10" s="29"/>
      <c r="C10" s="30"/>
      <c r="D10" s="41" t="s">
        <v>28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41" t="s">
        <v>29</v>
      </c>
      <c r="AL10" s="30"/>
      <c r="AM10" s="30"/>
      <c r="AN10" s="36" t="s">
        <v>30</v>
      </c>
      <c r="AO10" s="30"/>
      <c r="AP10" s="30"/>
      <c r="AQ10" s="32"/>
      <c r="BE10" s="40"/>
      <c r="BS10" s="25" t="s">
        <v>8</v>
      </c>
    </row>
    <row r="11" ht="18.48" customHeight="1">
      <c r="B11" s="29"/>
      <c r="C11" s="30"/>
      <c r="D11" s="30"/>
      <c r="E11" s="36" t="s">
        <v>31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41" t="s">
        <v>32</v>
      </c>
      <c r="AL11" s="30"/>
      <c r="AM11" s="30"/>
      <c r="AN11" s="36" t="s">
        <v>33</v>
      </c>
      <c r="AO11" s="30"/>
      <c r="AP11" s="30"/>
      <c r="AQ11" s="32"/>
      <c r="BE11" s="40"/>
      <c r="BS11" s="25" t="s">
        <v>8</v>
      </c>
    </row>
    <row r="12" ht="6.96" customHeight="1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2"/>
      <c r="BE12" s="40"/>
      <c r="BS12" s="25" t="s">
        <v>8</v>
      </c>
    </row>
    <row r="13" ht="14.4" customHeight="1">
      <c r="B13" s="29"/>
      <c r="C13" s="30"/>
      <c r="D13" s="41" t="s">
        <v>34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41" t="s">
        <v>29</v>
      </c>
      <c r="AL13" s="30"/>
      <c r="AM13" s="30"/>
      <c r="AN13" s="43" t="s">
        <v>35</v>
      </c>
      <c r="AO13" s="30"/>
      <c r="AP13" s="30"/>
      <c r="AQ13" s="32"/>
      <c r="BE13" s="40"/>
      <c r="BS13" s="25" t="s">
        <v>8</v>
      </c>
    </row>
    <row r="14">
      <c r="B14" s="29"/>
      <c r="C14" s="30"/>
      <c r="D14" s="30"/>
      <c r="E14" s="43" t="s">
        <v>35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1" t="s">
        <v>32</v>
      </c>
      <c r="AL14" s="30"/>
      <c r="AM14" s="30"/>
      <c r="AN14" s="43" t="s">
        <v>35</v>
      </c>
      <c r="AO14" s="30"/>
      <c r="AP14" s="30"/>
      <c r="AQ14" s="32"/>
      <c r="BE14" s="40"/>
      <c r="BS14" s="25" t="s">
        <v>8</v>
      </c>
    </row>
    <row r="15" ht="6.96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2"/>
      <c r="BE15" s="40"/>
      <c r="BS15" s="25" t="s">
        <v>6</v>
      </c>
    </row>
    <row r="16" ht="14.4" customHeight="1">
      <c r="B16" s="29"/>
      <c r="C16" s="30"/>
      <c r="D16" s="41" t="s">
        <v>36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41" t="s">
        <v>29</v>
      </c>
      <c r="AL16" s="30"/>
      <c r="AM16" s="30"/>
      <c r="AN16" s="36" t="s">
        <v>23</v>
      </c>
      <c r="AO16" s="30"/>
      <c r="AP16" s="30"/>
      <c r="AQ16" s="32"/>
      <c r="BE16" s="40"/>
      <c r="BS16" s="25" t="s">
        <v>6</v>
      </c>
    </row>
    <row r="17" ht="18.48" customHeight="1">
      <c r="B17" s="29"/>
      <c r="C17" s="30"/>
      <c r="D17" s="30"/>
      <c r="E17" s="36" t="s">
        <v>37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41" t="s">
        <v>32</v>
      </c>
      <c r="AL17" s="30"/>
      <c r="AM17" s="30"/>
      <c r="AN17" s="36" t="s">
        <v>23</v>
      </c>
      <c r="AO17" s="30"/>
      <c r="AP17" s="30"/>
      <c r="AQ17" s="32"/>
      <c r="BE17" s="40"/>
      <c r="BS17" s="25" t="s">
        <v>38</v>
      </c>
    </row>
    <row r="18" ht="6.96" customHeight="1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2"/>
      <c r="BE18" s="40"/>
      <c r="BS18" s="25" t="s">
        <v>8</v>
      </c>
    </row>
    <row r="19" ht="14.4" customHeight="1">
      <c r="B19" s="29"/>
      <c r="C19" s="30"/>
      <c r="D19" s="41" t="s">
        <v>39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2"/>
      <c r="BE19" s="40"/>
      <c r="BS19" s="25" t="s">
        <v>8</v>
      </c>
    </row>
    <row r="20" ht="16.5" customHeight="1">
      <c r="B20" s="29"/>
      <c r="C20" s="30"/>
      <c r="D20" s="30"/>
      <c r="E20" s="45" t="s">
        <v>23</v>
      </c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30"/>
      <c r="AP20" s="30"/>
      <c r="AQ20" s="32"/>
      <c r="BE20" s="40"/>
      <c r="BS20" s="25" t="s">
        <v>6</v>
      </c>
    </row>
    <row r="21" ht="6.96" customHeight="1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2"/>
      <c r="BE21" s="40"/>
    </row>
    <row r="22" ht="6.96" customHeight="1">
      <c r="B22" s="29"/>
      <c r="C22" s="30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30"/>
      <c r="AQ22" s="32"/>
      <c r="BE22" s="40"/>
    </row>
    <row r="23" s="1" customFormat="1" ht="25.92" customHeight="1">
      <c r="B23" s="47"/>
      <c r="C23" s="48"/>
      <c r="D23" s="49" t="s">
        <v>40</v>
      </c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1">
        <f>ROUND(AG51,2)</f>
        <v>0</v>
      </c>
      <c r="AL23" s="50"/>
      <c r="AM23" s="50"/>
      <c r="AN23" s="50"/>
      <c r="AO23" s="50"/>
      <c r="AP23" s="48"/>
      <c r="AQ23" s="52"/>
      <c r="BE23" s="40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52"/>
      <c r="BE24" s="40"/>
    </row>
    <row r="25" s="1" customFormat="1"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53" t="s">
        <v>41</v>
      </c>
      <c r="M25" s="53"/>
      <c r="N25" s="53"/>
      <c r="O25" s="53"/>
      <c r="P25" s="48"/>
      <c r="Q25" s="48"/>
      <c r="R25" s="48"/>
      <c r="S25" s="48"/>
      <c r="T25" s="48"/>
      <c r="U25" s="48"/>
      <c r="V25" s="48"/>
      <c r="W25" s="53" t="s">
        <v>42</v>
      </c>
      <c r="X25" s="53"/>
      <c r="Y25" s="53"/>
      <c r="Z25" s="53"/>
      <c r="AA25" s="53"/>
      <c r="AB25" s="53"/>
      <c r="AC25" s="53"/>
      <c r="AD25" s="53"/>
      <c r="AE25" s="53"/>
      <c r="AF25" s="48"/>
      <c r="AG25" s="48"/>
      <c r="AH25" s="48"/>
      <c r="AI25" s="48"/>
      <c r="AJ25" s="48"/>
      <c r="AK25" s="53" t="s">
        <v>43</v>
      </c>
      <c r="AL25" s="53"/>
      <c r="AM25" s="53"/>
      <c r="AN25" s="53"/>
      <c r="AO25" s="53"/>
      <c r="AP25" s="48"/>
      <c r="AQ25" s="52"/>
      <c r="BE25" s="40"/>
    </row>
    <row r="26" s="2" customFormat="1" ht="14.4" customHeight="1">
      <c r="B26" s="54"/>
      <c r="C26" s="55"/>
      <c r="D26" s="56" t="s">
        <v>44</v>
      </c>
      <c r="E26" s="55"/>
      <c r="F26" s="56" t="s">
        <v>45</v>
      </c>
      <c r="G26" s="55"/>
      <c r="H26" s="55"/>
      <c r="I26" s="55"/>
      <c r="J26" s="55"/>
      <c r="K26" s="55"/>
      <c r="L26" s="57">
        <v>0.20999999999999999</v>
      </c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8">
        <f>ROUND(AZ51,2)</f>
        <v>0</v>
      </c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8">
        <f>ROUND(AV51,2)</f>
        <v>0</v>
      </c>
      <c r="AL26" s="55"/>
      <c r="AM26" s="55"/>
      <c r="AN26" s="55"/>
      <c r="AO26" s="55"/>
      <c r="AP26" s="55"/>
      <c r="AQ26" s="59"/>
      <c r="BE26" s="40"/>
    </row>
    <row r="27" s="2" customFormat="1" ht="14.4" customHeight="1">
      <c r="B27" s="54"/>
      <c r="C27" s="55"/>
      <c r="D27" s="55"/>
      <c r="E27" s="55"/>
      <c r="F27" s="56" t="s">
        <v>46</v>
      </c>
      <c r="G27" s="55"/>
      <c r="H27" s="55"/>
      <c r="I27" s="55"/>
      <c r="J27" s="55"/>
      <c r="K27" s="55"/>
      <c r="L27" s="57">
        <v>0.14999999999999999</v>
      </c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8">
        <f>ROUND(BA51,2)</f>
        <v>0</v>
      </c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8">
        <f>ROUND(AW51,2)</f>
        <v>0</v>
      </c>
      <c r="AL27" s="55"/>
      <c r="AM27" s="55"/>
      <c r="AN27" s="55"/>
      <c r="AO27" s="55"/>
      <c r="AP27" s="55"/>
      <c r="AQ27" s="59"/>
      <c r="BE27" s="40"/>
    </row>
    <row r="28" hidden="1" s="2" customFormat="1" ht="14.4" customHeight="1">
      <c r="B28" s="54"/>
      <c r="C28" s="55"/>
      <c r="D28" s="55"/>
      <c r="E28" s="55"/>
      <c r="F28" s="56" t="s">
        <v>47</v>
      </c>
      <c r="G28" s="55"/>
      <c r="H28" s="55"/>
      <c r="I28" s="55"/>
      <c r="J28" s="55"/>
      <c r="K28" s="55"/>
      <c r="L28" s="57">
        <v>0.20999999999999999</v>
      </c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8">
        <f>ROUND(BB51,2)</f>
        <v>0</v>
      </c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8">
        <v>0</v>
      </c>
      <c r="AL28" s="55"/>
      <c r="AM28" s="55"/>
      <c r="AN28" s="55"/>
      <c r="AO28" s="55"/>
      <c r="AP28" s="55"/>
      <c r="AQ28" s="59"/>
      <c r="BE28" s="40"/>
    </row>
    <row r="29" hidden="1" s="2" customFormat="1" ht="14.4" customHeight="1">
      <c r="B29" s="54"/>
      <c r="C29" s="55"/>
      <c r="D29" s="55"/>
      <c r="E29" s="55"/>
      <c r="F29" s="56" t="s">
        <v>48</v>
      </c>
      <c r="G29" s="55"/>
      <c r="H29" s="55"/>
      <c r="I29" s="55"/>
      <c r="J29" s="55"/>
      <c r="K29" s="55"/>
      <c r="L29" s="57">
        <v>0.14999999999999999</v>
      </c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8">
        <f>ROUND(BC51,2)</f>
        <v>0</v>
      </c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8">
        <v>0</v>
      </c>
      <c r="AL29" s="55"/>
      <c r="AM29" s="55"/>
      <c r="AN29" s="55"/>
      <c r="AO29" s="55"/>
      <c r="AP29" s="55"/>
      <c r="AQ29" s="59"/>
      <c r="BE29" s="40"/>
    </row>
    <row r="30" hidden="1" s="2" customFormat="1" ht="14.4" customHeight="1">
      <c r="B30" s="54"/>
      <c r="C30" s="55"/>
      <c r="D30" s="55"/>
      <c r="E30" s="55"/>
      <c r="F30" s="56" t="s">
        <v>49</v>
      </c>
      <c r="G30" s="55"/>
      <c r="H30" s="55"/>
      <c r="I30" s="55"/>
      <c r="J30" s="55"/>
      <c r="K30" s="55"/>
      <c r="L30" s="57">
        <v>0</v>
      </c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8">
        <f>ROUND(BD51,2)</f>
        <v>0</v>
      </c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8">
        <v>0</v>
      </c>
      <c r="AL30" s="55"/>
      <c r="AM30" s="55"/>
      <c r="AN30" s="55"/>
      <c r="AO30" s="55"/>
      <c r="AP30" s="55"/>
      <c r="AQ30" s="59"/>
      <c r="BE30" s="40"/>
    </row>
    <row r="31" s="1" customFormat="1" ht="6.96" customHeight="1"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52"/>
      <c r="BE31" s="40"/>
    </row>
    <row r="32" s="1" customFormat="1" ht="25.92" customHeight="1">
      <c r="B32" s="47"/>
      <c r="C32" s="60"/>
      <c r="D32" s="61" t="s">
        <v>50</v>
      </c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3" t="s">
        <v>51</v>
      </c>
      <c r="U32" s="62"/>
      <c r="V32" s="62"/>
      <c r="W32" s="62"/>
      <c r="X32" s="64" t="s">
        <v>52</v>
      </c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5">
        <f>SUM(AK23:AK30)</f>
        <v>0</v>
      </c>
      <c r="AL32" s="62"/>
      <c r="AM32" s="62"/>
      <c r="AN32" s="62"/>
      <c r="AO32" s="66"/>
      <c r="AP32" s="60"/>
      <c r="AQ32" s="67"/>
      <c r="BE32" s="40"/>
    </row>
    <row r="33" s="1" customFormat="1" ht="6.96" customHeight="1"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52"/>
    </row>
    <row r="34" s="1" customFormat="1" ht="6.96" customHeight="1">
      <c r="B34" s="68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70"/>
    </row>
    <row r="38" s="1" customFormat="1" ht="6.96" customHeight="1">
      <c r="B38" s="71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3"/>
    </row>
    <row r="39" s="1" customFormat="1" ht="36.96" customHeight="1">
      <c r="B39" s="47"/>
      <c r="C39" s="74" t="s">
        <v>53</v>
      </c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3"/>
    </row>
    <row r="40" s="1" customFormat="1" ht="6.96" customHeight="1">
      <c r="B40" s="47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3"/>
    </row>
    <row r="41" s="3" customFormat="1" ht="14.4" customHeight="1">
      <c r="B41" s="76"/>
      <c r="C41" s="77" t="s">
        <v>15</v>
      </c>
      <c r="D41" s="78"/>
      <c r="E41" s="78"/>
      <c r="F41" s="78"/>
      <c r="G41" s="78"/>
      <c r="H41" s="78"/>
      <c r="I41" s="78"/>
      <c r="J41" s="78"/>
      <c r="K41" s="78"/>
      <c r="L41" s="78" t="str">
        <f>K5</f>
        <v>2018/020</v>
      </c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9"/>
    </row>
    <row r="42" s="4" customFormat="1" ht="36.96" customHeight="1">
      <c r="B42" s="80"/>
      <c r="C42" s="81" t="s">
        <v>18</v>
      </c>
      <c r="D42" s="82"/>
      <c r="E42" s="82"/>
      <c r="F42" s="82"/>
      <c r="G42" s="82"/>
      <c r="H42" s="82"/>
      <c r="I42" s="82"/>
      <c r="J42" s="82"/>
      <c r="K42" s="82"/>
      <c r="L42" s="83" t="str">
        <f>K6</f>
        <v>Zvýšení bezpečnosti na železničních přejezdech v km 12,960 a 23,750 v ŽST Straškov</v>
      </c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/>
      <c r="AK42" s="82"/>
      <c r="AL42" s="82"/>
      <c r="AM42" s="82"/>
      <c r="AN42" s="82"/>
      <c r="AO42" s="82"/>
      <c r="AP42" s="82"/>
      <c r="AQ42" s="82"/>
      <c r="AR42" s="84"/>
    </row>
    <row r="43" s="1" customFormat="1" ht="6.96" customHeight="1">
      <c r="B43" s="47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3"/>
    </row>
    <row r="44" s="1" customFormat="1">
      <c r="B44" s="47"/>
      <c r="C44" s="77" t="s">
        <v>24</v>
      </c>
      <c r="D44" s="75"/>
      <c r="E44" s="75"/>
      <c r="F44" s="75"/>
      <c r="G44" s="75"/>
      <c r="H44" s="75"/>
      <c r="I44" s="75"/>
      <c r="J44" s="75"/>
      <c r="K44" s="75"/>
      <c r="L44" s="85" t="str">
        <f>IF(K8="","",K8)</f>
        <v>Straškov</v>
      </c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7" t="s">
        <v>26</v>
      </c>
      <c r="AJ44" s="75"/>
      <c r="AK44" s="75"/>
      <c r="AL44" s="75"/>
      <c r="AM44" s="86" t="str">
        <f>IF(AN8= "","",AN8)</f>
        <v>24. 10. 2018</v>
      </c>
      <c r="AN44" s="86"/>
      <c r="AO44" s="75"/>
      <c r="AP44" s="75"/>
      <c r="AQ44" s="75"/>
      <c r="AR44" s="73"/>
    </row>
    <row r="45" s="1" customFormat="1" ht="6.96" customHeight="1">
      <c r="B45" s="47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3"/>
    </row>
    <row r="46" s="1" customFormat="1">
      <c r="B46" s="47"/>
      <c r="C46" s="77" t="s">
        <v>28</v>
      </c>
      <c r="D46" s="75"/>
      <c r="E46" s="75"/>
      <c r="F46" s="75"/>
      <c r="G46" s="75"/>
      <c r="H46" s="75"/>
      <c r="I46" s="75"/>
      <c r="J46" s="75"/>
      <c r="K46" s="75"/>
      <c r="L46" s="78" t="str">
        <f>IF(E11= "","",E11)</f>
        <v>SŽDC, s.o.</v>
      </c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7" t="s">
        <v>36</v>
      </c>
      <c r="AJ46" s="75"/>
      <c r="AK46" s="75"/>
      <c r="AL46" s="75"/>
      <c r="AM46" s="78" t="str">
        <f>IF(E17="","",E17)</f>
        <v xml:space="preserve"> </v>
      </c>
      <c r="AN46" s="78"/>
      <c r="AO46" s="78"/>
      <c r="AP46" s="78"/>
      <c r="AQ46" s="75"/>
      <c r="AR46" s="73"/>
      <c r="AS46" s="87" t="s">
        <v>54</v>
      </c>
      <c r="AT46" s="88"/>
      <c r="AU46" s="89"/>
      <c r="AV46" s="89"/>
      <c r="AW46" s="89"/>
      <c r="AX46" s="89"/>
      <c r="AY46" s="89"/>
      <c r="AZ46" s="89"/>
      <c r="BA46" s="89"/>
      <c r="BB46" s="89"/>
      <c r="BC46" s="89"/>
      <c r="BD46" s="90"/>
    </row>
    <row r="47" s="1" customFormat="1">
      <c r="B47" s="47"/>
      <c r="C47" s="77" t="s">
        <v>34</v>
      </c>
      <c r="D47" s="75"/>
      <c r="E47" s="75"/>
      <c r="F47" s="75"/>
      <c r="G47" s="75"/>
      <c r="H47" s="75"/>
      <c r="I47" s="75"/>
      <c r="J47" s="75"/>
      <c r="K47" s="75"/>
      <c r="L47" s="78" t="str">
        <f>IF(E14= "Vyplň údaj","",E14)</f>
        <v/>
      </c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3"/>
      <c r="AS47" s="91"/>
      <c r="AT47" s="92"/>
      <c r="AU47" s="93"/>
      <c r="AV47" s="93"/>
      <c r="AW47" s="93"/>
      <c r="AX47" s="93"/>
      <c r="AY47" s="93"/>
      <c r="AZ47" s="93"/>
      <c r="BA47" s="93"/>
      <c r="BB47" s="93"/>
      <c r="BC47" s="93"/>
      <c r="BD47" s="94"/>
    </row>
    <row r="48" s="1" customFormat="1" ht="10.8" customHeight="1">
      <c r="B48" s="47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3"/>
      <c r="AS48" s="95"/>
      <c r="AT48" s="56"/>
      <c r="AU48" s="48"/>
      <c r="AV48" s="48"/>
      <c r="AW48" s="48"/>
      <c r="AX48" s="48"/>
      <c r="AY48" s="48"/>
      <c r="AZ48" s="48"/>
      <c r="BA48" s="48"/>
      <c r="BB48" s="48"/>
      <c r="BC48" s="48"/>
      <c r="BD48" s="96"/>
    </row>
    <row r="49" s="1" customFormat="1" ht="29.28" customHeight="1">
      <c r="B49" s="47"/>
      <c r="C49" s="97" t="s">
        <v>55</v>
      </c>
      <c r="D49" s="98"/>
      <c r="E49" s="98"/>
      <c r="F49" s="98"/>
      <c r="G49" s="98"/>
      <c r="H49" s="99"/>
      <c r="I49" s="100" t="s">
        <v>56</v>
      </c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101" t="s">
        <v>57</v>
      </c>
      <c r="AH49" s="98"/>
      <c r="AI49" s="98"/>
      <c r="AJ49" s="98"/>
      <c r="AK49" s="98"/>
      <c r="AL49" s="98"/>
      <c r="AM49" s="98"/>
      <c r="AN49" s="100" t="s">
        <v>58</v>
      </c>
      <c r="AO49" s="98"/>
      <c r="AP49" s="98"/>
      <c r="AQ49" s="102" t="s">
        <v>59</v>
      </c>
      <c r="AR49" s="73"/>
      <c r="AS49" s="103" t="s">
        <v>60</v>
      </c>
      <c r="AT49" s="104" t="s">
        <v>61</v>
      </c>
      <c r="AU49" s="104" t="s">
        <v>62</v>
      </c>
      <c r="AV49" s="104" t="s">
        <v>63</v>
      </c>
      <c r="AW49" s="104" t="s">
        <v>64</v>
      </c>
      <c r="AX49" s="104" t="s">
        <v>65</v>
      </c>
      <c r="AY49" s="104" t="s">
        <v>66</v>
      </c>
      <c r="AZ49" s="104" t="s">
        <v>67</v>
      </c>
      <c r="BA49" s="104" t="s">
        <v>68</v>
      </c>
      <c r="BB49" s="104" t="s">
        <v>69</v>
      </c>
      <c r="BC49" s="104" t="s">
        <v>70</v>
      </c>
      <c r="BD49" s="105" t="s">
        <v>71</v>
      </c>
    </row>
    <row r="50" s="1" customFormat="1" ht="10.8" customHeight="1">
      <c r="B50" s="47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3"/>
      <c r="AS50" s="106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  <c r="BD50" s="108"/>
    </row>
    <row r="51" s="4" customFormat="1" ht="32.4" customHeight="1">
      <c r="B51" s="80"/>
      <c r="C51" s="109" t="s">
        <v>72</v>
      </c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  <c r="AA51" s="110"/>
      <c r="AB51" s="110"/>
      <c r="AC51" s="110"/>
      <c r="AD51" s="110"/>
      <c r="AE51" s="110"/>
      <c r="AF51" s="110"/>
      <c r="AG51" s="111">
        <f>ROUND(AG52+AG56+AG60+AG65+AG67+AG70,2)</f>
        <v>0</v>
      </c>
      <c r="AH51" s="111"/>
      <c r="AI51" s="111"/>
      <c r="AJ51" s="111"/>
      <c r="AK51" s="111"/>
      <c r="AL51" s="111"/>
      <c r="AM51" s="111"/>
      <c r="AN51" s="112">
        <f>SUM(AG51,AT51)</f>
        <v>0</v>
      </c>
      <c r="AO51" s="112"/>
      <c r="AP51" s="112"/>
      <c r="AQ51" s="113" t="s">
        <v>23</v>
      </c>
      <c r="AR51" s="84"/>
      <c r="AS51" s="114">
        <f>ROUND(AS52+AS56+AS60+AS65+AS67+AS70,2)</f>
        <v>0</v>
      </c>
      <c r="AT51" s="115">
        <f>ROUND(SUM(AV51:AW51),2)</f>
        <v>0</v>
      </c>
      <c r="AU51" s="116">
        <f>ROUND(AU52+AU56+AU60+AU65+AU67+AU70,5)</f>
        <v>0</v>
      </c>
      <c r="AV51" s="115">
        <f>ROUND(AZ51*L26,2)</f>
        <v>0</v>
      </c>
      <c r="AW51" s="115">
        <f>ROUND(BA51*L27,2)</f>
        <v>0</v>
      </c>
      <c r="AX51" s="115">
        <f>ROUND(BB51*L26,2)</f>
        <v>0</v>
      </c>
      <c r="AY51" s="115">
        <f>ROUND(BC51*L27,2)</f>
        <v>0</v>
      </c>
      <c r="AZ51" s="115">
        <f>ROUND(AZ52+AZ56+AZ60+AZ65+AZ67+AZ70,2)</f>
        <v>0</v>
      </c>
      <c r="BA51" s="115">
        <f>ROUND(BA52+BA56+BA60+BA65+BA67+BA70,2)</f>
        <v>0</v>
      </c>
      <c r="BB51" s="115">
        <f>ROUND(BB52+BB56+BB60+BB65+BB67+BB70,2)</f>
        <v>0</v>
      </c>
      <c r="BC51" s="115">
        <f>ROUND(BC52+BC56+BC60+BC65+BC67+BC70,2)</f>
        <v>0</v>
      </c>
      <c r="BD51" s="117">
        <f>ROUND(BD52+BD56+BD60+BD65+BD67+BD70,2)</f>
        <v>0</v>
      </c>
      <c r="BS51" s="118" t="s">
        <v>73</v>
      </c>
      <c r="BT51" s="118" t="s">
        <v>74</v>
      </c>
      <c r="BU51" s="119" t="s">
        <v>75</v>
      </c>
      <c r="BV51" s="118" t="s">
        <v>76</v>
      </c>
      <c r="BW51" s="118" t="s">
        <v>7</v>
      </c>
      <c r="BX51" s="118" t="s">
        <v>77</v>
      </c>
      <c r="CL51" s="118" t="s">
        <v>21</v>
      </c>
    </row>
    <row r="52" s="5" customFormat="1" ht="31.5" customHeight="1">
      <c r="B52" s="120"/>
      <c r="C52" s="121"/>
      <c r="D52" s="122" t="s">
        <v>78</v>
      </c>
      <c r="E52" s="122"/>
      <c r="F52" s="122"/>
      <c r="G52" s="122"/>
      <c r="H52" s="122"/>
      <c r="I52" s="123"/>
      <c r="J52" s="122" t="s">
        <v>79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4">
        <f>ROUND(SUM(AG53:AG55),2)</f>
        <v>0</v>
      </c>
      <c r="AH52" s="123"/>
      <c r="AI52" s="123"/>
      <c r="AJ52" s="123"/>
      <c r="AK52" s="123"/>
      <c r="AL52" s="123"/>
      <c r="AM52" s="123"/>
      <c r="AN52" s="125">
        <f>SUM(AG52,AT52)</f>
        <v>0</v>
      </c>
      <c r="AO52" s="123"/>
      <c r="AP52" s="123"/>
      <c r="AQ52" s="126" t="s">
        <v>80</v>
      </c>
      <c r="AR52" s="127"/>
      <c r="AS52" s="128">
        <f>ROUND(SUM(AS53:AS55),2)</f>
        <v>0</v>
      </c>
      <c r="AT52" s="129">
        <f>ROUND(SUM(AV52:AW52),2)</f>
        <v>0</v>
      </c>
      <c r="AU52" s="130">
        <f>ROUND(SUM(AU53:AU55),5)</f>
        <v>0</v>
      </c>
      <c r="AV52" s="129">
        <f>ROUND(AZ52*L26,2)</f>
        <v>0</v>
      </c>
      <c r="AW52" s="129">
        <f>ROUND(BA52*L27,2)</f>
        <v>0</v>
      </c>
      <c r="AX52" s="129">
        <f>ROUND(BB52*L26,2)</f>
        <v>0</v>
      </c>
      <c r="AY52" s="129">
        <f>ROUND(BC52*L27,2)</f>
        <v>0</v>
      </c>
      <c r="AZ52" s="129">
        <f>ROUND(SUM(AZ53:AZ55),2)</f>
        <v>0</v>
      </c>
      <c r="BA52" s="129">
        <f>ROUND(SUM(BA53:BA55),2)</f>
        <v>0</v>
      </c>
      <c r="BB52" s="129">
        <f>ROUND(SUM(BB53:BB55),2)</f>
        <v>0</v>
      </c>
      <c r="BC52" s="129">
        <f>ROUND(SUM(BC53:BC55),2)</f>
        <v>0</v>
      </c>
      <c r="BD52" s="131">
        <f>ROUND(SUM(BD53:BD55),2)</f>
        <v>0</v>
      </c>
      <c r="BS52" s="132" t="s">
        <v>73</v>
      </c>
      <c r="BT52" s="132" t="s">
        <v>81</v>
      </c>
      <c r="BU52" s="132" t="s">
        <v>75</v>
      </c>
      <c r="BV52" s="132" t="s">
        <v>76</v>
      </c>
      <c r="BW52" s="132" t="s">
        <v>82</v>
      </c>
      <c r="BX52" s="132" t="s">
        <v>7</v>
      </c>
      <c r="CL52" s="132" t="s">
        <v>23</v>
      </c>
      <c r="CM52" s="132" t="s">
        <v>83</v>
      </c>
    </row>
    <row r="53" s="6" customFormat="1" ht="16.5" customHeight="1">
      <c r="A53" s="133" t="s">
        <v>84</v>
      </c>
      <c r="B53" s="134"/>
      <c r="C53" s="135"/>
      <c r="D53" s="135"/>
      <c r="E53" s="136" t="s">
        <v>85</v>
      </c>
      <c r="F53" s="136"/>
      <c r="G53" s="136"/>
      <c r="H53" s="136"/>
      <c r="I53" s="136"/>
      <c r="J53" s="135"/>
      <c r="K53" s="136" t="s">
        <v>86</v>
      </c>
      <c r="L53" s="136"/>
      <c r="M53" s="136"/>
      <c r="N53" s="136"/>
      <c r="O53" s="136"/>
      <c r="P53" s="136"/>
      <c r="Q53" s="136"/>
      <c r="R53" s="136"/>
      <c r="S53" s="136"/>
      <c r="T53" s="136"/>
      <c r="U53" s="136"/>
      <c r="V53" s="136"/>
      <c r="W53" s="136"/>
      <c r="X53" s="136"/>
      <c r="Y53" s="136"/>
      <c r="Z53" s="136"/>
      <c r="AA53" s="136"/>
      <c r="AB53" s="136"/>
      <c r="AC53" s="136"/>
      <c r="AD53" s="136"/>
      <c r="AE53" s="136"/>
      <c r="AF53" s="136"/>
      <c r="AG53" s="137">
        <f>'1.01 - PZS v km 23,742 - URS'!J29</f>
        <v>0</v>
      </c>
      <c r="AH53" s="135"/>
      <c r="AI53" s="135"/>
      <c r="AJ53" s="135"/>
      <c r="AK53" s="135"/>
      <c r="AL53" s="135"/>
      <c r="AM53" s="135"/>
      <c r="AN53" s="137">
        <f>SUM(AG53,AT53)</f>
        <v>0</v>
      </c>
      <c r="AO53" s="135"/>
      <c r="AP53" s="135"/>
      <c r="AQ53" s="138" t="s">
        <v>87</v>
      </c>
      <c r="AR53" s="139"/>
      <c r="AS53" s="140">
        <v>0</v>
      </c>
      <c r="AT53" s="141">
        <f>ROUND(SUM(AV53:AW53),2)</f>
        <v>0</v>
      </c>
      <c r="AU53" s="142">
        <f>'1.01 - PZS v km 23,742 - URS'!P87</f>
        <v>0</v>
      </c>
      <c r="AV53" s="141">
        <f>'1.01 - PZS v km 23,742 - URS'!J32</f>
        <v>0</v>
      </c>
      <c r="AW53" s="141">
        <f>'1.01 - PZS v km 23,742 - URS'!J33</f>
        <v>0</v>
      </c>
      <c r="AX53" s="141">
        <f>'1.01 - PZS v km 23,742 - URS'!J34</f>
        <v>0</v>
      </c>
      <c r="AY53" s="141">
        <f>'1.01 - PZS v km 23,742 - URS'!J35</f>
        <v>0</v>
      </c>
      <c r="AZ53" s="141">
        <f>'1.01 - PZS v km 23,742 - URS'!F32</f>
        <v>0</v>
      </c>
      <c r="BA53" s="141">
        <f>'1.01 - PZS v km 23,742 - URS'!F33</f>
        <v>0</v>
      </c>
      <c r="BB53" s="141">
        <f>'1.01 - PZS v km 23,742 - URS'!F34</f>
        <v>0</v>
      </c>
      <c r="BC53" s="141">
        <f>'1.01 - PZS v km 23,742 - URS'!F35</f>
        <v>0</v>
      </c>
      <c r="BD53" s="143">
        <f>'1.01 - PZS v km 23,742 - URS'!F36</f>
        <v>0</v>
      </c>
      <c r="BT53" s="144" t="s">
        <v>83</v>
      </c>
      <c r="BV53" s="144" t="s">
        <v>76</v>
      </c>
      <c r="BW53" s="144" t="s">
        <v>88</v>
      </c>
      <c r="BX53" s="144" t="s">
        <v>82</v>
      </c>
      <c r="CL53" s="144" t="s">
        <v>23</v>
      </c>
    </row>
    <row r="54" s="6" customFormat="1" ht="16.5" customHeight="1">
      <c r="A54" s="133" t="s">
        <v>84</v>
      </c>
      <c r="B54" s="134"/>
      <c r="C54" s="135"/>
      <c r="D54" s="135"/>
      <c r="E54" s="136" t="s">
        <v>89</v>
      </c>
      <c r="F54" s="136"/>
      <c r="G54" s="136"/>
      <c r="H54" s="136"/>
      <c r="I54" s="136"/>
      <c r="J54" s="135"/>
      <c r="K54" s="136" t="s">
        <v>90</v>
      </c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136"/>
      <c r="X54" s="136"/>
      <c r="Y54" s="136"/>
      <c r="Z54" s="136"/>
      <c r="AA54" s="136"/>
      <c r="AB54" s="136"/>
      <c r="AC54" s="136"/>
      <c r="AD54" s="136"/>
      <c r="AE54" s="136"/>
      <c r="AF54" s="136"/>
      <c r="AG54" s="137">
        <f>'1.02 - PZS v km 23,742 - ...'!J29</f>
        <v>0</v>
      </c>
      <c r="AH54" s="135"/>
      <c r="AI54" s="135"/>
      <c r="AJ54" s="135"/>
      <c r="AK54" s="135"/>
      <c r="AL54" s="135"/>
      <c r="AM54" s="135"/>
      <c r="AN54" s="137">
        <f>SUM(AG54,AT54)</f>
        <v>0</v>
      </c>
      <c r="AO54" s="135"/>
      <c r="AP54" s="135"/>
      <c r="AQ54" s="138" t="s">
        <v>87</v>
      </c>
      <c r="AR54" s="139"/>
      <c r="AS54" s="140">
        <v>0</v>
      </c>
      <c r="AT54" s="141">
        <f>ROUND(SUM(AV54:AW54),2)</f>
        <v>0</v>
      </c>
      <c r="AU54" s="142">
        <f>'1.02 - PZS v km 23,742 - ...'!P83</f>
        <v>0</v>
      </c>
      <c r="AV54" s="141">
        <f>'1.02 - PZS v km 23,742 - ...'!J32</f>
        <v>0</v>
      </c>
      <c r="AW54" s="141">
        <f>'1.02 - PZS v km 23,742 - ...'!J33</f>
        <v>0</v>
      </c>
      <c r="AX54" s="141">
        <f>'1.02 - PZS v km 23,742 - ...'!J34</f>
        <v>0</v>
      </c>
      <c r="AY54" s="141">
        <f>'1.02 - PZS v km 23,742 - ...'!J35</f>
        <v>0</v>
      </c>
      <c r="AZ54" s="141">
        <f>'1.02 - PZS v km 23,742 - ...'!F32</f>
        <v>0</v>
      </c>
      <c r="BA54" s="141">
        <f>'1.02 - PZS v km 23,742 - ...'!F33</f>
        <v>0</v>
      </c>
      <c r="BB54" s="141">
        <f>'1.02 - PZS v km 23,742 - ...'!F34</f>
        <v>0</v>
      </c>
      <c r="BC54" s="141">
        <f>'1.02 - PZS v km 23,742 - ...'!F35</f>
        <v>0</v>
      </c>
      <c r="BD54" s="143">
        <f>'1.02 - PZS v km 23,742 - ...'!F36</f>
        <v>0</v>
      </c>
      <c r="BT54" s="144" t="s">
        <v>83</v>
      </c>
      <c r="BV54" s="144" t="s">
        <v>76</v>
      </c>
      <c r="BW54" s="144" t="s">
        <v>91</v>
      </c>
      <c r="BX54" s="144" t="s">
        <v>82</v>
      </c>
      <c r="CL54" s="144" t="s">
        <v>23</v>
      </c>
    </row>
    <row r="55" s="6" customFormat="1" ht="28.5" customHeight="1">
      <c r="A55" s="133" t="s">
        <v>84</v>
      </c>
      <c r="B55" s="134"/>
      <c r="C55" s="135"/>
      <c r="D55" s="135"/>
      <c r="E55" s="136" t="s">
        <v>92</v>
      </c>
      <c r="F55" s="136"/>
      <c r="G55" s="136"/>
      <c r="H55" s="136"/>
      <c r="I55" s="136"/>
      <c r="J55" s="135"/>
      <c r="K55" s="136" t="s">
        <v>93</v>
      </c>
      <c r="L55" s="136"/>
      <c r="M55" s="136"/>
      <c r="N55" s="136"/>
      <c r="O55" s="136"/>
      <c r="P55" s="136"/>
      <c r="Q55" s="136"/>
      <c r="R55" s="136"/>
      <c r="S55" s="136"/>
      <c r="T55" s="136"/>
      <c r="U55" s="136"/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7">
        <f>'1.03 - PZS v km 23,742 - ...'!J29</f>
        <v>0</v>
      </c>
      <c r="AH55" s="135"/>
      <c r="AI55" s="135"/>
      <c r="AJ55" s="135"/>
      <c r="AK55" s="135"/>
      <c r="AL55" s="135"/>
      <c r="AM55" s="135"/>
      <c r="AN55" s="137">
        <f>SUM(AG55,AT55)</f>
        <v>0</v>
      </c>
      <c r="AO55" s="135"/>
      <c r="AP55" s="135"/>
      <c r="AQ55" s="138" t="s">
        <v>87</v>
      </c>
      <c r="AR55" s="139"/>
      <c r="AS55" s="140">
        <v>0</v>
      </c>
      <c r="AT55" s="141">
        <f>ROUND(SUM(AV55:AW55),2)</f>
        <v>0</v>
      </c>
      <c r="AU55" s="142">
        <f>'1.03 - PZS v km 23,742 - ...'!P82</f>
        <v>0</v>
      </c>
      <c r="AV55" s="141">
        <f>'1.03 - PZS v km 23,742 - ...'!J32</f>
        <v>0</v>
      </c>
      <c r="AW55" s="141">
        <f>'1.03 - PZS v km 23,742 - ...'!J33</f>
        <v>0</v>
      </c>
      <c r="AX55" s="141">
        <f>'1.03 - PZS v km 23,742 - ...'!J34</f>
        <v>0</v>
      </c>
      <c r="AY55" s="141">
        <f>'1.03 - PZS v km 23,742 - ...'!J35</f>
        <v>0</v>
      </c>
      <c r="AZ55" s="141">
        <f>'1.03 - PZS v km 23,742 - ...'!F32</f>
        <v>0</v>
      </c>
      <c r="BA55" s="141">
        <f>'1.03 - PZS v km 23,742 - ...'!F33</f>
        <v>0</v>
      </c>
      <c r="BB55" s="141">
        <f>'1.03 - PZS v km 23,742 - ...'!F34</f>
        <v>0</v>
      </c>
      <c r="BC55" s="141">
        <f>'1.03 - PZS v km 23,742 - ...'!F35</f>
        <v>0</v>
      </c>
      <c r="BD55" s="143">
        <f>'1.03 - PZS v km 23,742 - ...'!F36</f>
        <v>0</v>
      </c>
      <c r="BT55" s="144" t="s">
        <v>83</v>
      </c>
      <c r="BV55" s="144" t="s">
        <v>76</v>
      </c>
      <c r="BW55" s="144" t="s">
        <v>94</v>
      </c>
      <c r="BX55" s="144" t="s">
        <v>82</v>
      </c>
      <c r="CL55" s="144" t="s">
        <v>23</v>
      </c>
    </row>
    <row r="56" s="5" customFormat="1" ht="31.5" customHeight="1">
      <c r="B56" s="120"/>
      <c r="C56" s="121"/>
      <c r="D56" s="122" t="s">
        <v>95</v>
      </c>
      <c r="E56" s="122"/>
      <c r="F56" s="122"/>
      <c r="G56" s="122"/>
      <c r="H56" s="122"/>
      <c r="I56" s="123"/>
      <c r="J56" s="122" t="s">
        <v>96</v>
      </c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4">
        <f>ROUND(SUM(AG57:AG59),2)</f>
        <v>0</v>
      </c>
      <c r="AH56" s="123"/>
      <c r="AI56" s="123"/>
      <c r="AJ56" s="123"/>
      <c r="AK56" s="123"/>
      <c r="AL56" s="123"/>
      <c r="AM56" s="123"/>
      <c r="AN56" s="125">
        <f>SUM(AG56,AT56)</f>
        <v>0</v>
      </c>
      <c r="AO56" s="123"/>
      <c r="AP56" s="123"/>
      <c r="AQ56" s="126" t="s">
        <v>80</v>
      </c>
      <c r="AR56" s="127"/>
      <c r="AS56" s="128">
        <f>ROUND(SUM(AS57:AS59),2)</f>
        <v>0</v>
      </c>
      <c r="AT56" s="129">
        <f>ROUND(SUM(AV56:AW56),2)</f>
        <v>0</v>
      </c>
      <c r="AU56" s="130">
        <f>ROUND(SUM(AU57:AU59),5)</f>
        <v>0</v>
      </c>
      <c r="AV56" s="129">
        <f>ROUND(AZ56*L26,2)</f>
        <v>0</v>
      </c>
      <c r="AW56" s="129">
        <f>ROUND(BA56*L27,2)</f>
        <v>0</v>
      </c>
      <c r="AX56" s="129">
        <f>ROUND(BB56*L26,2)</f>
        <v>0</v>
      </c>
      <c r="AY56" s="129">
        <f>ROUND(BC56*L27,2)</f>
        <v>0</v>
      </c>
      <c r="AZ56" s="129">
        <f>ROUND(SUM(AZ57:AZ59),2)</f>
        <v>0</v>
      </c>
      <c r="BA56" s="129">
        <f>ROUND(SUM(BA57:BA59),2)</f>
        <v>0</v>
      </c>
      <c r="BB56" s="129">
        <f>ROUND(SUM(BB57:BB59),2)</f>
        <v>0</v>
      </c>
      <c r="BC56" s="129">
        <f>ROUND(SUM(BC57:BC59),2)</f>
        <v>0</v>
      </c>
      <c r="BD56" s="131">
        <f>ROUND(SUM(BD57:BD59),2)</f>
        <v>0</v>
      </c>
      <c r="BS56" s="132" t="s">
        <v>73</v>
      </c>
      <c r="BT56" s="132" t="s">
        <v>81</v>
      </c>
      <c r="BU56" s="132" t="s">
        <v>75</v>
      </c>
      <c r="BV56" s="132" t="s">
        <v>76</v>
      </c>
      <c r="BW56" s="132" t="s">
        <v>97</v>
      </c>
      <c r="BX56" s="132" t="s">
        <v>7</v>
      </c>
      <c r="CL56" s="132" t="s">
        <v>23</v>
      </c>
      <c r="CM56" s="132" t="s">
        <v>83</v>
      </c>
    </row>
    <row r="57" s="6" customFormat="1" ht="16.5" customHeight="1">
      <c r="A57" s="133" t="s">
        <v>84</v>
      </c>
      <c r="B57" s="134"/>
      <c r="C57" s="135"/>
      <c r="D57" s="135"/>
      <c r="E57" s="136" t="s">
        <v>98</v>
      </c>
      <c r="F57" s="136"/>
      <c r="G57" s="136"/>
      <c r="H57" s="136"/>
      <c r="I57" s="136"/>
      <c r="J57" s="135"/>
      <c r="K57" s="136" t="s">
        <v>99</v>
      </c>
      <c r="L57" s="136"/>
      <c r="M57" s="136"/>
      <c r="N57" s="136"/>
      <c r="O57" s="136"/>
      <c r="P57" s="136"/>
      <c r="Q57" s="136"/>
      <c r="R57" s="136"/>
      <c r="S57" s="136"/>
      <c r="T57" s="136"/>
      <c r="U57" s="136"/>
      <c r="V57" s="136"/>
      <c r="W57" s="136"/>
      <c r="X57" s="136"/>
      <c r="Y57" s="136"/>
      <c r="Z57" s="136"/>
      <c r="AA57" s="136"/>
      <c r="AB57" s="136"/>
      <c r="AC57" s="136"/>
      <c r="AD57" s="136"/>
      <c r="AE57" s="136"/>
      <c r="AF57" s="136"/>
      <c r="AG57" s="137">
        <f>'2.01 - PZS v km 12,960 - URS'!J29</f>
        <v>0</v>
      </c>
      <c r="AH57" s="135"/>
      <c r="AI57" s="135"/>
      <c r="AJ57" s="135"/>
      <c r="AK57" s="135"/>
      <c r="AL57" s="135"/>
      <c r="AM57" s="135"/>
      <c r="AN57" s="137">
        <f>SUM(AG57,AT57)</f>
        <v>0</v>
      </c>
      <c r="AO57" s="135"/>
      <c r="AP57" s="135"/>
      <c r="AQ57" s="138" t="s">
        <v>87</v>
      </c>
      <c r="AR57" s="139"/>
      <c r="AS57" s="140">
        <v>0</v>
      </c>
      <c r="AT57" s="141">
        <f>ROUND(SUM(AV57:AW57),2)</f>
        <v>0</v>
      </c>
      <c r="AU57" s="142">
        <f>'2.01 - PZS v km 12,960 - URS'!P86</f>
        <v>0</v>
      </c>
      <c r="AV57" s="141">
        <f>'2.01 - PZS v km 12,960 - URS'!J32</f>
        <v>0</v>
      </c>
      <c r="AW57" s="141">
        <f>'2.01 - PZS v km 12,960 - URS'!J33</f>
        <v>0</v>
      </c>
      <c r="AX57" s="141">
        <f>'2.01 - PZS v km 12,960 - URS'!J34</f>
        <v>0</v>
      </c>
      <c r="AY57" s="141">
        <f>'2.01 - PZS v km 12,960 - URS'!J35</f>
        <v>0</v>
      </c>
      <c r="AZ57" s="141">
        <f>'2.01 - PZS v km 12,960 - URS'!F32</f>
        <v>0</v>
      </c>
      <c r="BA57" s="141">
        <f>'2.01 - PZS v km 12,960 - URS'!F33</f>
        <v>0</v>
      </c>
      <c r="BB57" s="141">
        <f>'2.01 - PZS v km 12,960 - URS'!F34</f>
        <v>0</v>
      </c>
      <c r="BC57" s="141">
        <f>'2.01 - PZS v km 12,960 - URS'!F35</f>
        <v>0</v>
      </c>
      <c r="BD57" s="143">
        <f>'2.01 - PZS v km 12,960 - URS'!F36</f>
        <v>0</v>
      </c>
      <c r="BT57" s="144" t="s">
        <v>83</v>
      </c>
      <c r="BV57" s="144" t="s">
        <v>76</v>
      </c>
      <c r="BW57" s="144" t="s">
        <v>100</v>
      </c>
      <c r="BX57" s="144" t="s">
        <v>97</v>
      </c>
      <c r="CL57" s="144" t="s">
        <v>23</v>
      </c>
    </row>
    <row r="58" s="6" customFormat="1" ht="16.5" customHeight="1">
      <c r="A58" s="133" t="s">
        <v>84</v>
      </c>
      <c r="B58" s="134"/>
      <c r="C58" s="135"/>
      <c r="D58" s="135"/>
      <c r="E58" s="136" t="s">
        <v>101</v>
      </c>
      <c r="F58" s="136"/>
      <c r="G58" s="136"/>
      <c r="H58" s="136"/>
      <c r="I58" s="136"/>
      <c r="J58" s="135"/>
      <c r="K58" s="136" t="s">
        <v>102</v>
      </c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36"/>
      <c r="W58" s="136"/>
      <c r="X58" s="136"/>
      <c r="Y58" s="136"/>
      <c r="Z58" s="136"/>
      <c r="AA58" s="136"/>
      <c r="AB58" s="136"/>
      <c r="AC58" s="136"/>
      <c r="AD58" s="136"/>
      <c r="AE58" s="136"/>
      <c r="AF58" s="136"/>
      <c r="AG58" s="137">
        <f>'2.02 - PZS v km 12,960 - ...'!J29</f>
        <v>0</v>
      </c>
      <c r="AH58" s="135"/>
      <c r="AI58" s="135"/>
      <c r="AJ58" s="135"/>
      <c r="AK58" s="135"/>
      <c r="AL58" s="135"/>
      <c r="AM58" s="135"/>
      <c r="AN58" s="137">
        <f>SUM(AG58,AT58)</f>
        <v>0</v>
      </c>
      <c r="AO58" s="135"/>
      <c r="AP58" s="135"/>
      <c r="AQ58" s="138" t="s">
        <v>87</v>
      </c>
      <c r="AR58" s="139"/>
      <c r="AS58" s="140">
        <v>0</v>
      </c>
      <c r="AT58" s="141">
        <f>ROUND(SUM(AV58:AW58),2)</f>
        <v>0</v>
      </c>
      <c r="AU58" s="142">
        <f>'2.02 - PZS v km 12,960 - ...'!P83</f>
        <v>0</v>
      </c>
      <c r="AV58" s="141">
        <f>'2.02 - PZS v km 12,960 - ...'!J32</f>
        <v>0</v>
      </c>
      <c r="AW58" s="141">
        <f>'2.02 - PZS v km 12,960 - ...'!J33</f>
        <v>0</v>
      </c>
      <c r="AX58" s="141">
        <f>'2.02 - PZS v km 12,960 - ...'!J34</f>
        <v>0</v>
      </c>
      <c r="AY58" s="141">
        <f>'2.02 - PZS v km 12,960 - ...'!J35</f>
        <v>0</v>
      </c>
      <c r="AZ58" s="141">
        <f>'2.02 - PZS v km 12,960 - ...'!F32</f>
        <v>0</v>
      </c>
      <c r="BA58" s="141">
        <f>'2.02 - PZS v km 12,960 - ...'!F33</f>
        <v>0</v>
      </c>
      <c r="BB58" s="141">
        <f>'2.02 - PZS v km 12,960 - ...'!F34</f>
        <v>0</v>
      </c>
      <c r="BC58" s="141">
        <f>'2.02 - PZS v km 12,960 - ...'!F35</f>
        <v>0</v>
      </c>
      <c r="BD58" s="143">
        <f>'2.02 - PZS v km 12,960 - ...'!F36</f>
        <v>0</v>
      </c>
      <c r="BT58" s="144" t="s">
        <v>83</v>
      </c>
      <c r="BV58" s="144" t="s">
        <v>76</v>
      </c>
      <c r="BW58" s="144" t="s">
        <v>103</v>
      </c>
      <c r="BX58" s="144" t="s">
        <v>97</v>
      </c>
      <c r="CL58" s="144" t="s">
        <v>23</v>
      </c>
    </row>
    <row r="59" s="6" customFormat="1" ht="28.5" customHeight="1">
      <c r="A59" s="133" t="s">
        <v>84</v>
      </c>
      <c r="B59" s="134"/>
      <c r="C59" s="135"/>
      <c r="D59" s="135"/>
      <c r="E59" s="136" t="s">
        <v>104</v>
      </c>
      <c r="F59" s="136"/>
      <c r="G59" s="136"/>
      <c r="H59" s="136"/>
      <c r="I59" s="136"/>
      <c r="J59" s="135"/>
      <c r="K59" s="136" t="s">
        <v>105</v>
      </c>
      <c r="L59" s="136"/>
      <c r="M59" s="136"/>
      <c r="N59" s="136"/>
      <c r="O59" s="136"/>
      <c r="P59" s="136"/>
      <c r="Q59" s="136"/>
      <c r="R59" s="136"/>
      <c r="S59" s="136"/>
      <c r="T59" s="136"/>
      <c r="U59" s="136"/>
      <c r="V59" s="136"/>
      <c r="W59" s="136"/>
      <c r="X59" s="136"/>
      <c r="Y59" s="136"/>
      <c r="Z59" s="136"/>
      <c r="AA59" s="136"/>
      <c r="AB59" s="136"/>
      <c r="AC59" s="136"/>
      <c r="AD59" s="136"/>
      <c r="AE59" s="136"/>
      <c r="AF59" s="136"/>
      <c r="AG59" s="137">
        <f>'2.03 - PZS v km 12,960 - ...'!J29</f>
        <v>0</v>
      </c>
      <c r="AH59" s="135"/>
      <c r="AI59" s="135"/>
      <c r="AJ59" s="135"/>
      <c r="AK59" s="135"/>
      <c r="AL59" s="135"/>
      <c r="AM59" s="135"/>
      <c r="AN59" s="137">
        <f>SUM(AG59,AT59)</f>
        <v>0</v>
      </c>
      <c r="AO59" s="135"/>
      <c r="AP59" s="135"/>
      <c r="AQ59" s="138" t="s">
        <v>87</v>
      </c>
      <c r="AR59" s="139"/>
      <c r="AS59" s="140">
        <v>0</v>
      </c>
      <c r="AT59" s="141">
        <f>ROUND(SUM(AV59:AW59),2)</f>
        <v>0</v>
      </c>
      <c r="AU59" s="142">
        <f>'2.03 - PZS v km 12,960 - ...'!P82</f>
        <v>0</v>
      </c>
      <c r="AV59" s="141">
        <f>'2.03 - PZS v km 12,960 - ...'!J32</f>
        <v>0</v>
      </c>
      <c r="AW59" s="141">
        <f>'2.03 - PZS v km 12,960 - ...'!J33</f>
        <v>0</v>
      </c>
      <c r="AX59" s="141">
        <f>'2.03 - PZS v km 12,960 - ...'!J34</f>
        <v>0</v>
      </c>
      <c r="AY59" s="141">
        <f>'2.03 - PZS v km 12,960 - ...'!J35</f>
        <v>0</v>
      </c>
      <c r="AZ59" s="141">
        <f>'2.03 - PZS v km 12,960 - ...'!F32</f>
        <v>0</v>
      </c>
      <c r="BA59" s="141">
        <f>'2.03 - PZS v km 12,960 - ...'!F33</f>
        <v>0</v>
      </c>
      <c r="BB59" s="141">
        <f>'2.03 - PZS v km 12,960 - ...'!F34</f>
        <v>0</v>
      </c>
      <c r="BC59" s="141">
        <f>'2.03 - PZS v km 12,960 - ...'!F35</f>
        <v>0</v>
      </c>
      <c r="BD59" s="143">
        <f>'2.03 - PZS v km 12,960 - ...'!F36</f>
        <v>0</v>
      </c>
      <c r="BT59" s="144" t="s">
        <v>83</v>
      </c>
      <c r="BV59" s="144" t="s">
        <v>76</v>
      </c>
      <c r="BW59" s="144" t="s">
        <v>106</v>
      </c>
      <c r="BX59" s="144" t="s">
        <v>97</v>
      </c>
      <c r="CL59" s="144" t="s">
        <v>23</v>
      </c>
    </row>
    <row r="60" s="5" customFormat="1" ht="31.5" customHeight="1">
      <c r="B60" s="120"/>
      <c r="C60" s="121"/>
      <c r="D60" s="122" t="s">
        <v>107</v>
      </c>
      <c r="E60" s="122"/>
      <c r="F60" s="122"/>
      <c r="G60" s="122"/>
      <c r="H60" s="122"/>
      <c r="I60" s="123"/>
      <c r="J60" s="122" t="s">
        <v>108</v>
      </c>
      <c r="K60" s="122"/>
      <c r="L60" s="122"/>
      <c r="M60" s="122"/>
      <c r="N60" s="12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2"/>
      <c r="Z60" s="122"/>
      <c r="AA60" s="122"/>
      <c r="AB60" s="122"/>
      <c r="AC60" s="122"/>
      <c r="AD60" s="122"/>
      <c r="AE60" s="122"/>
      <c r="AF60" s="122"/>
      <c r="AG60" s="124">
        <f>ROUND(SUM(AG61:AG64),2)</f>
        <v>0</v>
      </c>
      <c r="AH60" s="123"/>
      <c r="AI60" s="123"/>
      <c r="AJ60" s="123"/>
      <c r="AK60" s="123"/>
      <c r="AL60" s="123"/>
      <c r="AM60" s="123"/>
      <c r="AN60" s="125">
        <f>SUM(AG60,AT60)</f>
        <v>0</v>
      </c>
      <c r="AO60" s="123"/>
      <c r="AP60" s="123"/>
      <c r="AQ60" s="126" t="s">
        <v>80</v>
      </c>
      <c r="AR60" s="127"/>
      <c r="AS60" s="128">
        <f>ROUND(SUM(AS61:AS64),2)</f>
        <v>0</v>
      </c>
      <c r="AT60" s="129">
        <f>ROUND(SUM(AV60:AW60),2)</f>
        <v>0</v>
      </c>
      <c r="AU60" s="130">
        <f>ROUND(SUM(AU61:AU64),5)</f>
        <v>0</v>
      </c>
      <c r="AV60" s="129">
        <f>ROUND(AZ60*L26,2)</f>
        <v>0</v>
      </c>
      <c r="AW60" s="129">
        <f>ROUND(BA60*L27,2)</f>
        <v>0</v>
      </c>
      <c r="AX60" s="129">
        <f>ROUND(BB60*L26,2)</f>
        <v>0</v>
      </c>
      <c r="AY60" s="129">
        <f>ROUND(BC60*L27,2)</f>
        <v>0</v>
      </c>
      <c r="AZ60" s="129">
        <f>ROUND(SUM(AZ61:AZ64),2)</f>
        <v>0</v>
      </c>
      <c r="BA60" s="129">
        <f>ROUND(SUM(BA61:BA64),2)</f>
        <v>0</v>
      </c>
      <c r="BB60" s="129">
        <f>ROUND(SUM(BB61:BB64),2)</f>
        <v>0</v>
      </c>
      <c r="BC60" s="129">
        <f>ROUND(SUM(BC61:BC64),2)</f>
        <v>0</v>
      </c>
      <c r="BD60" s="131">
        <f>ROUND(SUM(BD61:BD64),2)</f>
        <v>0</v>
      </c>
      <c r="BS60" s="132" t="s">
        <v>73</v>
      </c>
      <c r="BT60" s="132" t="s">
        <v>81</v>
      </c>
      <c r="BU60" s="132" t="s">
        <v>75</v>
      </c>
      <c r="BV60" s="132" t="s">
        <v>76</v>
      </c>
      <c r="BW60" s="132" t="s">
        <v>109</v>
      </c>
      <c r="BX60" s="132" t="s">
        <v>7</v>
      </c>
      <c r="CL60" s="132" t="s">
        <v>23</v>
      </c>
      <c r="CM60" s="132" t="s">
        <v>83</v>
      </c>
    </row>
    <row r="61" s="6" customFormat="1" ht="16.5" customHeight="1">
      <c r="A61" s="133" t="s">
        <v>84</v>
      </c>
      <c r="B61" s="134"/>
      <c r="C61" s="135"/>
      <c r="D61" s="135"/>
      <c r="E61" s="136" t="s">
        <v>110</v>
      </c>
      <c r="F61" s="136"/>
      <c r="G61" s="136"/>
      <c r="H61" s="136"/>
      <c r="I61" s="136"/>
      <c r="J61" s="135"/>
      <c r="K61" s="136" t="s">
        <v>111</v>
      </c>
      <c r="L61" s="136"/>
      <c r="M61" s="136"/>
      <c r="N61" s="136"/>
      <c r="O61" s="136"/>
      <c r="P61" s="136"/>
      <c r="Q61" s="136"/>
      <c r="R61" s="136"/>
      <c r="S61" s="136"/>
      <c r="T61" s="136"/>
      <c r="U61" s="136"/>
      <c r="V61" s="136"/>
      <c r="W61" s="136"/>
      <c r="X61" s="136"/>
      <c r="Y61" s="136"/>
      <c r="Z61" s="136"/>
      <c r="AA61" s="136"/>
      <c r="AB61" s="136"/>
      <c r="AC61" s="136"/>
      <c r="AD61" s="136"/>
      <c r="AE61" s="136"/>
      <c r="AF61" s="136"/>
      <c r="AG61" s="137">
        <f>'3.01 - Staniční zařízení ...'!J29</f>
        <v>0</v>
      </c>
      <c r="AH61" s="135"/>
      <c r="AI61" s="135"/>
      <c r="AJ61" s="135"/>
      <c r="AK61" s="135"/>
      <c r="AL61" s="135"/>
      <c r="AM61" s="135"/>
      <c r="AN61" s="137">
        <f>SUM(AG61,AT61)</f>
        <v>0</v>
      </c>
      <c r="AO61" s="135"/>
      <c r="AP61" s="135"/>
      <c r="AQ61" s="138" t="s">
        <v>87</v>
      </c>
      <c r="AR61" s="139"/>
      <c r="AS61" s="140">
        <v>0</v>
      </c>
      <c r="AT61" s="141">
        <f>ROUND(SUM(AV61:AW61),2)</f>
        <v>0</v>
      </c>
      <c r="AU61" s="142">
        <f>'3.01 - Staniční zařízení ...'!P87</f>
        <v>0</v>
      </c>
      <c r="AV61" s="141">
        <f>'3.01 - Staniční zařízení ...'!J32</f>
        <v>0</v>
      </c>
      <c r="AW61" s="141">
        <f>'3.01 - Staniční zařízení ...'!J33</f>
        <v>0</v>
      </c>
      <c r="AX61" s="141">
        <f>'3.01 - Staniční zařízení ...'!J34</f>
        <v>0</v>
      </c>
      <c r="AY61" s="141">
        <f>'3.01 - Staniční zařízení ...'!J35</f>
        <v>0</v>
      </c>
      <c r="AZ61" s="141">
        <f>'3.01 - Staniční zařízení ...'!F32</f>
        <v>0</v>
      </c>
      <c r="BA61" s="141">
        <f>'3.01 - Staniční zařízení ...'!F33</f>
        <v>0</v>
      </c>
      <c r="BB61" s="141">
        <f>'3.01 - Staniční zařízení ...'!F34</f>
        <v>0</v>
      </c>
      <c r="BC61" s="141">
        <f>'3.01 - Staniční zařízení ...'!F35</f>
        <v>0</v>
      </c>
      <c r="BD61" s="143">
        <f>'3.01 - Staniční zařízení ...'!F36</f>
        <v>0</v>
      </c>
      <c r="BT61" s="144" t="s">
        <v>83</v>
      </c>
      <c r="BV61" s="144" t="s">
        <v>76</v>
      </c>
      <c r="BW61" s="144" t="s">
        <v>112</v>
      </c>
      <c r="BX61" s="144" t="s">
        <v>109</v>
      </c>
      <c r="CL61" s="144" t="s">
        <v>23</v>
      </c>
    </row>
    <row r="62" s="6" customFormat="1" ht="16.5" customHeight="1">
      <c r="A62" s="133" t="s">
        <v>84</v>
      </c>
      <c r="B62" s="134"/>
      <c r="C62" s="135"/>
      <c r="D62" s="135"/>
      <c r="E62" s="136" t="s">
        <v>113</v>
      </c>
      <c r="F62" s="136"/>
      <c r="G62" s="136"/>
      <c r="H62" s="136"/>
      <c r="I62" s="136"/>
      <c r="J62" s="135"/>
      <c r="K62" s="136" t="s">
        <v>114</v>
      </c>
      <c r="L62" s="136"/>
      <c r="M62" s="136"/>
      <c r="N62" s="136"/>
      <c r="O62" s="136"/>
      <c r="P62" s="136"/>
      <c r="Q62" s="136"/>
      <c r="R62" s="136"/>
      <c r="S62" s="136"/>
      <c r="T62" s="136"/>
      <c r="U62" s="136"/>
      <c r="V62" s="136"/>
      <c r="W62" s="136"/>
      <c r="X62" s="136"/>
      <c r="Y62" s="136"/>
      <c r="Z62" s="136"/>
      <c r="AA62" s="136"/>
      <c r="AB62" s="136"/>
      <c r="AC62" s="136"/>
      <c r="AD62" s="136"/>
      <c r="AE62" s="136"/>
      <c r="AF62" s="136"/>
      <c r="AG62" s="137">
        <f>'3.02 - Staniční zařízení ...'!J29</f>
        <v>0</v>
      </c>
      <c r="AH62" s="135"/>
      <c r="AI62" s="135"/>
      <c r="AJ62" s="135"/>
      <c r="AK62" s="135"/>
      <c r="AL62" s="135"/>
      <c r="AM62" s="135"/>
      <c r="AN62" s="137">
        <f>SUM(AG62,AT62)</f>
        <v>0</v>
      </c>
      <c r="AO62" s="135"/>
      <c r="AP62" s="135"/>
      <c r="AQ62" s="138" t="s">
        <v>87</v>
      </c>
      <c r="AR62" s="139"/>
      <c r="AS62" s="140">
        <v>0</v>
      </c>
      <c r="AT62" s="141">
        <f>ROUND(SUM(AV62:AW62),2)</f>
        <v>0</v>
      </c>
      <c r="AU62" s="142">
        <f>'3.02 - Staniční zařízení ...'!P83</f>
        <v>0</v>
      </c>
      <c r="AV62" s="141">
        <f>'3.02 - Staniční zařízení ...'!J32</f>
        <v>0</v>
      </c>
      <c r="AW62" s="141">
        <f>'3.02 - Staniční zařízení ...'!J33</f>
        <v>0</v>
      </c>
      <c r="AX62" s="141">
        <f>'3.02 - Staniční zařízení ...'!J34</f>
        <v>0</v>
      </c>
      <c r="AY62" s="141">
        <f>'3.02 - Staniční zařízení ...'!J35</f>
        <v>0</v>
      </c>
      <c r="AZ62" s="141">
        <f>'3.02 - Staniční zařízení ...'!F32</f>
        <v>0</v>
      </c>
      <c r="BA62" s="141">
        <f>'3.02 - Staniční zařízení ...'!F33</f>
        <v>0</v>
      </c>
      <c r="BB62" s="141">
        <f>'3.02 - Staniční zařízení ...'!F34</f>
        <v>0</v>
      </c>
      <c r="BC62" s="141">
        <f>'3.02 - Staniční zařízení ...'!F35</f>
        <v>0</v>
      </c>
      <c r="BD62" s="143">
        <f>'3.02 - Staniční zařízení ...'!F36</f>
        <v>0</v>
      </c>
      <c r="BT62" s="144" t="s">
        <v>83</v>
      </c>
      <c r="BV62" s="144" t="s">
        <v>76</v>
      </c>
      <c r="BW62" s="144" t="s">
        <v>115</v>
      </c>
      <c r="BX62" s="144" t="s">
        <v>109</v>
      </c>
      <c r="CL62" s="144" t="s">
        <v>23</v>
      </c>
    </row>
    <row r="63" s="6" customFormat="1" ht="16.5" customHeight="1">
      <c r="A63" s="133" t="s">
        <v>84</v>
      </c>
      <c r="B63" s="134"/>
      <c r="C63" s="135"/>
      <c r="D63" s="135"/>
      <c r="E63" s="136" t="s">
        <v>116</v>
      </c>
      <c r="F63" s="136"/>
      <c r="G63" s="136"/>
      <c r="H63" s="136"/>
      <c r="I63" s="136"/>
      <c r="J63" s="135"/>
      <c r="K63" s="136" t="s">
        <v>117</v>
      </c>
      <c r="L63" s="136"/>
      <c r="M63" s="136"/>
      <c r="N63" s="136"/>
      <c r="O63" s="136"/>
      <c r="P63" s="136"/>
      <c r="Q63" s="136"/>
      <c r="R63" s="136"/>
      <c r="S63" s="136"/>
      <c r="T63" s="136"/>
      <c r="U63" s="136"/>
      <c r="V63" s="136"/>
      <c r="W63" s="136"/>
      <c r="X63" s="136"/>
      <c r="Y63" s="136"/>
      <c r="Z63" s="136"/>
      <c r="AA63" s="136"/>
      <c r="AB63" s="136"/>
      <c r="AC63" s="136"/>
      <c r="AD63" s="136"/>
      <c r="AE63" s="136"/>
      <c r="AF63" s="136"/>
      <c r="AG63" s="137">
        <f>'3.03 - Staniční zařízení ...'!J29</f>
        <v>0</v>
      </c>
      <c r="AH63" s="135"/>
      <c r="AI63" s="135"/>
      <c r="AJ63" s="135"/>
      <c r="AK63" s="135"/>
      <c r="AL63" s="135"/>
      <c r="AM63" s="135"/>
      <c r="AN63" s="137">
        <f>SUM(AG63,AT63)</f>
        <v>0</v>
      </c>
      <c r="AO63" s="135"/>
      <c r="AP63" s="135"/>
      <c r="AQ63" s="138" t="s">
        <v>87</v>
      </c>
      <c r="AR63" s="139"/>
      <c r="AS63" s="140">
        <v>0</v>
      </c>
      <c r="AT63" s="141">
        <f>ROUND(SUM(AV63:AW63),2)</f>
        <v>0</v>
      </c>
      <c r="AU63" s="142">
        <f>'3.03 - Staniční zařízení ...'!P83</f>
        <v>0</v>
      </c>
      <c r="AV63" s="141">
        <f>'3.03 - Staniční zařízení ...'!J32</f>
        <v>0</v>
      </c>
      <c r="AW63" s="141">
        <f>'3.03 - Staniční zařízení ...'!J33</f>
        <v>0</v>
      </c>
      <c r="AX63" s="141">
        <f>'3.03 - Staniční zařízení ...'!J34</f>
        <v>0</v>
      </c>
      <c r="AY63" s="141">
        <f>'3.03 - Staniční zařízení ...'!J35</f>
        <v>0</v>
      </c>
      <c r="AZ63" s="141">
        <f>'3.03 - Staniční zařízení ...'!F32</f>
        <v>0</v>
      </c>
      <c r="BA63" s="141">
        <f>'3.03 - Staniční zařízení ...'!F33</f>
        <v>0</v>
      </c>
      <c r="BB63" s="141">
        <f>'3.03 - Staniční zařízení ...'!F34</f>
        <v>0</v>
      </c>
      <c r="BC63" s="141">
        <f>'3.03 - Staniční zařízení ...'!F35</f>
        <v>0</v>
      </c>
      <c r="BD63" s="143">
        <f>'3.03 - Staniční zařízení ...'!F36</f>
        <v>0</v>
      </c>
      <c r="BT63" s="144" t="s">
        <v>83</v>
      </c>
      <c r="BV63" s="144" t="s">
        <v>76</v>
      </c>
      <c r="BW63" s="144" t="s">
        <v>118</v>
      </c>
      <c r="BX63" s="144" t="s">
        <v>109</v>
      </c>
      <c r="CL63" s="144" t="s">
        <v>23</v>
      </c>
    </row>
    <row r="64" s="6" customFormat="1" ht="28.5" customHeight="1">
      <c r="A64" s="133" t="s">
        <v>84</v>
      </c>
      <c r="B64" s="134"/>
      <c r="C64" s="135"/>
      <c r="D64" s="135"/>
      <c r="E64" s="136" t="s">
        <v>119</v>
      </c>
      <c r="F64" s="136"/>
      <c r="G64" s="136"/>
      <c r="H64" s="136"/>
      <c r="I64" s="136"/>
      <c r="J64" s="135"/>
      <c r="K64" s="136" t="s">
        <v>120</v>
      </c>
      <c r="L64" s="136"/>
      <c r="M64" s="136"/>
      <c r="N64" s="136"/>
      <c r="O64" s="136"/>
      <c r="P64" s="136"/>
      <c r="Q64" s="136"/>
      <c r="R64" s="136"/>
      <c r="S64" s="136"/>
      <c r="T64" s="136"/>
      <c r="U64" s="136"/>
      <c r="V64" s="136"/>
      <c r="W64" s="136"/>
      <c r="X64" s="136"/>
      <c r="Y64" s="136"/>
      <c r="Z64" s="136"/>
      <c r="AA64" s="136"/>
      <c r="AB64" s="136"/>
      <c r="AC64" s="136"/>
      <c r="AD64" s="136"/>
      <c r="AE64" s="136"/>
      <c r="AF64" s="136"/>
      <c r="AG64" s="137">
        <f>'3.04 - Staniční zařízení ...'!J29</f>
        <v>0</v>
      </c>
      <c r="AH64" s="135"/>
      <c r="AI64" s="135"/>
      <c r="AJ64" s="135"/>
      <c r="AK64" s="135"/>
      <c r="AL64" s="135"/>
      <c r="AM64" s="135"/>
      <c r="AN64" s="137">
        <f>SUM(AG64,AT64)</f>
        <v>0</v>
      </c>
      <c r="AO64" s="135"/>
      <c r="AP64" s="135"/>
      <c r="AQ64" s="138" t="s">
        <v>87</v>
      </c>
      <c r="AR64" s="139"/>
      <c r="AS64" s="140">
        <v>0</v>
      </c>
      <c r="AT64" s="141">
        <f>ROUND(SUM(AV64:AW64),2)</f>
        <v>0</v>
      </c>
      <c r="AU64" s="142">
        <f>'3.04 - Staniční zařízení ...'!P82</f>
        <v>0</v>
      </c>
      <c r="AV64" s="141">
        <f>'3.04 - Staniční zařízení ...'!J32</f>
        <v>0</v>
      </c>
      <c r="AW64" s="141">
        <f>'3.04 - Staniční zařízení ...'!J33</f>
        <v>0</v>
      </c>
      <c r="AX64" s="141">
        <f>'3.04 - Staniční zařízení ...'!J34</f>
        <v>0</v>
      </c>
      <c r="AY64" s="141">
        <f>'3.04 - Staniční zařízení ...'!J35</f>
        <v>0</v>
      </c>
      <c r="AZ64" s="141">
        <f>'3.04 - Staniční zařízení ...'!F32</f>
        <v>0</v>
      </c>
      <c r="BA64" s="141">
        <f>'3.04 - Staniční zařízení ...'!F33</f>
        <v>0</v>
      </c>
      <c r="BB64" s="141">
        <f>'3.04 - Staniční zařízení ...'!F34</f>
        <v>0</v>
      </c>
      <c r="BC64" s="141">
        <f>'3.04 - Staniční zařízení ...'!F35</f>
        <v>0</v>
      </c>
      <c r="BD64" s="143">
        <f>'3.04 - Staniční zařízení ...'!F36</f>
        <v>0</v>
      </c>
      <c r="BT64" s="144" t="s">
        <v>83</v>
      </c>
      <c r="BV64" s="144" t="s">
        <v>76</v>
      </c>
      <c r="BW64" s="144" t="s">
        <v>121</v>
      </c>
      <c r="BX64" s="144" t="s">
        <v>109</v>
      </c>
      <c r="CL64" s="144" t="s">
        <v>23</v>
      </c>
    </row>
    <row r="65" s="5" customFormat="1" ht="31.5" customHeight="1">
      <c r="B65" s="120"/>
      <c r="C65" s="121"/>
      <c r="D65" s="122" t="s">
        <v>122</v>
      </c>
      <c r="E65" s="122"/>
      <c r="F65" s="122"/>
      <c r="G65" s="122"/>
      <c r="H65" s="122"/>
      <c r="I65" s="123"/>
      <c r="J65" s="122" t="s">
        <v>123</v>
      </c>
      <c r="K65" s="122"/>
      <c r="L65" s="122"/>
      <c r="M65" s="122"/>
      <c r="N65" s="122"/>
      <c r="O65" s="122"/>
      <c r="P65" s="122"/>
      <c r="Q65" s="122"/>
      <c r="R65" s="122"/>
      <c r="S65" s="122"/>
      <c r="T65" s="122"/>
      <c r="U65" s="122"/>
      <c r="V65" s="122"/>
      <c r="W65" s="122"/>
      <c r="X65" s="122"/>
      <c r="Y65" s="122"/>
      <c r="Z65" s="122"/>
      <c r="AA65" s="122"/>
      <c r="AB65" s="122"/>
      <c r="AC65" s="122"/>
      <c r="AD65" s="122"/>
      <c r="AE65" s="122"/>
      <c r="AF65" s="122"/>
      <c r="AG65" s="124">
        <f>ROUND(AG66,2)</f>
        <v>0</v>
      </c>
      <c r="AH65" s="123"/>
      <c r="AI65" s="123"/>
      <c r="AJ65" s="123"/>
      <c r="AK65" s="123"/>
      <c r="AL65" s="123"/>
      <c r="AM65" s="123"/>
      <c r="AN65" s="125">
        <f>SUM(AG65,AT65)</f>
        <v>0</v>
      </c>
      <c r="AO65" s="123"/>
      <c r="AP65" s="123"/>
      <c r="AQ65" s="126" t="s">
        <v>80</v>
      </c>
      <c r="AR65" s="127"/>
      <c r="AS65" s="128">
        <f>ROUND(AS66,2)</f>
        <v>0</v>
      </c>
      <c r="AT65" s="129">
        <f>ROUND(SUM(AV65:AW65),2)</f>
        <v>0</v>
      </c>
      <c r="AU65" s="130">
        <f>ROUND(AU66,5)</f>
        <v>0</v>
      </c>
      <c r="AV65" s="129">
        <f>ROUND(AZ65*L26,2)</f>
        <v>0</v>
      </c>
      <c r="AW65" s="129">
        <f>ROUND(BA65*L27,2)</f>
        <v>0</v>
      </c>
      <c r="AX65" s="129">
        <f>ROUND(BB65*L26,2)</f>
        <v>0</v>
      </c>
      <c r="AY65" s="129">
        <f>ROUND(BC65*L27,2)</f>
        <v>0</v>
      </c>
      <c r="AZ65" s="129">
        <f>ROUND(AZ66,2)</f>
        <v>0</v>
      </c>
      <c r="BA65" s="129">
        <f>ROUND(BA66,2)</f>
        <v>0</v>
      </c>
      <c r="BB65" s="129">
        <f>ROUND(BB66,2)</f>
        <v>0</v>
      </c>
      <c r="BC65" s="129">
        <f>ROUND(BC66,2)</f>
        <v>0</v>
      </c>
      <c r="BD65" s="131">
        <f>ROUND(BD66,2)</f>
        <v>0</v>
      </c>
      <c r="BS65" s="132" t="s">
        <v>73</v>
      </c>
      <c r="BT65" s="132" t="s">
        <v>81</v>
      </c>
      <c r="BU65" s="132" t="s">
        <v>75</v>
      </c>
      <c r="BV65" s="132" t="s">
        <v>76</v>
      </c>
      <c r="BW65" s="132" t="s">
        <v>124</v>
      </c>
      <c r="BX65" s="132" t="s">
        <v>7</v>
      </c>
      <c r="CL65" s="132" t="s">
        <v>23</v>
      </c>
      <c r="CM65" s="132" t="s">
        <v>83</v>
      </c>
    </row>
    <row r="66" s="6" customFormat="1" ht="16.5" customHeight="1">
      <c r="A66" s="133" t="s">
        <v>84</v>
      </c>
      <c r="B66" s="134"/>
      <c r="C66" s="135"/>
      <c r="D66" s="135"/>
      <c r="E66" s="136" t="s">
        <v>125</v>
      </c>
      <c r="F66" s="136"/>
      <c r="G66" s="136"/>
      <c r="H66" s="136"/>
      <c r="I66" s="136"/>
      <c r="J66" s="135"/>
      <c r="K66" s="136" t="s">
        <v>126</v>
      </c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6"/>
      <c r="Y66" s="136"/>
      <c r="Z66" s="136"/>
      <c r="AA66" s="136"/>
      <c r="AB66" s="136"/>
      <c r="AC66" s="136"/>
      <c r="AD66" s="136"/>
      <c r="AE66" s="136"/>
      <c r="AF66" s="136"/>
      <c r="AG66" s="137">
        <f>'4.01 - Počítače náprav - ...'!J29</f>
        <v>0</v>
      </c>
      <c r="AH66" s="135"/>
      <c r="AI66" s="135"/>
      <c r="AJ66" s="135"/>
      <c r="AK66" s="135"/>
      <c r="AL66" s="135"/>
      <c r="AM66" s="135"/>
      <c r="AN66" s="137">
        <f>SUM(AG66,AT66)</f>
        <v>0</v>
      </c>
      <c r="AO66" s="135"/>
      <c r="AP66" s="135"/>
      <c r="AQ66" s="138" t="s">
        <v>87</v>
      </c>
      <c r="AR66" s="139"/>
      <c r="AS66" s="140">
        <v>0</v>
      </c>
      <c r="AT66" s="141">
        <f>ROUND(SUM(AV66:AW66),2)</f>
        <v>0</v>
      </c>
      <c r="AU66" s="142">
        <f>'4.01 - Počítače náprav - ...'!P83</f>
        <v>0</v>
      </c>
      <c r="AV66" s="141">
        <f>'4.01 - Počítače náprav - ...'!J32</f>
        <v>0</v>
      </c>
      <c r="AW66" s="141">
        <f>'4.01 - Počítače náprav - ...'!J33</f>
        <v>0</v>
      </c>
      <c r="AX66" s="141">
        <f>'4.01 - Počítače náprav - ...'!J34</f>
        <v>0</v>
      </c>
      <c r="AY66" s="141">
        <f>'4.01 - Počítače náprav - ...'!J35</f>
        <v>0</v>
      </c>
      <c r="AZ66" s="141">
        <f>'4.01 - Počítače náprav - ...'!F32</f>
        <v>0</v>
      </c>
      <c r="BA66" s="141">
        <f>'4.01 - Počítače náprav - ...'!F33</f>
        <v>0</v>
      </c>
      <c r="BB66" s="141">
        <f>'4.01 - Počítače náprav - ...'!F34</f>
        <v>0</v>
      </c>
      <c r="BC66" s="141">
        <f>'4.01 - Počítače náprav - ...'!F35</f>
        <v>0</v>
      </c>
      <c r="BD66" s="143">
        <f>'4.01 - Počítače náprav - ...'!F36</f>
        <v>0</v>
      </c>
      <c r="BT66" s="144" t="s">
        <v>83</v>
      </c>
      <c r="BV66" s="144" t="s">
        <v>76</v>
      </c>
      <c r="BW66" s="144" t="s">
        <v>127</v>
      </c>
      <c r="BX66" s="144" t="s">
        <v>124</v>
      </c>
      <c r="CL66" s="144" t="s">
        <v>23</v>
      </c>
    </row>
    <row r="67" s="5" customFormat="1" ht="31.5" customHeight="1">
      <c r="B67" s="120"/>
      <c r="C67" s="121"/>
      <c r="D67" s="122" t="s">
        <v>128</v>
      </c>
      <c r="E67" s="122"/>
      <c r="F67" s="122"/>
      <c r="G67" s="122"/>
      <c r="H67" s="122"/>
      <c r="I67" s="123"/>
      <c r="J67" s="122" t="s">
        <v>129</v>
      </c>
      <c r="K67" s="122"/>
      <c r="L67" s="122"/>
      <c r="M67" s="122"/>
      <c r="N67" s="122"/>
      <c r="O67" s="122"/>
      <c r="P67" s="122"/>
      <c r="Q67" s="122"/>
      <c r="R67" s="122"/>
      <c r="S67" s="122"/>
      <c r="T67" s="122"/>
      <c r="U67" s="122"/>
      <c r="V67" s="122"/>
      <c r="W67" s="122"/>
      <c r="X67" s="122"/>
      <c r="Y67" s="122"/>
      <c r="Z67" s="122"/>
      <c r="AA67" s="122"/>
      <c r="AB67" s="122"/>
      <c r="AC67" s="122"/>
      <c r="AD67" s="122"/>
      <c r="AE67" s="122"/>
      <c r="AF67" s="122"/>
      <c r="AG67" s="124">
        <f>ROUND(SUM(AG68:AG69),2)</f>
        <v>0</v>
      </c>
      <c r="AH67" s="123"/>
      <c r="AI67" s="123"/>
      <c r="AJ67" s="123"/>
      <c r="AK67" s="123"/>
      <c r="AL67" s="123"/>
      <c r="AM67" s="123"/>
      <c r="AN67" s="125">
        <f>SUM(AG67,AT67)</f>
        <v>0</v>
      </c>
      <c r="AO67" s="123"/>
      <c r="AP67" s="123"/>
      <c r="AQ67" s="126" t="s">
        <v>80</v>
      </c>
      <c r="AR67" s="127"/>
      <c r="AS67" s="128">
        <f>ROUND(SUM(AS68:AS69),2)</f>
        <v>0</v>
      </c>
      <c r="AT67" s="129">
        <f>ROUND(SUM(AV67:AW67),2)</f>
        <v>0</v>
      </c>
      <c r="AU67" s="130">
        <f>ROUND(SUM(AU68:AU69),5)</f>
        <v>0</v>
      </c>
      <c r="AV67" s="129">
        <f>ROUND(AZ67*L26,2)</f>
        <v>0</v>
      </c>
      <c r="AW67" s="129">
        <f>ROUND(BA67*L27,2)</f>
        <v>0</v>
      </c>
      <c r="AX67" s="129">
        <f>ROUND(BB67*L26,2)</f>
        <v>0</v>
      </c>
      <c r="AY67" s="129">
        <f>ROUND(BC67*L27,2)</f>
        <v>0</v>
      </c>
      <c r="AZ67" s="129">
        <f>ROUND(SUM(AZ68:AZ69),2)</f>
        <v>0</v>
      </c>
      <c r="BA67" s="129">
        <f>ROUND(SUM(BA68:BA69),2)</f>
        <v>0</v>
      </c>
      <c r="BB67" s="129">
        <f>ROUND(SUM(BB68:BB69),2)</f>
        <v>0</v>
      </c>
      <c r="BC67" s="129">
        <f>ROUND(SUM(BC68:BC69),2)</f>
        <v>0</v>
      </c>
      <c r="BD67" s="131">
        <f>ROUND(SUM(BD68:BD69),2)</f>
        <v>0</v>
      </c>
      <c r="BS67" s="132" t="s">
        <v>73</v>
      </c>
      <c r="BT67" s="132" t="s">
        <v>81</v>
      </c>
      <c r="BU67" s="132" t="s">
        <v>75</v>
      </c>
      <c r="BV67" s="132" t="s">
        <v>76</v>
      </c>
      <c r="BW67" s="132" t="s">
        <v>130</v>
      </c>
      <c r="BX67" s="132" t="s">
        <v>7</v>
      </c>
      <c r="CL67" s="132" t="s">
        <v>23</v>
      </c>
      <c r="CM67" s="132" t="s">
        <v>83</v>
      </c>
    </row>
    <row r="68" s="6" customFormat="1" ht="16.5" customHeight="1">
      <c r="A68" s="133" t="s">
        <v>84</v>
      </c>
      <c r="B68" s="134"/>
      <c r="C68" s="135"/>
      <c r="D68" s="135"/>
      <c r="E68" s="136" t="s">
        <v>131</v>
      </c>
      <c r="F68" s="136"/>
      <c r="G68" s="136"/>
      <c r="H68" s="136"/>
      <c r="I68" s="136"/>
      <c r="J68" s="135"/>
      <c r="K68" s="136" t="s">
        <v>132</v>
      </c>
      <c r="L68" s="136"/>
      <c r="M68" s="136"/>
      <c r="N68" s="136"/>
      <c r="O68" s="136"/>
      <c r="P68" s="136"/>
      <c r="Q68" s="136"/>
      <c r="R68" s="136"/>
      <c r="S68" s="136"/>
      <c r="T68" s="136"/>
      <c r="U68" s="136"/>
      <c r="V68" s="136"/>
      <c r="W68" s="136"/>
      <c r="X68" s="136"/>
      <c r="Y68" s="136"/>
      <c r="Z68" s="136"/>
      <c r="AA68" s="136"/>
      <c r="AB68" s="136"/>
      <c r="AC68" s="136"/>
      <c r="AD68" s="136"/>
      <c r="AE68" s="136"/>
      <c r="AF68" s="136"/>
      <c r="AG68" s="137">
        <f>'5.01 - Kabelizace a zemní...'!J29</f>
        <v>0</v>
      </c>
      <c r="AH68" s="135"/>
      <c r="AI68" s="135"/>
      <c r="AJ68" s="135"/>
      <c r="AK68" s="135"/>
      <c r="AL68" s="135"/>
      <c r="AM68" s="135"/>
      <c r="AN68" s="137">
        <f>SUM(AG68,AT68)</f>
        <v>0</v>
      </c>
      <c r="AO68" s="135"/>
      <c r="AP68" s="135"/>
      <c r="AQ68" s="138" t="s">
        <v>87</v>
      </c>
      <c r="AR68" s="139"/>
      <c r="AS68" s="140">
        <v>0</v>
      </c>
      <c r="AT68" s="141">
        <f>ROUND(SUM(AV68:AW68),2)</f>
        <v>0</v>
      </c>
      <c r="AU68" s="142">
        <f>'5.01 - Kabelizace a zemní...'!P87</f>
        <v>0</v>
      </c>
      <c r="AV68" s="141">
        <f>'5.01 - Kabelizace a zemní...'!J32</f>
        <v>0</v>
      </c>
      <c r="AW68" s="141">
        <f>'5.01 - Kabelizace a zemní...'!J33</f>
        <v>0</v>
      </c>
      <c r="AX68" s="141">
        <f>'5.01 - Kabelizace a zemní...'!J34</f>
        <v>0</v>
      </c>
      <c r="AY68" s="141">
        <f>'5.01 - Kabelizace a zemní...'!J35</f>
        <v>0</v>
      </c>
      <c r="AZ68" s="141">
        <f>'5.01 - Kabelizace a zemní...'!F32</f>
        <v>0</v>
      </c>
      <c r="BA68" s="141">
        <f>'5.01 - Kabelizace a zemní...'!F33</f>
        <v>0</v>
      </c>
      <c r="BB68" s="141">
        <f>'5.01 - Kabelizace a zemní...'!F34</f>
        <v>0</v>
      </c>
      <c r="BC68" s="141">
        <f>'5.01 - Kabelizace a zemní...'!F35</f>
        <v>0</v>
      </c>
      <c r="BD68" s="143">
        <f>'5.01 - Kabelizace a zemní...'!F36</f>
        <v>0</v>
      </c>
      <c r="BT68" s="144" t="s">
        <v>83</v>
      </c>
      <c r="BV68" s="144" t="s">
        <v>76</v>
      </c>
      <c r="BW68" s="144" t="s">
        <v>133</v>
      </c>
      <c r="BX68" s="144" t="s">
        <v>130</v>
      </c>
      <c r="CL68" s="144" t="s">
        <v>23</v>
      </c>
    </row>
    <row r="69" s="6" customFormat="1" ht="16.5" customHeight="1">
      <c r="A69" s="133" t="s">
        <v>84</v>
      </c>
      <c r="B69" s="134"/>
      <c r="C69" s="135"/>
      <c r="D69" s="135"/>
      <c r="E69" s="136" t="s">
        <v>134</v>
      </c>
      <c r="F69" s="136"/>
      <c r="G69" s="136"/>
      <c r="H69" s="136"/>
      <c r="I69" s="136"/>
      <c r="J69" s="135"/>
      <c r="K69" s="136" t="s">
        <v>135</v>
      </c>
      <c r="L69" s="136"/>
      <c r="M69" s="136"/>
      <c r="N69" s="136"/>
      <c r="O69" s="136"/>
      <c r="P69" s="136"/>
      <c r="Q69" s="136"/>
      <c r="R69" s="136"/>
      <c r="S69" s="136"/>
      <c r="T69" s="136"/>
      <c r="U69" s="136"/>
      <c r="V69" s="136"/>
      <c r="W69" s="136"/>
      <c r="X69" s="136"/>
      <c r="Y69" s="136"/>
      <c r="Z69" s="136"/>
      <c r="AA69" s="136"/>
      <c r="AB69" s="136"/>
      <c r="AC69" s="136"/>
      <c r="AD69" s="136"/>
      <c r="AE69" s="136"/>
      <c r="AF69" s="136"/>
      <c r="AG69" s="137">
        <f>'5.02 - Kabelizace a zemní...'!J29</f>
        <v>0</v>
      </c>
      <c r="AH69" s="135"/>
      <c r="AI69" s="135"/>
      <c r="AJ69" s="135"/>
      <c r="AK69" s="135"/>
      <c r="AL69" s="135"/>
      <c r="AM69" s="135"/>
      <c r="AN69" s="137">
        <f>SUM(AG69,AT69)</f>
        <v>0</v>
      </c>
      <c r="AO69" s="135"/>
      <c r="AP69" s="135"/>
      <c r="AQ69" s="138" t="s">
        <v>87</v>
      </c>
      <c r="AR69" s="139"/>
      <c r="AS69" s="140">
        <v>0</v>
      </c>
      <c r="AT69" s="141">
        <f>ROUND(SUM(AV69:AW69),2)</f>
        <v>0</v>
      </c>
      <c r="AU69" s="142">
        <f>'5.02 - Kabelizace a zemní...'!P83</f>
        <v>0</v>
      </c>
      <c r="AV69" s="141">
        <f>'5.02 - Kabelizace a zemní...'!J32</f>
        <v>0</v>
      </c>
      <c r="AW69" s="141">
        <f>'5.02 - Kabelizace a zemní...'!J33</f>
        <v>0</v>
      </c>
      <c r="AX69" s="141">
        <f>'5.02 - Kabelizace a zemní...'!J34</f>
        <v>0</v>
      </c>
      <c r="AY69" s="141">
        <f>'5.02 - Kabelizace a zemní...'!J35</f>
        <v>0</v>
      </c>
      <c r="AZ69" s="141">
        <f>'5.02 - Kabelizace a zemní...'!F32</f>
        <v>0</v>
      </c>
      <c r="BA69" s="141">
        <f>'5.02 - Kabelizace a zemní...'!F33</f>
        <v>0</v>
      </c>
      <c r="BB69" s="141">
        <f>'5.02 - Kabelizace a zemní...'!F34</f>
        <v>0</v>
      </c>
      <c r="BC69" s="141">
        <f>'5.02 - Kabelizace a zemní...'!F35</f>
        <v>0</v>
      </c>
      <c r="BD69" s="143">
        <f>'5.02 - Kabelizace a zemní...'!F36</f>
        <v>0</v>
      </c>
      <c r="BT69" s="144" t="s">
        <v>83</v>
      </c>
      <c r="BV69" s="144" t="s">
        <v>76</v>
      </c>
      <c r="BW69" s="144" t="s">
        <v>136</v>
      </c>
      <c r="BX69" s="144" t="s">
        <v>130</v>
      </c>
      <c r="CL69" s="144" t="s">
        <v>23</v>
      </c>
    </row>
    <row r="70" s="5" customFormat="1" ht="31.5" customHeight="1">
      <c r="B70" s="120"/>
      <c r="C70" s="121"/>
      <c r="D70" s="122" t="s">
        <v>137</v>
      </c>
      <c r="E70" s="122"/>
      <c r="F70" s="122"/>
      <c r="G70" s="122"/>
      <c r="H70" s="122"/>
      <c r="I70" s="123"/>
      <c r="J70" s="122" t="s">
        <v>138</v>
      </c>
      <c r="K70" s="122"/>
      <c r="L70" s="122"/>
      <c r="M70" s="122"/>
      <c r="N70" s="122"/>
      <c r="O70" s="122"/>
      <c r="P70" s="122"/>
      <c r="Q70" s="122"/>
      <c r="R70" s="122"/>
      <c r="S70" s="122"/>
      <c r="T70" s="122"/>
      <c r="U70" s="122"/>
      <c r="V70" s="122"/>
      <c r="W70" s="122"/>
      <c r="X70" s="122"/>
      <c r="Y70" s="122"/>
      <c r="Z70" s="122"/>
      <c r="AA70" s="122"/>
      <c r="AB70" s="122"/>
      <c r="AC70" s="122"/>
      <c r="AD70" s="122"/>
      <c r="AE70" s="122"/>
      <c r="AF70" s="122"/>
      <c r="AG70" s="124">
        <f>ROUND(AG71,2)</f>
        <v>0</v>
      </c>
      <c r="AH70" s="123"/>
      <c r="AI70" s="123"/>
      <c r="AJ70" s="123"/>
      <c r="AK70" s="123"/>
      <c r="AL70" s="123"/>
      <c r="AM70" s="123"/>
      <c r="AN70" s="125">
        <f>SUM(AG70,AT70)</f>
        <v>0</v>
      </c>
      <c r="AO70" s="123"/>
      <c r="AP70" s="123"/>
      <c r="AQ70" s="126" t="s">
        <v>80</v>
      </c>
      <c r="AR70" s="127"/>
      <c r="AS70" s="128">
        <f>ROUND(AS71,2)</f>
        <v>0</v>
      </c>
      <c r="AT70" s="129">
        <f>ROUND(SUM(AV70:AW70),2)</f>
        <v>0</v>
      </c>
      <c r="AU70" s="130">
        <f>ROUND(AU71,5)</f>
        <v>0</v>
      </c>
      <c r="AV70" s="129">
        <f>ROUND(AZ70*L26,2)</f>
        <v>0</v>
      </c>
      <c r="AW70" s="129">
        <f>ROUND(BA70*L27,2)</f>
        <v>0</v>
      </c>
      <c r="AX70" s="129">
        <f>ROUND(BB70*L26,2)</f>
        <v>0</v>
      </c>
      <c r="AY70" s="129">
        <f>ROUND(BC70*L27,2)</f>
        <v>0</v>
      </c>
      <c r="AZ70" s="129">
        <f>ROUND(AZ71,2)</f>
        <v>0</v>
      </c>
      <c r="BA70" s="129">
        <f>ROUND(BA71,2)</f>
        <v>0</v>
      </c>
      <c r="BB70" s="129">
        <f>ROUND(BB71,2)</f>
        <v>0</v>
      </c>
      <c r="BC70" s="129">
        <f>ROUND(BC71,2)</f>
        <v>0</v>
      </c>
      <c r="BD70" s="131">
        <f>ROUND(BD71,2)</f>
        <v>0</v>
      </c>
      <c r="BS70" s="132" t="s">
        <v>73</v>
      </c>
      <c r="BT70" s="132" t="s">
        <v>81</v>
      </c>
      <c r="BU70" s="132" t="s">
        <v>75</v>
      </c>
      <c r="BV70" s="132" t="s">
        <v>76</v>
      </c>
      <c r="BW70" s="132" t="s">
        <v>139</v>
      </c>
      <c r="BX70" s="132" t="s">
        <v>7</v>
      </c>
      <c r="CL70" s="132" t="s">
        <v>23</v>
      </c>
      <c r="CM70" s="132" t="s">
        <v>83</v>
      </c>
    </row>
    <row r="71" s="6" customFormat="1" ht="16.5" customHeight="1">
      <c r="A71" s="133" t="s">
        <v>84</v>
      </c>
      <c r="B71" s="134"/>
      <c r="C71" s="135"/>
      <c r="D71" s="135"/>
      <c r="E71" s="136" t="s">
        <v>140</v>
      </c>
      <c r="F71" s="136"/>
      <c r="G71" s="136"/>
      <c r="H71" s="136"/>
      <c r="I71" s="136"/>
      <c r="J71" s="135"/>
      <c r="K71" s="136" t="s">
        <v>138</v>
      </c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  <c r="W71" s="136"/>
      <c r="X71" s="136"/>
      <c r="Y71" s="136"/>
      <c r="Z71" s="136"/>
      <c r="AA71" s="136"/>
      <c r="AB71" s="136"/>
      <c r="AC71" s="136"/>
      <c r="AD71" s="136"/>
      <c r="AE71" s="136"/>
      <c r="AF71" s="136"/>
      <c r="AG71" s="137">
        <f>'6.01 - VRN'!J29</f>
        <v>0</v>
      </c>
      <c r="AH71" s="135"/>
      <c r="AI71" s="135"/>
      <c r="AJ71" s="135"/>
      <c r="AK71" s="135"/>
      <c r="AL71" s="135"/>
      <c r="AM71" s="135"/>
      <c r="AN71" s="137">
        <f>SUM(AG71,AT71)</f>
        <v>0</v>
      </c>
      <c r="AO71" s="135"/>
      <c r="AP71" s="135"/>
      <c r="AQ71" s="138" t="s">
        <v>87</v>
      </c>
      <c r="AR71" s="139"/>
      <c r="AS71" s="145">
        <v>0</v>
      </c>
      <c r="AT71" s="146">
        <f>ROUND(SUM(AV71:AW71),2)</f>
        <v>0</v>
      </c>
      <c r="AU71" s="147">
        <f>'6.01 - VRN'!P85</f>
        <v>0</v>
      </c>
      <c r="AV71" s="146">
        <f>'6.01 - VRN'!J32</f>
        <v>0</v>
      </c>
      <c r="AW71" s="146">
        <f>'6.01 - VRN'!J33</f>
        <v>0</v>
      </c>
      <c r="AX71" s="146">
        <f>'6.01 - VRN'!J34</f>
        <v>0</v>
      </c>
      <c r="AY71" s="146">
        <f>'6.01 - VRN'!J35</f>
        <v>0</v>
      </c>
      <c r="AZ71" s="146">
        <f>'6.01 - VRN'!F32</f>
        <v>0</v>
      </c>
      <c r="BA71" s="146">
        <f>'6.01 - VRN'!F33</f>
        <v>0</v>
      </c>
      <c r="BB71" s="146">
        <f>'6.01 - VRN'!F34</f>
        <v>0</v>
      </c>
      <c r="BC71" s="146">
        <f>'6.01 - VRN'!F35</f>
        <v>0</v>
      </c>
      <c r="BD71" s="148">
        <f>'6.01 - VRN'!F36</f>
        <v>0</v>
      </c>
      <c r="BT71" s="144" t="s">
        <v>83</v>
      </c>
      <c r="BV71" s="144" t="s">
        <v>76</v>
      </c>
      <c r="BW71" s="144" t="s">
        <v>141</v>
      </c>
      <c r="BX71" s="144" t="s">
        <v>139</v>
      </c>
      <c r="CL71" s="144" t="s">
        <v>23</v>
      </c>
    </row>
    <row r="72" s="1" customFormat="1" ht="30" customHeight="1">
      <c r="B72" s="47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5"/>
      <c r="U72" s="75"/>
      <c r="V72" s="75"/>
      <c r="W72" s="75"/>
      <c r="X72" s="75"/>
      <c r="Y72" s="75"/>
      <c r="Z72" s="75"/>
      <c r="AA72" s="75"/>
      <c r="AB72" s="75"/>
      <c r="AC72" s="75"/>
      <c r="AD72" s="75"/>
      <c r="AE72" s="75"/>
      <c r="AF72" s="75"/>
      <c r="AG72" s="75"/>
      <c r="AH72" s="75"/>
      <c r="AI72" s="75"/>
      <c r="AJ72" s="75"/>
      <c r="AK72" s="75"/>
      <c r="AL72" s="75"/>
      <c r="AM72" s="75"/>
      <c r="AN72" s="75"/>
      <c r="AO72" s="75"/>
      <c r="AP72" s="75"/>
      <c r="AQ72" s="75"/>
      <c r="AR72" s="73"/>
    </row>
    <row r="73" s="1" customFormat="1" ht="6.96" customHeight="1">
      <c r="B73" s="68"/>
      <c r="C73" s="69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69"/>
      <c r="X73" s="69"/>
      <c r="Y73" s="69"/>
      <c r="Z73" s="69"/>
      <c r="AA73" s="69"/>
      <c r="AB73" s="69"/>
      <c r="AC73" s="69"/>
      <c r="AD73" s="69"/>
      <c r="AE73" s="69"/>
      <c r="AF73" s="69"/>
      <c r="AG73" s="69"/>
      <c r="AH73" s="69"/>
      <c r="AI73" s="69"/>
      <c r="AJ73" s="69"/>
      <c r="AK73" s="69"/>
      <c r="AL73" s="69"/>
      <c r="AM73" s="69"/>
      <c r="AN73" s="69"/>
      <c r="AO73" s="69"/>
      <c r="AP73" s="69"/>
      <c r="AQ73" s="69"/>
      <c r="AR73" s="73"/>
    </row>
  </sheetData>
  <sheetProtection sheet="1" formatColumns="0" formatRows="0" objects="1" scenarios="1" spinCount="100000" saltValue="QERXL9gfoHBgIJ4HQOJZJCT3MNx66H+L9gYV8nUg1KkkxUHXG14OmNoV0XBfEFJGufuT1YqXkDLYQ9ZYyMy5DQ==" hashValue="1jLkxb6VCwjKB9Tv1oYInzP4yiCDjZqBrzvNny7JBWJix9EPd4misC73ZLNFww2jZNrfIHDK/DRv8qgPUY8wqQ==" algorithmName="SHA-512" password="CC35"/>
  <mergeCells count="117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E54:I54"/>
    <mergeCell ref="K54:AF54"/>
    <mergeCell ref="AN55:AP55"/>
    <mergeCell ref="AG55:AM55"/>
    <mergeCell ref="E55:I55"/>
    <mergeCell ref="K55:AF55"/>
    <mergeCell ref="AN56:AP56"/>
    <mergeCell ref="AG56:AM56"/>
    <mergeCell ref="D56:H56"/>
    <mergeCell ref="J56:AF56"/>
    <mergeCell ref="AN57:AP57"/>
    <mergeCell ref="AG57:AM57"/>
    <mergeCell ref="E57:I57"/>
    <mergeCell ref="K57:AF57"/>
    <mergeCell ref="AN58:AP58"/>
    <mergeCell ref="AG58:AM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N63:AP63"/>
    <mergeCell ref="AG63:AM63"/>
    <mergeCell ref="E63:I63"/>
    <mergeCell ref="K63:AF63"/>
    <mergeCell ref="AN64:AP64"/>
    <mergeCell ref="AG64:AM64"/>
    <mergeCell ref="E64:I64"/>
    <mergeCell ref="K64:AF64"/>
    <mergeCell ref="AN65:AP65"/>
    <mergeCell ref="AG65:AM65"/>
    <mergeCell ref="D65:H65"/>
    <mergeCell ref="J65:AF65"/>
    <mergeCell ref="AN66:AP66"/>
    <mergeCell ref="AG66:AM66"/>
    <mergeCell ref="E66:I66"/>
    <mergeCell ref="K66:AF66"/>
    <mergeCell ref="AN67:AP67"/>
    <mergeCell ref="AG67:AM67"/>
    <mergeCell ref="D67:H67"/>
    <mergeCell ref="J67:AF67"/>
    <mergeCell ref="AN68:AP68"/>
    <mergeCell ref="AG68:AM68"/>
    <mergeCell ref="E68:I68"/>
    <mergeCell ref="K68:AF68"/>
    <mergeCell ref="AN69:AP69"/>
    <mergeCell ref="AG69:AM69"/>
    <mergeCell ref="E69:I69"/>
    <mergeCell ref="K69:AF69"/>
    <mergeCell ref="AN70:AP70"/>
    <mergeCell ref="AG70:AM70"/>
    <mergeCell ref="D70:H70"/>
    <mergeCell ref="J70:AF70"/>
    <mergeCell ref="AN71:AP71"/>
    <mergeCell ref="AG71:AM71"/>
    <mergeCell ref="E71:I71"/>
    <mergeCell ref="K71:AF71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3" location="'1.01 - PZS v km 23,742 - URS'!C2" display="/"/>
    <hyperlink ref="A54" location="'1.02 - PZS v km 23,742 - ...'!C2" display="/"/>
    <hyperlink ref="A55" location="'1.03 - PZS v km 23,742 - ...'!C2" display="/"/>
    <hyperlink ref="A57" location="'2.01 - PZS v km 12,960 - URS'!C2" display="/"/>
    <hyperlink ref="A58" location="'2.02 - PZS v km 12,960 - ...'!C2" display="/"/>
    <hyperlink ref="A59" location="'2.03 - PZS v km 12,960 - ...'!C2" display="/"/>
    <hyperlink ref="A61" location="'3.01 - Staniční zařízení ...'!C2" display="/"/>
    <hyperlink ref="A62" location="'3.02 - Staniční zařízení ...'!C2" display="/"/>
    <hyperlink ref="A63" location="'3.03 - Staniční zařízení ...'!C2" display="/"/>
    <hyperlink ref="A64" location="'3.04 - Staniční zařízení ...'!C2" display="/"/>
    <hyperlink ref="A66" location="'4.01 - Počítače náprav - ...'!C2" display="/"/>
    <hyperlink ref="A68" location="'5.01 - Kabelizace a zemní...'!C2" display="/"/>
    <hyperlink ref="A69" location="'5.02 - Kabelizace a zemní...'!C2" display="/"/>
    <hyperlink ref="A71" location="'6.01 - VRN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142</v>
      </c>
      <c r="G1" s="152" t="s">
        <v>143</v>
      </c>
      <c r="H1" s="152"/>
      <c r="I1" s="153"/>
      <c r="J1" s="152" t="s">
        <v>144</v>
      </c>
      <c r="K1" s="151" t="s">
        <v>145</v>
      </c>
      <c r="L1" s="152" t="s">
        <v>146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118</v>
      </c>
    </row>
    <row r="3" ht="6.96" customHeight="1">
      <c r="B3" s="26"/>
      <c r="C3" s="27"/>
      <c r="D3" s="27"/>
      <c r="E3" s="27"/>
      <c r="F3" s="27"/>
      <c r="G3" s="27"/>
      <c r="H3" s="27"/>
      <c r="I3" s="154"/>
      <c r="J3" s="27"/>
      <c r="K3" s="28"/>
      <c r="AT3" s="25" t="s">
        <v>83</v>
      </c>
    </row>
    <row r="4" ht="36.96" customHeight="1">
      <c r="B4" s="29"/>
      <c r="C4" s="30"/>
      <c r="D4" s="31" t="s">
        <v>147</v>
      </c>
      <c r="E4" s="30"/>
      <c r="F4" s="30"/>
      <c r="G4" s="30"/>
      <c r="H4" s="30"/>
      <c r="I4" s="155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5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5"/>
      <c r="J6" s="30"/>
      <c r="K6" s="32"/>
    </row>
    <row r="7" ht="16.5" customHeight="1">
      <c r="B7" s="29"/>
      <c r="C7" s="30"/>
      <c r="D7" s="30"/>
      <c r="E7" s="156" t="str">
        <f>'Rekapitulace stavby'!K6</f>
        <v>Zvýšení bezpečnosti na železničních přejezdech v km 12,960 a 23,750 v ŽST Straškov</v>
      </c>
      <c r="F7" s="41"/>
      <c r="G7" s="41"/>
      <c r="H7" s="41"/>
      <c r="I7" s="155"/>
      <c r="J7" s="30"/>
      <c r="K7" s="32"/>
    </row>
    <row r="8">
      <c r="B8" s="29"/>
      <c r="C8" s="30"/>
      <c r="D8" s="41" t="s">
        <v>148</v>
      </c>
      <c r="E8" s="30"/>
      <c r="F8" s="30"/>
      <c r="G8" s="30"/>
      <c r="H8" s="30"/>
      <c r="I8" s="155"/>
      <c r="J8" s="30"/>
      <c r="K8" s="32"/>
    </row>
    <row r="9" s="1" customFormat="1" ht="16.5" customHeight="1">
      <c r="B9" s="47"/>
      <c r="C9" s="48"/>
      <c r="D9" s="48"/>
      <c r="E9" s="156" t="s">
        <v>838</v>
      </c>
      <c r="F9" s="48"/>
      <c r="G9" s="48"/>
      <c r="H9" s="48"/>
      <c r="I9" s="157"/>
      <c r="J9" s="48"/>
      <c r="K9" s="52"/>
    </row>
    <row r="10" s="1" customFormat="1">
      <c r="B10" s="47"/>
      <c r="C10" s="48"/>
      <c r="D10" s="41" t="s">
        <v>150</v>
      </c>
      <c r="E10" s="48"/>
      <c r="F10" s="48"/>
      <c r="G10" s="48"/>
      <c r="H10" s="48"/>
      <c r="I10" s="157"/>
      <c r="J10" s="48"/>
      <c r="K10" s="52"/>
    </row>
    <row r="11" s="1" customFormat="1" ht="36.96" customHeight="1">
      <c r="B11" s="47"/>
      <c r="C11" s="48"/>
      <c r="D11" s="48"/>
      <c r="E11" s="158" t="s">
        <v>1103</v>
      </c>
      <c r="F11" s="48"/>
      <c r="G11" s="48"/>
      <c r="H11" s="48"/>
      <c r="I11" s="157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57"/>
      <c r="J12" s="48"/>
      <c r="K12" s="52"/>
    </row>
    <row r="13" s="1" customFormat="1" ht="14.4" customHeight="1">
      <c r="B13" s="47"/>
      <c r="C13" s="48"/>
      <c r="D13" s="41" t="s">
        <v>20</v>
      </c>
      <c r="E13" s="48"/>
      <c r="F13" s="36" t="s">
        <v>23</v>
      </c>
      <c r="G13" s="48"/>
      <c r="H13" s="48"/>
      <c r="I13" s="159" t="s">
        <v>22</v>
      </c>
      <c r="J13" s="36" t="s">
        <v>23</v>
      </c>
      <c r="K13" s="52"/>
    </row>
    <row r="14" s="1" customFormat="1" ht="14.4" customHeight="1">
      <c r="B14" s="47"/>
      <c r="C14" s="48"/>
      <c r="D14" s="41" t="s">
        <v>24</v>
      </c>
      <c r="E14" s="48"/>
      <c r="F14" s="36" t="s">
        <v>25</v>
      </c>
      <c r="G14" s="48"/>
      <c r="H14" s="48"/>
      <c r="I14" s="159" t="s">
        <v>26</v>
      </c>
      <c r="J14" s="160" t="str">
        <f>'Rekapitulace stavby'!AN8</f>
        <v>24. 10. 2018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57"/>
      <c r="J15" s="48"/>
      <c r="K15" s="52"/>
    </row>
    <row r="16" s="1" customFormat="1" ht="14.4" customHeight="1">
      <c r="B16" s="47"/>
      <c r="C16" s="48"/>
      <c r="D16" s="41" t="s">
        <v>28</v>
      </c>
      <c r="E16" s="48"/>
      <c r="F16" s="48"/>
      <c r="G16" s="48"/>
      <c r="H16" s="48"/>
      <c r="I16" s="159" t="s">
        <v>29</v>
      </c>
      <c r="J16" s="36" t="str">
        <f>IF('Rekapitulace stavby'!AN10="","",'Rekapitulace stavby'!AN10)</f>
        <v>70994234</v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>SŽDC, s.o.</v>
      </c>
      <c r="F17" s="48"/>
      <c r="G17" s="48"/>
      <c r="H17" s="48"/>
      <c r="I17" s="159" t="s">
        <v>32</v>
      </c>
      <c r="J17" s="36" t="str">
        <f>IF('Rekapitulace stavby'!AN11="","",'Rekapitulace stavby'!AN11)</f>
        <v>CZ70994234</v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57"/>
      <c r="J18" s="48"/>
      <c r="K18" s="52"/>
    </row>
    <row r="19" s="1" customFormat="1" ht="14.4" customHeight="1">
      <c r="B19" s="47"/>
      <c r="C19" s="48"/>
      <c r="D19" s="41" t="s">
        <v>34</v>
      </c>
      <c r="E19" s="48"/>
      <c r="F19" s="48"/>
      <c r="G19" s="48"/>
      <c r="H19" s="48"/>
      <c r="I19" s="159" t="s">
        <v>29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59" t="s">
        <v>32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57"/>
      <c r="J21" s="48"/>
      <c r="K21" s="52"/>
    </row>
    <row r="22" s="1" customFormat="1" ht="14.4" customHeight="1">
      <c r="B22" s="47"/>
      <c r="C22" s="48"/>
      <c r="D22" s="41" t="s">
        <v>36</v>
      </c>
      <c r="E22" s="48"/>
      <c r="F22" s="48"/>
      <c r="G22" s="48"/>
      <c r="H22" s="48"/>
      <c r="I22" s="159" t="s">
        <v>29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59" t="s">
        <v>32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57"/>
      <c r="J24" s="48"/>
      <c r="K24" s="52"/>
    </row>
    <row r="25" s="1" customFormat="1" ht="14.4" customHeight="1">
      <c r="B25" s="47"/>
      <c r="C25" s="48"/>
      <c r="D25" s="41" t="s">
        <v>39</v>
      </c>
      <c r="E25" s="48"/>
      <c r="F25" s="48"/>
      <c r="G25" s="48"/>
      <c r="H25" s="48"/>
      <c r="I25" s="157"/>
      <c r="J25" s="48"/>
      <c r="K25" s="52"/>
    </row>
    <row r="26" s="7" customFormat="1" ht="16.5" customHeight="1">
      <c r="B26" s="161"/>
      <c r="C26" s="162"/>
      <c r="D26" s="162"/>
      <c r="E26" s="45" t="s">
        <v>23</v>
      </c>
      <c r="F26" s="45"/>
      <c r="G26" s="45"/>
      <c r="H26" s="45"/>
      <c r="I26" s="163"/>
      <c r="J26" s="162"/>
      <c r="K26" s="164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57"/>
      <c r="J27" s="48"/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5"/>
      <c r="J28" s="107"/>
      <c r="K28" s="166"/>
    </row>
    <row r="29" s="1" customFormat="1" ht="25.44" customHeight="1">
      <c r="B29" s="47"/>
      <c r="C29" s="48"/>
      <c r="D29" s="167" t="s">
        <v>40</v>
      </c>
      <c r="E29" s="48"/>
      <c r="F29" s="48"/>
      <c r="G29" s="48"/>
      <c r="H29" s="48"/>
      <c r="I29" s="157"/>
      <c r="J29" s="168">
        <f>ROUND(J83,2)</f>
        <v>0</v>
      </c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5"/>
      <c r="J30" s="107"/>
      <c r="K30" s="166"/>
    </row>
    <row r="31" s="1" customFormat="1" ht="14.4" customHeight="1">
      <c r="B31" s="47"/>
      <c r="C31" s="48"/>
      <c r="D31" s="48"/>
      <c r="E31" s="48"/>
      <c r="F31" s="53" t="s">
        <v>42</v>
      </c>
      <c r="G31" s="48"/>
      <c r="H31" s="48"/>
      <c r="I31" s="169" t="s">
        <v>41</v>
      </c>
      <c r="J31" s="53" t="s">
        <v>43</v>
      </c>
      <c r="K31" s="52"/>
    </row>
    <row r="32" s="1" customFormat="1" ht="14.4" customHeight="1">
      <c r="B32" s="47"/>
      <c r="C32" s="48"/>
      <c r="D32" s="56" t="s">
        <v>44</v>
      </c>
      <c r="E32" s="56" t="s">
        <v>45</v>
      </c>
      <c r="F32" s="170">
        <f>ROUND(SUM(BE83:BE95), 2)</f>
        <v>0</v>
      </c>
      <c r="G32" s="48"/>
      <c r="H32" s="48"/>
      <c r="I32" s="171">
        <v>0.20999999999999999</v>
      </c>
      <c r="J32" s="170">
        <f>ROUND(ROUND((SUM(BE83:BE95)), 2)*I32, 2)</f>
        <v>0</v>
      </c>
      <c r="K32" s="52"/>
    </row>
    <row r="33" s="1" customFormat="1" ht="14.4" customHeight="1">
      <c r="B33" s="47"/>
      <c r="C33" s="48"/>
      <c r="D33" s="48"/>
      <c r="E33" s="56" t="s">
        <v>46</v>
      </c>
      <c r="F33" s="170">
        <f>ROUND(SUM(BF83:BF95), 2)</f>
        <v>0</v>
      </c>
      <c r="G33" s="48"/>
      <c r="H33" s="48"/>
      <c r="I33" s="171">
        <v>0.14999999999999999</v>
      </c>
      <c r="J33" s="170">
        <f>ROUND(ROUND((SUM(BF83:BF95)),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47</v>
      </c>
      <c r="F34" s="170">
        <f>ROUND(SUM(BG83:BG95), 2)</f>
        <v>0</v>
      </c>
      <c r="G34" s="48"/>
      <c r="H34" s="48"/>
      <c r="I34" s="171">
        <v>0.20999999999999999</v>
      </c>
      <c r="J34" s="170">
        <v>0</v>
      </c>
      <c r="K34" s="52"/>
    </row>
    <row r="35" hidden="1" s="1" customFormat="1" ht="14.4" customHeight="1">
      <c r="B35" s="47"/>
      <c r="C35" s="48"/>
      <c r="D35" s="48"/>
      <c r="E35" s="56" t="s">
        <v>48</v>
      </c>
      <c r="F35" s="170">
        <f>ROUND(SUM(BH83:BH95), 2)</f>
        <v>0</v>
      </c>
      <c r="G35" s="48"/>
      <c r="H35" s="48"/>
      <c r="I35" s="171">
        <v>0.14999999999999999</v>
      </c>
      <c r="J35" s="170">
        <v>0</v>
      </c>
      <c r="K35" s="52"/>
    </row>
    <row r="36" hidden="1" s="1" customFormat="1" ht="14.4" customHeight="1">
      <c r="B36" s="47"/>
      <c r="C36" s="48"/>
      <c r="D36" s="48"/>
      <c r="E36" s="56" t="s">
        <v>49</v>
      </c>
      <c r="F36" s="170">
        <f>ROUND(SUM(BI83:BI95), 2)</f>
        <v>0</v>
      </c>
      <c r="G36" s="48"/>
      <c r="H36" s="48"/>
      <c r="I36" s="171">
        <v>0</v>
      </c>
      <c r="J36" s="170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57"/>
      <c r="J37" s="48"/>
      <c r="K37" s="52"/>
    </row>
    <row r="38" s="1" customFormat="1" ht="25.44" customHeight="1">
      <c r="B38" s="47"/>
      <c r="C38" s="172"/>
      <c r="D38" s="173" t="s">
        <v>50</v>
      </c>
      <c r="E38" s="99"/>
      <c r="F38" s="99"/>
      <c r="G38" s="174" t="s">
        <v>51</v>
      </c>
      <c r="H38" s="175" t="s">
        <v>52</v>
      </c>
      <c r="I38" s="176"/>
      <c r="J38" s="177">
        <f>SUM(J29:J36)</f>
        <v>0</v>
      </c>
      <c r="K38" s="178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79"/>
      <c r="J39" s="69"/>
      <c r="K39" s="70"/>
    </row>
    <row r="43" s="1" customFormat="1" ht="6.96" customHeight="1">
      <c r="B43" s="180"/>
      <c r="C43" s="181"/>
      <c r="D43" s="181"/>
      <c r="E43" s="181"/>
      <c r="F43" s="181"/>
      <c r="G43" s="181"/>
      <c r="H43" s="181"/>
      <c r="I43" s="182"/>
      <c r="J43" s="181"/>
      <c r="K43" s="183"/>
    </row>
    <row r="44" s="1" customFormat="1" ht="36.96" customHeight="1">
      <c r="B44" s="47"/>
      <c r="C44" s="31" t="s">
        <v>152</v>
      </c>
      <c r="D44" s="48"/>
      <c r="E44" s="48"/>
      <c r="F44" s="48"/>
      <c r="G44" s="48"/>
      <c r="H44" s="48"/>
      <c r="I44" s="157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57"/>
      <c r="J45" s="48"/>
      <c r="K45" s="52"/>
    </row>
    <row r="46" s="1" customFormat="1" ht="14.4" customHeight="1">
      <c r="B46" s="47"/>
      <c r="C46" s="41" t="s">
        <v>18</v>
      </c>
      <c r="D46" s="48"/>
      <c r="E46" s="48"/>
      <c r="F46" s="48"/>
      <c r="G46" s="48"/>
      <c r="H46" s="48"/>
      <c r="I46" s="157"/>
      <c r="J46" s="48"/>
      <c r="K46" s="52"/>
    </row>
    <row r="47" s="1" customFormat="1" ht="16.5" customHeight="1">
      <c r="B47" s="47"/>
      <c r="C47" s="48"/>
      <c r="D47" s="48"/>
      <c r="E47" s="156" t="str">
        <f>E7</f>
        <v>Zvýšení bezpečnosti na železničních přejezdech v km 12,960 a 23,750 v ŽST Straškov</v>
      </c>
      <c r="F47" s="41"/>
      <c r="G47" s="41"/>
      <c r="H47" s="41"/>
      <c r="I47" s="157"/>
      <c r="J47" s="48"/>
      <c r="K47" s="52"/>
    </row>
    <row r="48">
      <c r="B48" s="29"/>
      <c r="C48" s="41" t="s">
        <v>148</v>
      </c>
      <c r="D48" s="30"/>
      <c r="E48" s="30"/>
      <c r="F48" s="30"/>
      <c r="G48" s="30"/>
      <c r="H48" s="30"/>
      <c r="I48" s="155"/>
      <c r="J48" s="30"/>
      <c r="K48" s="32"/>
    </row>
    <row r="49" s="1" customFormat="1" ht="16.5" customHeight="1">
      <c r="B49" s="47"/>
      <c r="C49" s="48"/>
      <c r="D49" s="48"/>
      <c r="E49" s="156" t="s">
        <v>838</v>
      </c>
      <c r="F49" s="48"/>
      <c r="G49" s="48"/>
      <c r="H49" s="48"/>
      <c r="I49" s="157"/>
      <c r="J49" s="48"/>
      <c r="K49" s="52"/>
    </row>
    <row r="50" s="1" customFormat="1" ht="14.4" customHeight="1">
      <c r="B50" s="47"/>
      <c r="C50" s="41" t="s">
        <v>150</v>
      </c>
      <c r="D50" s="48"/>
      <c r="E50" s="48"/>
      <c r="F50" s="48"/>
      <c r="G50" s="48"/>
      <c r="H50" s="48"/>
      <c r="I50" s="157"/>
      <c r="J50" s="48"/>
      <c r="K50" s="52"/>
    </row>
    <row r="51" s="1" customFormat="1" ht="17.25" customHeight="1">
      <c r="B51" s="47"/>
      <c r="C51" s="48"/>
      <c r="D51" s="48"/>
      <c r="E51" s="158" t="str">
        <f>E11</f>
        <v>3.03 - Staniční zařízení - Demontáže</v>
      </c>
      <c r="F51" s="48"/>
      <c r="G51" s="48"/>
      <c r="H51" s="48"/>
      <c r="I51" s="157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57"/>
      <c r="J52" s="48"/>
      <c r="K52" s="52"/>
    </row>
    <row r="53" s="1" customFormat="1" ht="18" customHeight="1">
      <c r="B53" s="47"/>
      <c r="C53" s="41" t="s">
        <v>24</v>
      </c>
      <c r="D53" s="48"/>
      <c r="E53" s="48"/>
      <c r="F53" s="36" t="str">
        <f>F14</f>
        <v>Straškov</v>
      </c>
      <c r="G53" s="48"/>
      <c r="H53" s="48"/>
      <c r="I53" s="159" t="s">
        <v>26</v>
      </c>
      <c r="J53" s="160" t="str">
        <f>IF(J14="","",J14)</f>
        <v>24. 10. 2018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57"/>
      <c r="J54" s="48"/>
      <c r="K54" s="52"/>
    </row>
    <row r="55" s="1" customFormat="1">
      <c r="B55" s="47"/>
      <c r="C55" s="41" t="s">
        <v>28</v>
      </c>
      <c r="D55" s="48"/>
      <c r="E55" s="48"/>
      <c r="F55" s="36" t="str">
        <f>E17</f>
        <v>SŽDC, s.o.</v>
      </c>
      <c r="G55" s="48"/>
      <c r="H55" s="48"/>
      <c r="I55" s="159" t="s">
        <v>36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34</v>
      </c>
      <c r="D56" s="48"/>
      <c r="E56" s="48"/>
      <c r="F56" s="36" t="str">
        <f>IF(E20="","",E20)</f>
        <v/>
      </c>
      <c r="G56" s="48"/>
      <c r="H56" s="48"/>
      <c r="I56" s="157"/>
      <c r="J56" s="184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57"/>
      <c r="J57" s="48"/>
      <c r="K57" s="52"/>
    </row>
    <row r="58" s="1" customFormat="1" ht="29.28" customHeight="1">
      <c r="B58" s="47"/>
      <c r="C58" s="185" t="s">
        <v>153</v>
      </c>
      <c r="D58" s="172"/>
      <c r="E58" s="172"/>
      <c r="F58" s="172"/>
      <c r="G58" s="172"/>
      <c r="H58" s="172"/>
      <c r="I58" s="186"/>
      <c r="J58" s="187" t="s">
        <v>154</v>
      </c>
      <c r="K58" s="188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57"/>
      <c r="J59" s="48"/>
      <c r="K59" s="52"/>
    </row>
    <row r="60" s="1" customFormat="1" ht="29.28" customHeight="1">
      <c r="B60" s="47"/>
      <c r="C60" s="189" t="s">
        <v>155</v>
      </c>
      <c r="D60" s="48"/>
      <c r="E60" s="48"/>
      <c r="F60" s="48"/>
      <c r="G60" s="48"/>
      <c r="H60" s="48"/>
      <c r="I60" s="157"/>
      <c r="J60" s="168">
        <f>J83</f>
        <v>0</v>
      </c>
      <c r="K60" s="52"/>
      <c r="AU60" s="25" t="s">
        <v>156</v>
      </c>
    </row>
    <row r="61" s="8" customFormat="1" ht="24.96" customHeight="1">
      <c r="B61" s="190"/>
      <c r="C61" s="191"/>
      <c r="D61" s="192" t="s">
        <v>222</v>
      </c>
      <c r="E61" s="193"/>
      <c r="F61" s="193"/>
      <c r="G61" s="193"/>
      <c r="H61" s="193"/>
      <c r="I61" s="194"/>
      <c r="J61" s="195">
        <f>J84</f>
        <v>0</v>
      </c>
      <c r="K61" s="196"/>
    </row>
    <row r="62" s="1" customFormat="1" ht="21.84" customHeight="1">
      <c r="B62" s="47"/>
      <c r="C62" s="48"/>
      <c r="D62" s="48"/>
      <c r="E62" s="48"/>
      <c r="F62" s="48"/>
      <c r="G62" s="48"/>
      <c r="H62" s="48"/>
      <c r="I62" s="157"/>
      <c r="J62" s="48"/>
      <c r="K62" s="52"/>
    </row>
    <row r="63" s="1" customFormat="1" ht="6.96" customHeight="1">
      <c r="B63" s="68"/>
      <c r="C63" s="69"/>
      <c r="D63" s="69"/>
      <c r="E63" s="69"/>
      <c r="F63" s="69"/>
      <c r="G63" s="69"/>
      <c r="H63" s="69"/>
      <c r="I63" s="179"/>
      <c r="J63" s="69"/>
      <c r="K63" s="70"/>
    </row>
    <row r="67" s="1" customFormat="1" ht="6.96" customHeight="1">
      <c r="B67" s="71"/>
      <c r="C67" s="72"/>
      <c r="D67" s="72"/>
      <c r="E67" s="72"/>
      <c r="F67" s="72"/>
      <c r="G67" s="72"/>
      <c r="H67" s="72"/>
      <c r="I67" s="182"/>
      <c r="J67" s="72"/>
      <c r="K67" s="72"/>
      <c r="L67" s="73"/>
    </row>
    <row r="68" s="1" customFormat="1" ht="36.96" customHeight="1">
      <c r="B68" s="47"/>
      <c r="C68" s="74" t="s">
        <v>162</v>
      </c>
      <c r="D68" s="75"/>
      <c r="E68" s="75"/>
      <c r="F68" s="75"/>
      <c r="G68" s="75"/>
      <c r="H68" s="75"/>
      <c r="I68" s="204"/>
      <c r="J68" s="75"/>
      <c r="K68" s="75"/>
      <c r="L68" s="73"/>
    </row>
    <row r="69" s="1" customFormat="1" ht="6.96" customHeight="1">
      <c r="B69" s="47"/>
      <c r="C69" s="75"/>
      <c r="D69" s="75"/>
      <c r="E69" s="75"/>
      <c r="F69" s="75"/>
      <c r="G69" s="75"/>
      <c r="H69" s="75"/>
      <c r="I69" s="204"/>
      <c r="J69" s="75"/>
      <c r="K69" s="75"/>
      <c r="L69" s="73"/>
    </row>
    <row r="70" s="1" customFormat="1" ht="14.4" customHeight="1">
      <c r="B70" s="47"/>
      <c r="C70" s="77" t="s">
        <v>18</v>
      </c>
      <c r="D70" s="75"/>
      <c r="E70" s="75"/>
      <c r="F70" s="75"/>
      <c r="G70" s="75"/>
      <c r="H70" s="75"/>
      <c r="I70" s="204"/>
      <c r="J70" s="75"/>
      <c r="K70" s="75"/>
      <c r="L70" s="73"/>
    </row>
    <row r="71" s="1" customFormat="1" ht="16.5" customHeight="1">
      <c r="B71" s="47"/>
      <c r="C71" s="75"/>
      <c r="D71" s="75"/>
      <c r="E71" s="205" t="str">
        <f>E7</f>
        <v>Zvýšení bezpečnosti na železničních přejezdech v km 12,960 a 23,750 v ŽST Straškov</v>
      </c>
      <c r="F71" s="77"/>
      <c r="G71" s="77"/>
      <c r="H71" s="77"/>
      <c r="I71" s="204"/>
      <c r="J71" s="75"/>
      <c r="K71" s="75"/>
      <c r="L71" s="73"/>
    </row>
    <row r="72">
      <c r="B72" s="29"/>
      <c r="C72" s="77" t="s">
        <v>148</v>
      </c>
      <c r="D72" s="206"/>
      <c r="E72" s="206"/>
      <c r="F72" s="206"/>
      <c r="G72" s="206"/>
      <c r="H72" s="206"/>
      <c r="I72" s="149"/>
      <c r="J72" s="206"/>
      <c r="K72" s="206"/>
      <c r="L72" s="207"/>
    </row>
    <row r="73" s="1" customFormat="1" ht="16.5" customHeight="1">
      <c r="B73" s="47"/>
      <c r="C73" s="75"/>
      <c r="D73" s="75"/>
      <c r="E73" s="205" t="s">
        <v>838</v>
      </c>
      <c r="F73" s="75"/>
      <c r="G73" s="75"/>
      <c r="H73" s="75"/>
      <c r="I73" s="204"/>
      <c r="J73" s="75"/>
      <c r="K73" s="75"/>
      <c r="L73" s="73"/>
    </row>
    <row r="74" s="1" customFormat="1" ht="14.4" customHeight="1">
      <c r="B74" s="47"/>
      <c r="C74" s="77" t="s">
        <v>150</v>
      </c>
      <c r="D74" s="75"/>
      <c r="E74" s="75"/>
      <c r="F74" s="75"/>
      <c r="G74" s="75"/>
      <c r="H74" s="75"/>
      <c r="I74" s="204"/>
      <c r="J74" s="75"/>
      <c r="K74" s="75"/>
      <c r="L74" s="73"/>
    </row>
    <row r="75" s="1" customFormat="1" ht="17.25" customHeight="1">
      <c r="B75" s="47"/>
      <c r="C75" s="75"/>
      <c r="D75" s="75"/>
      <c r="E75" s="83" t="str">
        <f>E11</f>
        <v>3.03 - Staniční zařízení - Demontáže</v>
      </c>
      <c r="F75" s="75"/>
      <c r="G75" s="75"/>
      <c r="H75" s="75"/>
      <c r="I75" s="204"/>
      <c r="J75" s="75"/>
      <c r="K75" s="75"/>
      <c r="L75" s="73"/>
    </row>
    <row r="76" s="1" customFormat="1" ht="6.96" customHeight="1">
      <c r="B76" s="47"/>
      <c r="C76" s="75"/>
      <c r="D76" s="75"/>
      <c r="E76" s="75"/>
      <c r="F76" s="75"/>
      <c r="G76" s="75"/>
      <c r="H76" s="75"/>
      <c r="I76" s="204"/>
      <c r="J76" s="75"/>
      <c r="K76" s="75"/>
      <c r="L76" s="73"/>
    </row>
    <row r="77" s="1" customFormat="1" ht="18" customHeight="1">
      <c r="B77" s="47"/>
      <c r="C77" s="77" t="s">
        <v>24</v>
      </c>
      <c r="D77" s="75"/>
      <c r="E77" s="75"/>
      <c r="F77" s="208" t="str">
        <f>F14</f>
        <v>Straškov</v>
      </c>
      <c r="G77" s="75"/>
      <c r="H77" s="75"/>
      <c r="I77" s="209" t="s">
        <v>26</v>
      </c>
      <c r="J77" s="86" t="str">
        <f>IF(J14="","",J14)</f>
        <v>24. 10. 2018</v>
      </c>
      <c r="K77" s="75"/>
      <c r="L77" s="73"/>
    </row>
    <row r="78" s="1" customFormat="1" ht="6.96" customHeight="1">
      <c r="B78" s="47"/>
      <c r="C78" s="75"/>
      <c r="D78" s="75"/>
      <c r="E78" s="75"/>
      <c r="F78" s="75"/>
      <c r="G78" s="75"/>
      <c r="H78" s="75"/>
      <c r="I78" s="204"/>
      <c r="J78" s="75"/>
      <c r="K78" s="75"/>
      <c r="L78" s="73"/>
    </row>
    <row r="79" s="1" customFormat="1">
      <c r="B79" s="47"/>
      <c r="C79" s="77" t="s">
        <v>28</v>
      </c>
      <c r="D79" s="75"/>
      <c r="E79" s="75"/>
      <c r="F79" s="208" t="str">
        <f>E17</f>
        <v>SŽDC, s.o.</v>
      </c>
      <c r="G79" s="75"/>
      <c r="H79" s="75"/>
      <c r="I79" s="209" t="s">
        <v>36</v>
      </c>
      <c r="J79" s="208" t="str">
        <f>E23</f>
        <v xml:space="preserve"> </v>
      </c>
      <c r="K79" s="75"/>
      <c r="L79" s="73"/>
    </row>
    <row r="80" s="1" customFormat="1" ht="14.4" customHeight="1">
      <c r="B80" s="47"/>
      <c r="C80" s="77" t="s">
        <v>34</v>
      </c>
      <c r="D80" s="75"/>
      <c r="E80" s="75"/>
      <c r="F80" s="208" t="str">
        <f>IF(E20="","",E20)</f>
        <v/>
      </c>
      <c r="G80" s="75"/>
      <c r="H80" s="75"/>
      <c r="I80" s="204"/>
      <c r="J80" s="75"/>
      <c r="K80" s="75"/>
      <c r="L80" s="73"/>
    </row>
    <row r="81" s="1" customFormat="1" ht="10.32" customHeight="1">
      <c r="B81" s="47"/>
      <c r="C81" s="75"/>
      <c r="D81" s="75"/>
      <c r="E81" s="75"/>
      <c r="F81" s="75"/>
      <c r="G81" s="75"/>
      <c r="H81" s="75"/>
      <c r="I81" s="204"/>
      <c r="J81" s="75"/>
      <c r="K81" s="75"/>
      <c r="L81" s="73"/>
    </row>
    <row r="82" s="10" customFormat="1" ht="29.28" customHeight="1">
      <c r="B82" s="210"/>
      <c r="C82" s="211" t="s">
        <v>163</v>
      </c>
      <c r="D82" s="212" t="s">
        <v>59</v>
      </c>
      <c r="E82" s="212" t="s">
        <v>55</v>
      </c>
      <c r="F82" s="212" t="s">
        <v>164</v>
      </c>
      <c r="G82" s="212" t="s">
        <v>165</v>
      </c>
      <c r="H82" s="212" t="s">
        <v>166</v>
      </c>
      <c r="I82" s="213" t="s">
        <v>167</v>
      </c>
      <c r="J82" s="212" t="s">
        <v>154</v>
      </c>
      <c r="K82" s="214" t="s">
        <v>168</v>
      </c>
      <c r="L82" s="215"/>
      <c r="M82" s="103" t="s">
        <v>169</v>
      </c>
      <c r="N82" s="104" t="s">
        <v>44</v>
      </c>
      <c r="O82" s="104" t="s">
        <v>170</v>
      </c>
      <c r="P82" s="104" t="s">
        <v>171</v>
      </c>
      <c r="Q82" s="104" t="s">
        <v>172</v>
      </c>
      <c r="R82" s="104" t="s">
        <v>173</v>
      </c>
      <c r="S82" s="104" t="s">
        <v>174</v>
      </c>
      <c r="T82" s="105" t="s">
        <v>175</v>
      </c>
    </row>
    <row r="83" s="1" customFormat="1" ht="29.28" customHeight="1">
      <c r="B83" s="47"/>
      <c r="C83" s="109" t="s">
        <v>155</v>
      </c>
      <c r="D83" s="75"/>
      <c r="E83" s="75"/>
      <c r="F83" s="75"/>
      <c r="G83" s="75"/>
      <c r="H83" s="75"/>
      <c r="I83" s="204"/>
      <c r="J83" s="216">
        <f>BK83</f>
        <v>0</v>
      </c>
      <c r="K83" s="75"/>
      <c r="L83" s="73"/>
      <c r="M83" s="106"/>
      <c r="N83" s="107"/>
      <c r="O83" s="107"/>
      <c r="P83" s="217">
        <f>P84</f>
        <v>0</v>
      </c>
      <c r="Q83" s="107"/>
      <c r="R83" s="217">
        <f>R84</f>
        <v>0</v>
      </c>
      <c r="S83" s="107"/>
      <c r="T83" s="218">
        <f>T84</f>
        <v>0</v>
      </c>
      <c r="AT83" s="25" t="s">
        <v>73</v>
      </c>
      <c r="AU83" s="25" t="s">
        <v>156</v>
      </c>
      <c r="BK83" s="219">
        <f>BK84</f>
        <v>0</v>
      </c>
    </row>
    <row r="84" s="11" customFormat="1" ht="37.44" customHeight="1">
      <c r="B84" s="220"/>
      <c r="C84" s="221"/>
      <c r="D84" s="222" t="s">
        <v>73</v>
      </c>
      <c r="E84" s="223" t="s">
        <v>223</v>
      </c>
      <c r="F84" s="223" t="s">
        <v>224</v>
      </c>
      <c r="G84" s="221"/>
      <c r="H84" s="221"/>
      <c r="I84" s="224"/>
      <c r="J84" s="225">
        <f>BK84</f>
        <v>0</v>
      </c>
      <c r="K84" s="221"/>
      <c r="L84" s="226"/>
      <c r="M84" s="227"/>
      <c r="N84" s="228"/>
      <c r="O84" s="228"/>
      <c r="P84" s="229">
        <f>SUM(P85:P95)</f>
        <v>0</v>
      </c>
      <c r="Q84" s="228"/>
      <c r="R84" s="229">
        <f>SUM(R85:R95)</f>
        <v>0</v>
      </c>
      <c r="S84" s="228"/>
      <c r="T84" s="230">
        <f>SUM(T85:T95)</f>
        <v>0</v>
      </c>
      <c r="AR84" s="231" t="s">
        <v>185</v>
      </c>
      <c r="AT84" s="232" t="s">
        <v>73</v>
      </c>
      <c r="AU84" s="232" t="s">
        <v>74</v>
      </c>
      <c r="AY84" s="231" t="s">
        <v>178</v>
      </c>
      <c r="BK84" s="233">
        <f>SUM(BK85:BK95)</f>
        <v>0</v>
      </c>
    </row>
    <row r="85" s="1" customFormat="1" ht="16.5" customHeight="1">
      <c r="B85" s="47"/>
      <c r="C85" s="236" t="s">
        <v>81</v>
      </c>
      <c r="D85" s="236" t="s">
        <v>180</v>
      </c>
      <c r="E85" s="237" t="s">
        <v>1104</v>
      </c>
      <c r="F85" s="238" t="s">
        <v>1105</v>
      </c>
      <c r="G85" s="239" t="s">
        <v>183</v>
      </c>
      <c r="H85" s="240">
        <v>1</v>
      </c>
      <c r="I85" s="241"/>
      <c r="J85" s="242">
        <f>ROUND(I85*H85,2)</f>
        <v>0</v>
      </c>
      <c r="K85" s="238" t="s">
        <v>227</v>
      </c>
      <c r="L85" s="73"/>
      <c r="M85" s="243" t="s">
        <v>23</v>
      </c>
      <c r="N85" s="244" t="s">
        <v>45</v>
      </c>
      <c r="O85" s="48"/>
      <c r="P85" s="245">
        <f>O85*H85</f>
        <v>0</v>
      </c>
      <c r="Q85" s="245">
        <v>0</v>
      </c>
      <c r="R85" s="245">
        <f>Q85*H85</f>
        <v>0</v>
      </c>
      <c r="S85" s="245">
        <v>0</v>
      </c>
      <c r="T85" s="246">
        <f>S85*H85</f>
        <v>0</v>
      </c>
      <c r="AR85" s="25" t="s">
        <v>218</v>
      </c>
      <c r="AT85" s="25" t="s">
        <v>180</v>
      </c>
      <c r="AU85" s="25" t="s">
        <v>81</v>
      </c>
      <c r="AY85" s="25" t="s">
        <v>178</v>
      </c>
      <c r="BE85" s="247">
        <f>IF(N85="základní",J85,0)</f>
        <v>0</v>
      </c>
      <c r="BF85" s="247">
        <f>IF(N85="snížená",J85,0)</f>
        <v>0</v>
      </c>
      <c r="BG85" s="247">
        <f>IF(N85="zákl. přenesená",J85,0)</f>
        <v>0</v>
      </c>
      <c r="BH85" s="247">
        <f>IF(N85="sníž. přenesená",J85,0)</f>
        <v>0</v>
      </c>
      <c r="BI85" s="247">
        <f>IF(N85="nulová",J85,0)</f>
        <v>0</v>
      </c>
      <c r="BJ85" s="25" t="s">
        <v>81</v>
      </c>
      <c r="BK85" s="247">
        <f>ROUND(I85*H85,2)</f>
        <v>0</v>
      </c>
      <c r="BL85" s="25" t="s">
        <v>218</v>
      </c>
      <c r="BM85" s="25" t="s">
        <v>1106</v>
      </c>
    </row>
    <row r="86" s="1" customFormat="1" ht="25.5" customHeight="1">
      <c r="B86" s="47"/>
      <c r="C86" s="236" t="s">
        <v>83</v>
      </c>
      <c r="D86" s="236" t="s">
        <v>180</v>
      </c>
      <c r="E86" s="237" t="s">
        <v>1107</v>
      </c>
      <c r="F86" s="238" t="s">
        <v>1108</v>
      </c>
      <c r="G86" s="239" t="s">
        <v>183</v>
      </c>
      <c r="H86" s="240">
        <v>3</v>
      </c>
      <c r="I86" s="241"/>
      <c r="J86" s="242">
        <f>ROUND(I86*H86,2)</f>
        <v>0</v>
      </c>
      <c r="K86" s="238" t="s">
        <v>227</v>
      </c>
      <c r="L86" s="73"/>
      <c r="M86" s="243" t="s">
        <v>23</v>
      </c>
      <c r="N86" s="244" t="s">
        <v>45</v>
      </c>
      <c r="O86" s="48"/>
      <c r="P86" s="245">
        <f>O86*H86</f>
        <v>0</v>
      </c>
      <c r="Q86" s="245">
        <v>0</v>
      </c>
      <c r="R86" s="245">
        <f>Q86*H86</f>
        <v>0</v>
      </c>
      <c r="S86" s="245">
        <v>0</v>
      </c>
      <c r="T86" s="246">
        <f>S86*H86</f>
        <v>0</v>
      </c>
      <c r="AR86" s="25" t="s">
        <v>218</v>
      </c>
      <c r="AT86" s="25" t="s">
        <v>180</v>
      </c>
      <c r="AU86" s="25" t="s">
        <v>81</v>
      </c>
      <c r="AY86" s="25" t="s">
        <v>178</v>
      </c>
      <c r="BE86" s="247">
        <f>IF(N86="základní",J86,0)</f>
        <v>0</v>
      </c>
      <c r="BF86" s="247">
        <f>IF(N86="snížená",J86,0)</f>
        <v>0</v>
      </c>
      <c r="BG86" s="247">
        <f>IF(N86="zákl. přenesená",J86,0)</f>
        <v>0</v>
      </c>
      <c r="BH86" s="247">
        <f>IF(N86="sníž. přenesená",J86,0)</f>
        <v>0</v>
      </c>
      <c r="BI86" s="247">
        <f>IF(N86="nulová",J86,0)</f>
        <v>0</v>
      </c>
      <c r="BJ86" s="25" t="s">
        <v>81</v>
      </c>
      <c r="BK86" s="247">
        <f>ROUND(I86*H86,2)</f>
        <v>0</v>
      </c>
      <c r="BL86" s="25" t="s">
        <v>218</v>
      </c>
      <c r="BM86" s="25" t="s">
        <v>1109</v>
      </c>
    </row>
    <row r="87" s="1" customFormat="1" ht="25.5" customHeight="1">
      <c r="B87" s="47"/>
      <c r="C87" s="236" t="s">
        <v>191</v>
      </c>
      <c r="D87" s="236" t="s">
        <v>180</v>
      </c>
      <c r="E87" s="237" t="s">
        <v>1110</v>
      </c>
      <c r="F87" s="238" t="s">
        <v>1111</v>
      </c>
      <c r="G87" s="239" t="s">
        <v>183</v>
      </c>
      <c r="H87" s="240">
        <v>3</v>
      </c>
      <c r="I87" s="241"/>
      <c r="J87" s="242">
        <f>ROUND(I87*H87,2)</f>
        <v>0</v>
      </c>
      <c r="K87" s="238" t="s">
        <v>227</v>
      </c>
      <c r="L87" s="73"/>
      <c r="M87" s="243" t="s">
        <v>23</v>
      </c>
      <c r="N87" s="244" t="s">
        <v>45</v>
      </c>
      <c r="O87" s="48"/>
      <c r="P87" s="245">
        <f>O87*H87</f>
        <v>0</v>
      </c>
      <c r="Q87" s="245">
        <v>0</v>
      </c>
      <c r="R87" s="245">
        <f>Q87*H87</f>
        <v>0</v>
      </c>
      <c r="S87" s="245">
        <v>0</v>
      </c>
      <c r="T87" s="246">
        <f>S87*H87</f>
        <v>0</v>
      </c>
      <c r="AR87" s="25" t="s">
        <v>218</v>
      </c>
      <c r="AT87" s="25" t="s">
        <v>180</v>
      </c>
      <c r="AU87" s="25" t="s">
        <v>81</v>
      </c>
      <c r="AY87" s="25" t="s">
        <v>178</v>
      </c>
      <c r="BE87" s="247">
        <f>IF(N87="základní",J87,0)</f>
        <v>0</v>
      </c>
      <c r="BF87" s="247">
        <f>IF(N87="snížená",J87,0)</f>
        <v>0</v>
      </c>
      <c r="BG87" s="247">
        <f>IF(N87="zákl. přenesená",J87,0)</f>
        <v>0</v>
      </c>
      <c r="BH87" s="247">
        <f>IF(N87="sníž. přenesená",J87,0)</f>
        <v>0</v>
      </c>
      <c r="BI87" s="247">
        <f>IF(N87="nulová",J87,0)</f>
        <v>0</v>
      </c>
      <c r="BJ87" s="25" t="s">
        <v>81</v>
      </c>
      <c r="BK87" s="247">
        <f>ROUND(I87*H87,2)</f>
        <v>0</v>
      </c>
      <c r="BL87" s="25" t="s">
        <v>218</v>
      </c>
      <c r="BM87" s="25" t="s">
        <v>1112</v>
      </c>
    </row>
    <row r="88" s="1" customFormat="1" ht="16.5" customHeight="1">
      <c r="B88" s="47"/>
      <c r="C88" s="236" t="s">
        <v>185</v>
      </c>
      <c r="D88" s="236" t="s">
        <v>180</v>
      </c>
      <c r="E88" s="237" t="s">
        <v>1113</v>
      </c>
      <c r="F88" s="238" t="s">
        <v>1114</v>
      </c>
      <c r="G88" s="239" t="s">
        <v>183</v>
      </c>
      <c r="H88" s="240">
        <v>1</v>
      </c>
      <c r="I88" s="241"/>
      <c r="J88" s="242">
        <f>ROUND(I88*H88,2)</f>
        <v>0</v>
      </c>
      <c r="K88" s="238" t="s">
        <v>227</v>
      </c>
      <c r="L88" s="73"/>
      <c r="M88" s="243" t="s">
        <v>23</v>
      </c>
      <c r="N88" s="244" t="s">
        <v>45</v>
      </c>
      <c r="O88" s="48"/>
      <c r="P88" s="245">
        <f>O88*H88</f>
        <v>0</v>
      </c>
      <c r="Q88" s="245">
        <v>0</v>
      </c>
      <c r="R88" s="245">
        <f>Q88*H88</f>
        <v>0</v>
      </c>
      <c r="S88" s="245">
        <v>0</v>
      </c>
      <c r="T88" s="246">
        <f>S88*H88</f>
        <v>0</v>
      </c>
      <c r="AR88" s="25" t="s">
        <v>218</v>
      </c>
      <c r="AT88" s="25" t="s">
        <v>180</v>
      </c>
      <c r="AU88" s="25" t="s">
        <v>81</v>
      </c>
      <c r="AY88" s="25" t="s">
        <v>178</v>
      </c>
      <c r="BE88" s="247">
        <f>IF(N88="základní",J88,0)</f>
        <v>0</v>
      </c>
      <c r="BF88" s="247">
        <f>IF(N88="snížená",J88,0)</f>
        <v>0</v>
      </c>
      <c r="BG88" s="247">
        <f>IF(N88="zákl. přenesená",J88,0)</f>
        <v>0</v>
      </c>
      <c r="BH88" s="247">
        <f>IF(N88="sníž. přenesená",J88,0)</f>
        <v>0</v>
      </c>
      <c r="BI88" s="247">
        <f>IF(N88="nulová",J88,0)</f>
        <v>0</v>
      </c>
      <c r="BJ88" s="25" t="s">
        <v>81</v>
      </c>
      <c r="BK88" s="247">
        <f>ROUND(I88*H88,2)</f>
        <v>0</v>
      </c>
      <c r="BL88" s="25" t="s">
        <v>218</v>
      </c>
      <c r="BM88" s="25" t="s">
        <v>1115</v>
      </c>
    </row>
    <row r="89" s="1" customFormat="1" ht="16.5" customHeight="1">
      <c r="B89" s="47"/>
      <c r="C89" s="236" t="s">
        <v>208</v>
      </c>
      <c r="D89" s="236" t="s">
        <v>180</v>
      </c>
      <c r="E89" s="237" t="s">
        <v>1116</v>
      </c>
      <c r="F89" s="238" t="s">
        <v>1117</v>
      </c>
      <c r="G89" s="239" t="s">
        <v>183</v>
      </c>
      <c r="H89" s="240">
        <v>1</v>
      </c>
      <c r="I89" s="241"/>
      <c r="J89" s="242">
        <f>ROUND(I89*H89,2)</f>
        <v>0</v>
      </c>
      <c r="K89" s="238" t="s">
        <v>227</v>
      </c>
      <c r="L89" s="73"/>
      <c r="M89" s="243" t="s">
        <v>23</v>
      </c>
      <c r="N89" s="244" t="s">
        <v>45</v>
      </c>
      <c r="O89" s="48"/>
      <c r="P89" s="245">
        <f>O89*H89</f>
        <v>0</v>
      </c>
      <c r="Q89" s="245">
        <v>0</v>
      </c>
      <c r="R89" s="245">
        <f>Q89*H89</f>
        <v>0</v>
      </c>
      <c r="S89" s="245">
        <v>0</v>
      </c>
      <c r="T89" s="246">
        <f>S89*H89</f>
        <v>0</v>
      </c>
      <c r="AR89" s="25" t="s">
        <v>218</v>
      </c>
      <c r="AT89" s="25" t="s">
        <v>180</v>
      </c>
      <c r="AU89" s="25" t="s">
        <v>81</v>
      </c>
      <c r="AY89" s="25" t="s">
        <v>178</v>
      </c>
      <c r="BE89" s="247">
        <f>IF(N89="základní",J89,0)</f>
        <v>0</v>
      </c>
      <c r="BF89" s="247">
        <f>IF(N89="snížená",J89,0)</f>
        <v>0</v>
      </c>
      <c r="BG89" s="247">
        <f>IF(N89="zákl. přenesená",J89,0)</f>
        <v>0</v>
      </c>
      <c r="BH89" s="247">
        <f>IF(N89="sníž. přenesená",J89,0)</f>
        <v>0</v>
      </c>
      <c r="BI89" s="247">
        <f>IF(N89="nulová",J89,0)</f>
        <v>0</v>
      </c>
      <c r="BJ89" s="25" t="s">
        <v>81</v>
      </c>
      <c r="BK89" s="247">
        <f>ROUND(I89*H89,2)</f>
        <v>0</v>
      </c>
      <c r="BL89" s="25" t="s">
        <v>218</v>
      </c>
      <c r="BM89" s="25" t="s">
        <v>1118</v>
      </c>
    </row>
    <row r="90" s="1" customFormat="1" ht="16.5" customHeight="1">
      <c r="B90" s="47"/>
      <c r="C90" s="236" t="s">
        <v>215</v>
      </c>
      <c r="D90" s="236" t="s">
        <v>180</v>
      </c>
      <c r="E90" s="237" t="s">
        <v>1119</v>
      </c>
      <c r="F90" s="238" t="s">
        <v>1120</v>
      </c>
      <c r="G90" s="239" t="s">
        <v>183</v>
      </c>
      <c r="H90" s="240">
        <v>2</v>
      </c>
      <c r="I90" s="241"/>
      <c r="J90" s="242">
        <f>ROUND(I90*H90,2)</f>
        <v>0</v>
      </c>
      <c r="K90" s="238" t="s">
        <v>227</v>
      </c>
      <c r="L90" s="73"/>
      <c r="M90" s="243" t="s">
        <v>23</v>
      </c>
      <c r="N90" s="244" t="s">
        <v>45</v>
      </c>
      <c r="O90" s="48"/>
      <c r="P90" s="245">
        <f>O90*H90</f>
        <v>0</v>
      </c>
      <c r="Q90" s="245">
        <v>0</v>
      </c>
      <c r="R90" s="245">
        <f>Q90*H90</f>
        <v>0</v>
      </c>
      <c r="S90" s="245">
        <v>0</v>
      </c>
      <c r="T90" s="246">
        <f>S90*H90</f>
        <v>0</v>
      </c>
      <c r="AR90" s="25" t="s">
        <v>218</v>
      </c>
      <c r="AT90" s="25" t="s">
        <v>180</v>
      </c>
      <c r="AU90" s="25" t="s">
        <v>81</v>
      </c>
      <c r="AY90" s="25" t="s">
        <v>178</v>
      </c>
      <c r="BE90" s="247">
        <f>IF(N90="základní",J90,0)</f>
        <v>0</v>
      </c>
      <c r="BF90" s="247">
        <f>IF(N90="snížená",J90,0)</f>
        <v>0</v>
      </c>
      <c r="BG90" s="247">
        <f>IF(N90="zákl. přenesená",J90,0)</f>
        <v>0</v>
      </c>
      <c r="BH90" s="247">
        <f>IF(N90="sníž. přenesená",J90,0)</f>
        <v>0</v>
      </c>
      <c r="BI90" s="247">
        <f>IF(N90="nulová",J90,0)</f>
        <v>0</v>
      </c>
      <c r="BJ90" s="25" t="s">
        <v>81</v>
      </c>
      <c r="BK90" s="247">
        <f>ROUND(I90*H90,2)</f>
        <v>0</v>
      </c>
      <c r="BL90" s="25" t="s">
        <v>218</v>
      </c>
      <c r="BM90" s="25" t="s">
        <v>1121</v>
      </c>
    </row>
    <row r="91" s="1" customFormat="1" ht="16.5" customHeight="1">
      <c r="B91" s="47"/>
      <c r="C91" s="236" t="s">
        <v>245</v>
      </c>
      <c r="D91" s="236" t="s">
        <v>180</v>
      </c>
      <c r="E91" s="237" t="s">
        <v>1122</v>
      </c>
      <c r="F91" s="238" t="s">
        <v>1123</v>
      </c>
      <c r="G91" s="239" t="s">
        <v>183</v>
      </c>
      <c r="H91" s="240">
        <v>1</v>
      </c>
      <c r="I91" s="241"/>
      <c r="J91" s="242">
        <f>ROUND(I91*H91,2)</f>
        <v>0</v>
      </c>
      <c r="K91" s="238" t="s">
        <v>227</v>
      </c>
      <c r="L91" s="73"/>
      <c r="M91" s="243" t="s">
        <v>23</v>
      </c>
      <c r="N91" s="244" t="s">
        <v>45</v>
      </c>
      <c r="O91" s="48"/>
      <c r="P91" s="245">
        <f>O91*H91</f>
        <v>0</v>
      </c>
      <c r="Q91" s="245">
        <v>0</v>
      </c>
      <c r="R91" s="245">
        <f>Q91*H91</f>
        <v>0</v>
      </c>
      <c r="S91" s="245">
        <v>0</v>
      </c>
      <c r="T91" s="246">
        <f>S91*H91</f>
        <v>0</v>
      </c>
      <c r="AR91" s="25" t="s">
        <v>218</v>
      </c>
      <c r="AT91" s="25" t="s">
        <v>180</v>
      </c>
      <c r="AU91" s="25" t="s">
        <v>81</v>
      </c>
      <c r="AY91" s="25" t="s">
        <v>178</v>
      </c>
      <c r="BE91" s="247">
        <f>IF(N91="základní",J91,0)</f>
        <v>0</v>
      </c>
      <c r="BF91" s="247">
        <f>IF(N91="snížená",J91,0)</f>
        <v>0</v>
      </c>
      <c r="BG91" s="247">
        <f>IF(N91="zákl. přenesená",J91,0)</f>
        <v>0</v>
      </c>
      <c r="BH91" s="247">
        <f>IF(N91="sníž. přenesená",J91,0)</f>
        <v>0</v>
      </c>
      <c r="BI91" s="247">
        <f>IF(N91="nulová",J91,0)</f>
        <v>0</v>
      </c>
      <c r="BJ91" s="25" t="s">
        <v>81</v>
      </c>
      <c r="BK91" s="247">
        <f>ROUND(I91*H91,2)</f>
        <v>0</v>
      </c>
      <c r="BL91" s="25" t="s">
        <v>218</v>
      </c>
      <c r="BM91" s="25" t="s">
        <v>1124</v>
      </c>
    </row>
    <row r="92" s="1" customFormat="1" ht="16.5" customHeight="1">
      <c r="B92" s="47"/>
      <c r="C92" s="236" t="s">
        <v>212</v>
      </c>
      <c r="D92" s="236" t="s">
        <v>180</v>
      </c>
      <c r="E92" s="237" t="s">
        <v>1125</v>
      </c>
      <c r="F92" s="238" t="s">
        <v>1126</v>
      </c>
      <c r="G92" s="239" t="s">
        <v>183</v>
      </c>
      <c r="H92" s="240">
        <v>3</v>
      </c>
      <c r="I92" s="241"/>
      <c r="J92" s="242">
        <f>ROUND(I92*H92,2)</f>
        <v>0</v>
      </c>
      <c r="K92" s="238" t="s">
        <v>227</v>
      </c>
      <c r="L92" s="73"/>
      <c r="M92" s="243" t="s">
        <v>23</v>
      </c>
      <c r="N92" s="244" t="s">
        <v>45</v>
      </c>
      <c r="O92" s="48"/>
      <c r="P92" s="245">
        <f>O92*H92</f>
        <v>0</v>
      </c>
      <c r="Q92" s="245">
        <v>0</v>
      </c>
      <c r="R92" s="245">
        <f>Q92*H92</f>
        <v>0</v>
      </c>
      <c r="S92" s="245">
        <v>0</v>
      </c>
      <c r="T92" s="246">
        <f>S92*H92</f>
        <v>0</v>
      </c>
      <c r="AR92" s="25" t="s">
        <v>218</v>
      </c>
      <c r="AT92" s="25" t="s">
        <v>180</v>
      </c>
      <c r="AU92" s="25" t="s">
        <v>81</v>
      </c>
      <c r="AY92" s="25" t="s">
        <v>178</v>
      </c>
      <c r="BE92" s="247">
        <f>IF(N92="základní",J92,0)</f>
        <v>0</v>
      </c>
      <c r="BF92" s="247">
        <f>IF(N92="snížená",J92,0)</f>
        <v>0</v>
      </c>
      <c r="BG92" s="247">
        <f>IF(N92="zákl. přenesená",J92,0)</f>
        <v>0</v>
      </c>
      <c r="BH92" s="247">
        <f>IF(N92="sníž. přenesená",J92,0)</f>
        <v>0</v>
      </c>
      <c r="BI92" s="247">
        <f>IF(N92="nulová",J92,0)</f>
        <v>0</v>
      </c>
      <c r="BJ92" s="25" t="s">
        <v>81</v>
      </c>
      <c r="BK92" s="247">
        <f>ROUND(I92*H92,2)</f>
        <v>0</v>
      </c>
      <c r="BL92" s="25" t="s">
        <v>218</v>
      </c>
      <c r="BM92" s="25" t="s">
        <v>1127</v>
      </c>
    </row>
    <row r="93" s="1" customFormat="1" ht="16.5" customHeight="1">
      <c r="B93" s="47"/>
      <c r="C93" s="236" t="s">
        <v>252</v>
      </c>
      <c r="D93" s="236" t="s">
        <v>180</v>
      </c>
      <c r="E93" s="237" t="s">
        <v>1128</v>
      </c>
      <c r="F93" s="238" t="s">
        <v>1129</v>
      </c>
      <c r="G93" s="239" t="s">
        <v>183</v>
      </c>
      <c r="H93" s="240">
        <v>2</v>
      </c>
      <c r="I93" s="241"/>
      <c r="J93" s="242">
        <f>ROUND(I93*H93,2)</f>
        <v>0</v>
      </c>
      <c r="K93" s="238" t="s">
        <v>227</v>
      </c>
      <c r="L93" s="73"/>
      <c r="M93" s="243" t="s">
        <v>23</v>
      </c>
      <c r="N93" s="244" t="s">
        <v>45</v>
      </c>
      <c r="O93" s="48"/>
      <c r="P93" s="245">
        <f>O93*H93</f>
        <v>0</v>
      </c>
      <c r="Q93" s="245">
        <v>0</v>
      </c>
      <c r="R93" s="245">
        <f>Q93*H93</f>
        <v>0</v>
      </c>
      <c r="S93" s="245">
        <v>0</v>
      </c>
      <c r="T93" s="246">
        <f>S93*H93</f>
        <v>0</v>
      </c>
      <c r="AR93" s="25" t="s">
        <v>218</v>
      </c>
      <c r="AT93" s="25" t="s">
        <v>180</v>
      </c>
      <c r="AU93" s="25" t="s">
        <v>81</v>
      </c>
      <c r="AY93" s="25" t="s">
        <v>178</v>
      </c>
      <c r="BE93" s="247">
        <f>IF(N93="základní",J93,0)</f>
        <v>0</v>
      </c>
      <c r="BF93" s="247">
        <f>IF(N93="snížená",J93,0)</f>
        <v>0</v>
      </c>
      <c r="BG93" s="247">
        <f>IF(N93="zákl. přenesená",J93,0)</f>
        <v>0</v>
      </c>
      <c r="BH93" s="247">
        <f>IF(N93="sníž. přenesená",J93,0)</f>
        <v>0</v>
      </c>
      <c r="BI93" s="247">
        <f>IF(N93="nulová",J93,0)</f>
        <v>0</v>
      </c>
      <c r="BJ93" s="25" t="s">
        <v>81</v>
      </c>
      <c r="BK93" s="247">
        <f>ROUND(I93*H93,2)</f>
        <v>0</v>
      </c>
      <c r="BL93" s="25" t="s">
        <v>218</v>
      </c>
      <c r="BM93" s="25" t="s">
        <v>1130</v>
      </c>
    </row>
    <row r="94" s="1" customFormat="1" ht="16.5" customHeight="1">
      <c r="B94" s="47"/>
      <c r="C94" s="236" t="s">
        <v>260</v>
      </c>
      <c r="D94" s="236" t="s">
        <v>180</v>
      </c>
      <c r="E94" s="237" t="s">
        <v>1131</v>
      </c>
      <c r="F94" s="238" t="s">
        <v>1132</v>
      </c>
      <c r="G94" s="239" t="s">
        <v>183</v>
      </c>
      <c r="H94" s="240">
        <v>10</v>
      </c>
      <c r="I94" s="241"/>
      <c r="J94" s="242">
        <f>ROUND(I94*H94,2)</f>
        <v>0</v>
      </c>
      <c r="K94" s="238" t="s">
        <v>227</v>
      </c>
      <c r="L94" s="73"/>
      <c r="M94" s="243" t="s">
        <v>23</v>
      </c>
      <c r="N94" s="244" t="s">
        <v>45</v>
      </c>
      <c r="O94" s="48"/>
      <c r="P94" s="245">
        <f>O94*H94</f>
        <v>0</v>
      </c>
      <c r="Q94" s="245">
        <v>0</v>
      </c>
      <c r="R94" s="245">
        <f>Q94*H94</f>
        <v>0</v>
      </c>
      <c r="S94" s="245">
        <v>0</v>
      </c>
      <c r="T94" s="246">
        <f>S94*H94</f>
        <v>0</v>
      </c>
      <c r="AR94" s="25" t="s">
        <v>218</v>
      </c>
      <c r="AT94" s="25" t="s">
        <v>180</v>
      </c>
      <c r="AU94" s="25" t="s">
        <v>81</v>
      </c>
      <c r="AY94" s="25" t="s">
        <v>178</v>
      </c>
      <c r="BE94" s="247">
        <f>IF(N94="základní",J94,0)</f>
        <v>0</v>
      </c>
      <c r="BF94" s="247">
        <f>IF(N94="snížená",J94,0)</f>
        <v>0</v>
      </c>
      <c r="BG94" s="247">
        <f>IF(N94="zákl. přenesená",J94,0)</f>
        <v>0</v>
      </c>
      <c r="BH94" s="247">
        <f>IF(N94="sníž. přenesená",J94,0)</f>
        <v>0</v>
      </c>
      <c r="BI94" s="247">
        <f>IF(N94="nulová",J94,0)</f>
        <v>0</v>
      </c>
      <c r="BJ94" s="25" t="s">
        <v>81</v>
      </c>
      <c r="BK94" s="247">
        <f>ROUND(I94*H94,2)</f>
        <v>0</v>
      </c>
      <c r="BL94" s="25" t="s">
        <v>218</v>
      </c>
      <c r="BM94" s="25" t="s">
        <v>1133</v>
      </c>
    </row>
    <row r="95" s="1" customFormat="1" ht="16.5" customHeight="1">
      <c r="B95" s="47"/>
      <c r="C95" s="236" t="s">
        <v>256</v>
      </c>
      <c r="D95" s="236" t="s">
        <v>180</v>
      </c>
      <c r="E95" s="237" t="s">
        <v>1134</v>
      </c>
      <c r="F95" s="238" t="s">
        <v>1135</v>
      </c>
      <c r="G95" s="239" t="s">
        <v>183</v>
      </c>
      <c r="H95" s="240">
        <v>1</v>
      </c>
      <c r="I95" s="241"/>
      <c r="J95" s="242">
        <f>ROUND(I95*H95,2)</f>
        <v>0</v>
      </c>
      <c r="K95" s="238" t="s">
        <v>227</v>
      </c>
      <c r="L95" s="73"/>
      <c r="M95" s="243" t="s">
        <v>23</v>
      </c>
      <c r="N95" s="275" t="s">
        <v>45</v>
      </c>
      <c r="O95" s="262"/>
      <c r="P95" s="276">
        <f>O95*H95</f>
        <v>0</v>
      </c>
      <c r="Q95" s="276">
        <v>0</v>
      </c>
      <c r="R95" s="276">
        <f>Q95*H95</f>
        <v>0</v>
      </c>
      <c r="S95" s="276">
        <v>0</v>
      </c>
      <c r="T95" s="277">
        <f>S95*H95</f>
        <v>0</v>
      </c>
      <c r="AR95" s="25" t="s">
        <v>218</v>
      </c>
      <c r="AT95" s="25" t="s">
        <v>180</v>
      </c>
      <c r="AU95" s="25" t="s">
        <v>81</v>
      </c>
      <c r="AY95" s="25" t="s">
        <v>178</v>
      </c>
      <c r="BE95" s="247">
        <f>IF(N95="základní",J95,0)</f>
        <v>0</v>
      </c>
      <c r="BF95" s="247">
        <f>IF(N95="snížená",J95,0)</f>
        <v>0</v>
      </c>
      <c r="BG95" s="247">
        <f>IF(N95="zákl. přenesená",J95,0)</f>
        <v>0</v>
      </c>
      <c r="BH95" s="247">
        <f>IF(N95="sníž. přenesená",J95,0)</f>
        <v>0</v>
      </c>
      <c r="BI95" s="247">
        <f>IF(N95="nulová",J95,0)</f>
        <v>0</v>
      </c>
      <c r="BJ95" s="25" t="s">
        <v>81</v>
      </c>
      <c r="BK95" s="247">
        <f>ROUND(I95*H95,2)</f>
        <v>0</v>
      </c>
      <c r="BL95" s="25" t="s">
        <v>218</v>
      </c>
      <c r="BM95" s="25" t="s">
        <v>1136</v>
      </c>
    </row>
    <row r="96" s="1" customFormat="1" ht="6.96" customHeight="1">
      <c r="B96" s="68"/>
      <c r="C96" s="69"/>
      <c r="D96" s="69"/>
      <c r="E96" s="69"/>
      <c r="F96" s="69"/>
      <c r="G96" s="69"/>
      <c r="H96" s="69"/>
      <c r="I96" s="179"/>
      <c r="J96" s="69"/>
      <c r="K96" s="69"/>
      <c r="L96" s="73"/>
    </row>
  </sheetData>
  <sheetProtection sheet="1" autoFilter="0" formatColumns="0" formatRows="0" objects="1" scenarios="1" spinCount="100000" saltValue="E1MSDpkRsKabaklJS8K5zLM72XM1OiK8uwvFqcx+P5thStvpg48BHeagZOm1BSdrWkt5AgbLxdljlMJKjw+x2Q==" hashValue="zdOgERQhxCiZyKcHjGTUYEqPVmRVV/3Gw5BrF9GkMj7NRRJ/HDc0+CTLUwSsBd15OQfpdP3Fx07/QQbl/4xFxg==" algorithmName="SHA-512" password="CC35"/>
  <autoFilter ref="C82:K95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1:H71"/>
    <mergeCell ref="E73:H73"/>
    <mergeCell ref="E75:H75"/>
    <mergeCell ref="G1:H1"/>
    <mergeCell ref="L2:V2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142</v>
      </c>
      <c r="G1" s="152" t="s">
        <v>143</v>
      </c>
      <c r="H1" s="152"/>
      <c r="I1" s="153"/>
      <c r="J1" s="152" t="s">
        <v>144</v>
      </c>
      <c r="K1" s="151" t="s">
        <v>145</v>
      </c>
      <c r="L1" s="152" t="s">
        <v>146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121</v>
      </c>
    </row>
    <row r="3" ht="6.96" customHeight="1">
      <c r="B3" s="26"/>
      <c r="C3" s="27"/>
      <c r="D3" s="27"/>
      <c r="E3" s="27"/>
      <c r="F3" s="27"/>
      <c r="G3" s="27"/>
      <c r="H3" s="27"/>
      <c r="I3" s="154"/>
      <c r="J3" s="27"/>
      <c r="K3" s="28"/>
      <c r="AT3" s="25" t="s">
        <v>83</v>
      </c>
    </row>
    <row r="4" ht="36.96" customHeight="1">
      <c r="B4" s="29"/>
      <c r="C4" s="30"/>
      <c r="D4" s="31" t="s">
        <v>147</v>
      </c>
      <c r="E4" s="30"/>
      <c r="F4" s="30"/>
      <c r="G4" s="30"/>
      <c r="H4" s="30"/>
      <c r="I4" s="155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5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5"/>
      <c r="J6" s="30"/>
      <c r="K6" s="32"/>
    </row>
    <row r="7" ht="16.5" customHeight="1">
      <c r="B7" s="29"/>
      <c r="C7" s="30"/>
      <c r="D7" s="30"/>
      <c r="E7" s="156" t="str">
        <f>'Rekapitulace stavby'!K6</f>
        <v>Zvýšení bezpečnosti na železničních přejezdech v km 12,960 a 23,750 v ŽST Straškov</v>
      </c>
      <c r="F7" s="41"/>
      <c r="G7" s="41"/>
      <c r="H7" s="41"/>
      <c r="I7" s="155"/>
      <c r="J7" s="30"/>
      <c r="K7" s="32"/>
    </row>
    <row r="8">
      <c r="B8" s="29"/>
      <c r="C8" s="30"/>
      <c r="D8" s="41" t="s">
        <v>148</v>
      </c>
      <c r="E8" s="30"/>
      <c r="F8" s="30"/>
      <c r="G8" s="30"/>
      <c r="H8" s="30"/>
      <c r="I8" s="155"/>
      <c r="J8" s="30"/>
      <c r="K8" s="32"/>
    </row>
    <row r="9" s="1" customFormat="1" ht="16.5" customHeight="1">
      <c r="B9" s="47"/>
      <c r="C9" s="48"/>
      <c r="D9" s="48"/>
      <c r="E9" s="156" t="s">
        <v>838</v>
      </c>
      <c r="F9" s="48"/>
      <c r="G9" s="48"/>
      <c r="H9" s="48"/>
      <c r="I9" s="157"/>
      <c r="J9" s="48"/>
      <c r="K9" s="52"/>
    </row>
    <row r="10" s="1" customFormat="1">
      <c r="B10" s="47"/>
      <c r="C10" s="48"/>
      <c r="D10" s="41" t="s">
        <v>150</v>
      </c>
      <c r="E10" s="48"/>
      <c r="F10" s="48"/>
      <c r="G10" s="48"/>
      <c r="H10" s="48"/>
      <c r="I10" s="157"/>
      <c r="J10" s="48"/>
      <c r="K10" s="52"/>
    </row>
    <row r="11" s="1" customFormat="1" ht="36.96" customHeight="1">
      <c r="B11" s="47"/>
      <c r="C11" s="48"/>
      <c r="D11" s="48"/>
      <c r="E11" s="158" t="s">
        <v>1137</v>
      </c>
      <c r="F11" s="48"/>
      <c r="G11" s="48"/>
      <c r="H11" s="48"/>
      <c r="I11" s="157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57"/>
      <c r="J12" s="48"/>
      <c r="K12" s="52"/>
    </row>
    <row r="13" s="1" customFormat="1" ht="14.4" customHeight="1">
      <c r="B13" s="47"/>
      <c r="C13" s="48"/>
      <c r="D13" s="41" t="s">
        <v>20</v>
      </c>
      <c r="E13" s="48"/>
      <c r="F13" s="36" t="s">
        <v>23</v>
      </c>
      <c r="G13" s="48"/>
      <c r="H13" s="48"/>
      <c r="I13" s="159" t="s">
        <v>22</v>
      </c>
      <c r="J13" s="36" t="s">
        <v>23</v>
      </c>
      <c r="K13" s="52"/>
    </row>
    <row r="14" s="1" customFormat="1" ht="14.4" customHeight="1">
      <c r="B14" s="47"/>
      <c r="C14" s="48"/>
      <c r="D14" s="41" t="s">
        <v>24</v>
      </c>
      <c r="E14" s="48"/>
      <c r="F14" s="36" t="s">
        <v>25</v>
      </c>
      <c r="G14" s="48"/>
      <c r="H14" s="48"/>
      <c r="I14" s="159" t="s">
        <v>26</v>
      </c>
      <c r="J14" s="160" t="str">
        <f>'Rekapitulace stavby'!AN8</f>
        <v>24. 10. 2018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57"/>
      <c r="J15" s="48"/>
      <c r="K15" s="52"/>
    </row>
    <row r="16" s="1" customFormat="1" ht="14.4" customHeight="1">
      <c r="B16" s="47"/>
      <c r="C16" s="48"/>
      <c r="D16" s="41" t="s">
        <v>28</v>
      </c>
      <c r="E16" s="48"/>
      <c r="F16" s="48"/>
      <c r="G16" s="48"/>
      <c r="H16" s="48"/>
      <c r="I16" s="159" t="s">
        <v>29</v>
      </c>
      <c r="J16" s="36" t="str">
        <f>IF('Rekapitulace stavby'!AN10="","",'Rekapitulace stavby'!AN10)</f>
        <v>70994234</v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>SŽDC, s.o.</v>
      </c>
      <c r="F17" s="48"/>
      <c r="G17" s="48"/>
      <c r="H17" s="48"/>
      <c r="I17" s="159" t="s">
        <v>32</v>
      </c>
      <c r="J17" s="36" t="str">
        <f>IF('Rekapitulace stavby'!AN11="","",'Rekapitulace stavby'!AN11)</f>
        <v>CZ70994234</v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57"/>
      <c r="J18" s="48"/>
      <c r="K18" s="52"/>
    </row>
    <row r="19" s="1" customFormat="1" ht="14.4" customHeight="1">
      <c r="B19" s="47"/>
      <c r="C19" s="48"/>
      <c r="D19" s="41" t="s">
        <v>34</v>
      </c>
      <c r="E19" s="48"/>
      <c r="F19" s="48"/>
      <c r="G19" s="48"/>
      <c r="H19" s="48"/>
      <c r="I19" s="159" t="s">
        <v>29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59" t="s">
        <v>32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57"/>
      <c r="J21" s="48"/>
      <c r="K21" s="52"/>
    </row>
    <row r="22" s="1" customFormat="1" ht="14.4" customHeight="1">
      <c r="B22" s="47"/>
      <c r="C22" s="48"/>
      <c r="D22" s="41" t="s">
        <v>36</v>
      </c>
      <c r="E22" s="48"/>
      <c r="F22" s="48"/>
      <c r="G22" s="48"/>
      <c r="H22" s="48"/>
      <c r="I22" s="159" t="s">
        <v>29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59" t="s">
        <v>32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57"/>
      <c r="J24" s="48"/>
      <c r="K24" s="52"/>
    </row>
    <row r="25" s="1" customFormat="1" ht="14.4" customHeight="1">
      <c r="B25" s="47"/>
      <c r="C25" s="48"/>
      <c r="D25" s="41" t="s">
        <v>39</v>
      </c>
      <c r="E25" s="48"/>
      <c r="F25" s="48"/>
      <c r="G25" s="48"/>
      <c r="H25" s="48"/>
      <c r="I25" s="157"/>
      <c r="J25" s="48"/>
      <c r="K25" s="52"/>
    </row>
    <row r="26" s="7" customFormat="1" ht="16.5" customHeight="1">
      <c r="B26" s="161"/>
      <c r="C26" s="162"/>
      <c r="D26" s="162"/>
      <c r="E26" s="45" t="s">
        <v>23</v>
      </c>
      <c r="F26" s="45"/>
      <c r="G26" s="45"/>
      <c r="H26" s="45"/>
      <c r="I26" s="163"/>
      <c r="J26" s="162"/>
      <c r="K26" s="164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57"/>
      <c r="J27" s="48"/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5"/>
      <c r="J28" s="107"/>
      <c r="K28" s="166"/>
    </row>
    <row r="29" s="1" customFormat="1" ht="25.44" customHeight="1">
      <c r="B29" s="47"/>
      <c r="C29" s="48"/>
      <c r="D29" s="167" t="s">
        <v>40</v>
      </c>
      <c r="E29" s="48"/>
      <c r="F29" s="48"/>
      <c r="G29" s="48"/>
      <c r="H29" s="48"/>
      <c r="I29" s="157"/>
      <c r="J29" s="168">
        <f>ROUND(J82,2)</f>
        <v>0</v>
      </c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5"/>
      <c r="J30" s="107"/>
      <c r="K30" s="166"/>
    </row>
    <row r="31" s="1" customFormat="1" ht="14.4" customHeight="1">
      <c r="B31" s="47"/>
      <c r="C31" s="48"/>
      <c r="D31" s="48"/>
      <c r="E31" s="48"/>
      <c r="F31" s="53" t="s">
        <v>42</v>
      </c>
      <c r="G31" s="48"/>
      <c r="H31" s="48"/>
      <c r="I31" s="169" t="s">
        <v>41</v>
      </c>
      <c r="J31" s="53" t="s">
        <v>43</v>
      </c>
      <c r="K31" s="52"/>
    </row>
    <row r="32" s="1" customFormat="1" ht="14.4" customHeight="1">
      <c r="B32" s="47"/>
      <c r="C32" s="48"/>
      <c r="D32" s="56" t="s">
        <v>44</v>
      </c>
      <c r="E32" s="56" t="s">
        <v>45</v>
      </c>
      <c r="F32" s="170">
        <f>ROUND(SUM(BE82:BE128), 2)</f>
        <v>0</v>
      </c>
      <c r="G32" s="48"/>
      <c r="H32" s="48"/>
      <c r="I32" s="171">
        <v>0.20999999999999999</v>
      </c>
      <c r="J32" s="170">
        <f>ROUND(ROUND((SUM(BE82:BE128)), 2)*I32, 2)</f>
        <v>0</v>
      </c>
      <c r="K32" s="52"/>
    </row>
    <row r="33" s="1" customFormat="1" ht="14.4" customHeight="1">
      <c r="B33" s="47"/>
      <c r="C33" s="48"/>
      <c r="D33" s="48"/>
      <c r="E33" s="56" t="s">
        <v>46</v>
      </c>
      <c r="F33" s="170">
        <f>ROUND(SUM(BF82:BF128), 2)</f>
        <v>0</v>
      </c>
      <c r="G33" s="48"/>
      <c r="H33" s="48"/>
      <c r="I33" s="171">
        <v>0.14999999999999999</v>
      </c>
      <c r="J33" s="170">
        <f>ROUND(ROUND((SUM(BF82:BF128)),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47</v>
      </c>
      <c r="F34" s="170">
        <f>ROUND(SUM(BG82:BG128), 2)</f>
        <v>0</v>
      </c>
      <c r="G34" s="48"/>
      <c r="H34" s="48"/>
      <c r="I34" s="171">
        <v>0.20999999999999999</v>
      </c>
      <c r="J34" s="170">
        <v>0</v>
      </c>
      <c r="K34" s="52"/>
    </row>
    <row r="35" hidden="1" s="1" customFormat="1" ht="14.4" customHeight="1">
      <c r="B35" s="47"/>
      <c r="C35" s="48"/>
      <c r="D35" s="48"/>
      <c r="E35" s="56" t="s">
        <v>48</v>
      </c>
      <c r="F35" s="170">
        <f>ROUND(SUM(BH82:BH128), 2)</f>
        <v>0</v>
      </c>
      <c r="G35" s="48"/>
      <c r="H35" s="48"/>
      <c r="I35" s="171">
        <v>0.14999999999999999</v>
      </c>
      <c r="J35" s="170">
        <v>0</v>
      </c>
      <c r="K35" s="52"/>
    </row>
    <row r="36" hidden="1" s="1" customFormat="1" ht="14.4" customHeight="1">
      <c r="B36" s="47"/>
      <c r="C36" s="48"/>
      <c r="D36" s="48"/>
      <c r="E36" s="56" t="s">
        <v>49</v>
      </c>
      <c r="F36" s="170">
        <f>ROUND(SUM(BI82:BI128), 2)</f>
        <v>0</v>
      </c>
      <c r="G36" s="48"/>
      <c r="H36" s="48"/>
      <c r="I36" s="171">
        <v>0</v>
      </c>
      <c r="J36" s="170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57"/>
      <c r="J37" s="48"/>
      <c r="K37" s="52"/>
    </row>
    <row r="38" s="1" customFormat="1" ht="25.44" customHeight="1">
      <c r="B38" s="47"/>
      <c r="C38" s="172"/>
      <c r="D38" s="173" t="s">
        <v>50</v>
      </c>
      <c r="E38" s="99"/>
      <c r="F38" s="99"/>
      <c r="G38" s="174" t="s">
        <v>51</v>
      </c>
      <c r="H38" s="175" t="s">
        <v>52</v>
      </c>
      <c r="I38" s="176"/>
      <c r="J38" s="177">
        <f>SUM(J29:J36)</f>
        <v>0</v>
      </c>
      <c r="K38" s="178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79"/>
      <c r="J39" s="69"/>
      <c r="K39" s="70"/>
    </row>
    <row r="43" s="1" customFormat="1" ht="6.96" customHeight="1">
      <c r="B43" s="180"/>
      <c r="C43" s="181"/>
      <c r="D43" s="181"/>
      <c r="E43" s="181"/>
      <c r="F43" s="181"/>
      <c r="G43" s="181"/>
      <c r="H43" s="181"/>
      <c r="I43" s="182"/>
      <c r="J43" s="181"/>
      <c r="K43" s="183"/>
    </row>
    <row r="44" s="1" customFormat="1" ht="36.96" customHeight="1">
      <c r="B44" s="47"/>
      <c r="C44" s="31" t="s">
        <v>152</v>
      </c>
      <c r="D44" s="48"/>
      <c r="E44" s="48"/>
      <c r="F44" s="48"/>
      <c r="G44" s="48"/>
      <c r="H44" s="48"/>
      <c r="I44" s="157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57"/>
      <c r="J45" s="48"/>
      <c r="K45" s="52"/>
    </row>
    <row r="46" s="1" customFormat="1" ht="14.4" customHeight="1">
      <c r="B46" s="47"/>
      <c r="C46" s="41" t="s">
        <v>18</v>
      </c>
      <c r="D46" s="48"/>
      <c r="E46" s="48"/>
      <c r="F46" s="48"/>
      <c r="G46" s="48"/>
      <c r="H46" s="48"/>
      <c r="I46" s="157"/>
      <c r="J46" s="48"/>
      <c r="K46" s="52"/>
    </row>
    <row r="47" s="1" customFormat="1" ht="16.5" customHeight="1">
      <c r="B47" s="47"/>
      <c r="C47" s="48"/>
      <c r="D47" s="48"/>
      <c r="E47" s="156" t="str">
        <f>E7</f>
        <v>Zvýšení bezpečnosti na železničních přejezdech v km 12,960 a 23,750 v ŽST Straškov</v>
      </c>
      <c r="F47" s="41"/>
      <c r="G47" s="41"/>
      <c r="H47" s="41"/>
      <c r="I47" s="157"/>
      <c r="J47" s="48"/>
      <c r="K47" s="52"/>
    </row>
    <row r="48">
      <c r="B48" s="29"/>
      <c r="C48" s="41" t="s">
        <v>148</v>
      </c>
      <c r="D48" s="30"/>
      <c r="E48" s="30"/>
      <c r="F48" s="30"/>
      <c r="G48" s="30"/>
      <c r="H48" s="30"/>
      <c r="I48" s="155"/>
      <c r="J48" s="30"/>
      <c r="K48" s="32"/>
    </row>
    <row r="49" s="1" customFormat="1" ht="16.5" customHeight="1">
      <c r="B49" s="47"/>
      <c r="C49" s="48"/>
      <c r="D49" s="48"/>
      <c r="E49" s="156" t="s">
        <v>838</v>
      </c>
      <c r="F49" s="48"/>
      <c r="G49" s="48"/>
      <c r="H49" s="48"/>
      <c r="I49" s="157"/>
      <c r="J49" s="48"/>
      <c r="K49" s="52"/>
    </row>
    <row r="50" s="1" customFormat="1" ht="14.4" customHeight="1">
      <c r="B50" s="47"/>
      <c r="C50" s="41" t="s">
        <v>150</v>
      </c>
      <c r="D50" s="48"/>
      <c r="E50" s="48"/>
      <c r="F50" s="48"/>
      <c r="G50" s="48"/>
      <c r="H50" s="48"/>
      <c r="I50" s="157"/>
      <c r="J50" s="48"/>
      <c r="K50" s="52"/>
    </row>
    <row r="51" s="1" customFormat="1" ht="17.25" customHeight="1">
      <c r="B51" s="47"/>
      <c r="C51" s="48"/>
      <c r="D51" s="48"/>
      <c r="E51" s="158" t="str">
        <f>E11</f>
        <v>3.04 - Staniční zařízení - dodávky SŽDC - NEOCEŇOVAT</v>
      </c>
      <c r="F51" s="48"/>
      <c r="G51" s="48"/>
      <c r="H51" s="48"/>
      <c r="I51" s="157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57"/>
      <c r="J52" s="48"/>
      <c r="K52" s="52"/>
    </row>
    <row r="53" s="1" customFormat="1" ht="18" customHeight="1">
      <c r="B53" s="47"/>
      <c r="C53" s="41" t="s">
        <v>24</v>
      </c>
      <c r="D53" s="48"/>
      <c r="E53" s="48"/>
      <c r="F53" s="36" t="str">
        <f>F14</f>
        <v>Straškov</v>
      </c>
      <c r="G53" s="48"/>
      <c r="H53" s="48"/>
      <c r="I53" s="159" t="s">
        <v>26</v>
      </c>
      <c r="J53" s="160" t="str">
        <f>IF(J14="","",J14)</f>
        <v>24. 10. 2018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57"/>
      <c r="J54" s="48"/>
      <c r="K54" s="52"/>
    </row>
    <row r="55" s="1" customFormat="1">
      <c r="B55" s="47"/>
      <c r="C55" s="41" t="s">
        <v>28</v>
      </c>
      <c r="D55" s="48"/>
      <c r="E55" s="48"/>
      <c r="F55" s="36" t="str">
        <f>E17</f>
        <v>SŽDC, s.o.</v>
      </c>
      <c r="G55" s="48"/>
      <c r="H55" s="48"/>
      <c r="I55" s="159" t="s">
        <v>36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34</v>
      </c>
      <c r="D56" s="48"/>
      <c r="E56" s="48"/>
      <c r="F56" s="36" t="str">
        <f>IF(E20="","",E20)</f>
        <v/>
      </c>
      <c r="G56" s="48"/>
      <c r="H56" s="48"/>
      <c r="I56" s="157"/>
      <c r="J56" s="184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57"/>
      <c r="J57" s="48"/>
      <c r="K57" s="52"/>
    </row>
    <row r="58" s="1" customFormat="1" ht="29.28" customHeight="1">
      <c r="B58" s="47"/>
      <c r="C58" s="185" t="s">
        <v>153</v>
      </c>
      <c r="D58" s="172"/>
      <c r="E58" s="172"/>
      <c r="F58" s="172"/>
      <c r="G58" s="172"/>
      <c r="H58" s="172"/>
      <c r="I58" s="186"/>
      <c r="J58" s="187" t="s">
        <v>154</v>
      </c>
      <c r="K58" s="188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57"/>
      <c r="J59" s="48"/>
      <c r="K59" s="52"/>
    </row>
    <row r="60" s="1" customFormat="1" ht="29.28" customHeight="1">
      <c r="B60" s="47"/>
      <c r="C60" s="189" t="s">
        <v>155</v>
      </c>
      <c r="D60" s="48"/>
      <c r="E60" s="48"/>
      <c r="F60" s="48"/>
      <c r="G60" s="48"/>
      <c r="H60" s="48"/>
      <c r="I60" s="157"/>
      <c r="J60" s="168">
        <f>J82</f>
        <v>0</v>
      </c>
      <c r="K60" s="52"/>
      <c r="AU60" s="25" t="s">
        <v>156</v>
      </c>
    </row>
    <row r="61" s="1" customFormat="1" ht="21.84" customHeight="1">
      <c r="B61" s="47"/>
      <c r="C61" s="48"/>
      <c r="D61" s="48"/>
      <c r="E61" s="48"/>
      <c r="F61" s="48"/>
      <c r="G61" s="48"/>
      <c r="H61" s="48"/>
      <c r="I61" s="157"/>
      <c r="J61" s="48"/>
      <c r="K61" s="52"/>
    </row>
    <row r="62" s="1" customFormat="1" ht="6.96" customHeight="1">
      <c r="B62" s="68"/>
      <c r="C62" s="69"/>
      <c r="D62" s="69"/>
      <c r="E62" s="69"/>
      <c r="F62" s="69"/>
      <c r="G62" s="69"/>
      <c r="H62" s="69"/>
      <c r="I62" s="179"/>
      <c r="J62" s="69"/>
      <c r="K62" s="70"/>
    </row>
    <row r="66" s="1" customFormat="1" ht="6.96" customHeight="1">
      <c r="B66" s="71"/>
      <c r="C66" s="72"/>
      <c r="D66" s="72"/>
      <c r="E66" s="72"/>
      <c r="F66" s="72"/>
      <c r="G66" s="72"/>
      <c r="H66" s="72"/>
      <c r="I66" s="182"/>
      <c r="J66" s="72"/>
      <c r="K66" s="72"/>
      <c r="L66" s="73"/>
    </row>
    <row r="67" s="1" customFormat="1" ht="36.96" customHeight="1">
      <c r="B67" s="47"/>
      <c r="C67" s="74" t="s">
        <v>162</v>
      </c>
      <c r="D67" s="75"/>
      <c r="E67" s="75"/>
      <c r="F67" s="75"/>
      <c r="G67" s="75"/>
      <c r="H67" s="75"/>
      <c r="I67" s="204"/>
      <c r="J67" s="75"/>
      <c r="K67" s="75"/>
      <c r="L67" s="73"/>
    </row>
    <row r="68" s="1" customFormat="1" ht="6.96" customHeight="1">
      <c r="B68" s="47"/>
      <c r="C68" s="75"/>
      <c r="D68" s="75"/>
      <c r="E68" s="75"/>
      <c r="F68" s="75"/>
      <c r="G68" s="75"/>
      <c r="H68" s="75"/>
      <c r="I68" s="204"/>
      <c r="J68" s="75"/>
      <c r="K68" s="75"/>
      <c r="L68" s="73"/>
    </row>
    <row r="69" s="1" customFormat="1" ht="14.4" customHeight="1">
      <c r="B69" s="47"/>
      <c r="C69" s="77" t="s">
        <v>18</v>
      </c>
      <c r="D69" s="75"/>
      <c r="E69" s="75"/>
      <c r="F69" s="75"/>
      <c r="G69" s="75"/>
      <c r="H69" s="75"/>
      <c r="I69" s="204"/>
      <c r="J69" s="75"/>
      <c r="K69" s="75"/>
      <c r="L69" s="73"/>
    </row>
    <row r="70" s="1" customFormat="1" ht="16.5" customHeight="1">
      <c r="B70" s="47"/>
      <c r="C70" s="75"/>
      <c r="D70" s="75"/>
      <c r="E70" s="205" t="str">
        <f>E7</f>
        <v>Zvýšení bezpečnosti na železničních přejezdech v km 12,960 a 23,750 v ŽST Straškov</v>
      </c>
      <c r="F70" s="77"/>
      <c r="G70" s="77"/>
      <c r="H70" s="77"/>
      <c r="I70" s="204"/>
      <c r="J70" s="75"/>
      <c r="K70" s="75"/>
      <c r="L70" s="73"/>
    </row>
    <row r="71">
      <c r="B71" s="29"/>
      <c r="C71" s="77" t="s">
        <v>148</v>
      </c>
      <c r="D71" s="206"/>
      <c r="E71" s="206"/>
      <c r="F71" s="206"/>
      <c r="G71" s="206"/>
      <c r="H71" s="206"/>
      <c r="I71" s="149"/>
      <c r="J71" s="206"/>
      <c r="K71" s="206"/>
      <c r="L71" s="207"/>
    </row>
    <row r="72" s="1" customFormat="1" ht="16.5" customHeight="1">
      <c r="B72" s="47"/>
      <c r="C72" s="75"/>
      <c r="D72" s="75"/>
      <c r="E72" s="205" t="s">
        <v>838</v>
      </c>
      <c r="F72" s="75"/>
      <c r="G72" s="75"/>
      <c r="H72" s="75"/>
      <c r="I72" s="204"/>
      <c r="J72" s="75"/>
      <c r="K72" s="75"/>
      <c r="L72" s="73"/>
    </row>
    <row r="73" s="1" customFormat="1" ht="14.4" customHeight="1">
      <c r="B73" s="47"/>
      <c r="C73" s="77" t="s">
        <v>150</v>
      </c>
      <c r="D73" s="75"/>
      <c r="E73" s="75"/>
      <c r="F73" s="75"/>
      <c r="G73" s="75"/>
      <c r="H73" s="75"/>
      <c r="I73" s="204"/>
      <c r="J73" s="75"/>
      <c r="K73" s="75"/>
      <c r="L73" s="73"/>
    </row>
    <row r="74" s="1" customFormat="1" ht="17.25" customHeight="1">
      <c r="B74" s="47"/>
      <c r="C74" s="75"/>
      <c r="D74" s="75"/>
      <c r="E74" s="83" t="str">
        <f>E11</f>
        <v>3.04 - Staniční zařízení - dodávky SŽDC - NEOCEŇOVAT</v>
      </c>
      <c r="F74" s="75"/>
      <c r="G74" s="75"/>
      <c r="H74" s="75"/>
      <c r="I74" s="204"/>
      <c r="J74" s="75"/>
      <c r="K74" s="75"/>
      <c r="L74" s="73"/>
    </row>
    <row r="75" s="1" customFormat="1" ht="6.96" customHeight="1">
      <c r="B75" s="47"/>
      <c r="C75" s="75"/>
      <c r="D75" s="75"/>
      <c r="E75" s="75"/>
      <c r="F75" s="75"/>
      <c r="G75" s="75"/>
      <c r="H75" s="75"/>
      <c r="I75" s="204"/>
      <c r="J75" s="75"/>
      <c r="K75" s="75"/>
      <c r="L75" s="73"/>
    </row>
    <row r="76" s="1" customFormat="1" ht="18" customHeight="1">
      <c r="B76" s="47"/>
      <c r="C76" s="77" t="s">
        <v>24</v>
      </c>
      <c r="D76" s="75"/>
      <c r="E76" s="75"/>
      <c r="F76" s="208" t="str">
        <f>F14</f>
        <v>Straškov</v>
      </c>
      <c r="G76" s="75"/>
      <c r="H76" s="75"/>
      <c r="I76" s="209" t="s">
        <v>26</v>
      </c>
      <c r="J76" s="86" t="str">
        <f>IF(J14="","",J14)</f>
        <v>24. 10. 2018</v>
      </c>
      <c r="K76" s="75"/>
      <c r="L76" s="73"/>
    </row>
    <row r="77" s="1" customFormat="1" ht="6.96" customHeight="1">
      <c r="B77" s="47"/>
      <c r="C77" s="75"/>
      <c r="D77" s="75"/>
      <c r="E77" s="75"/>
      <c r="F77" s="75"/>
      <c r="G77" s="75"/>
      <c r="H77" s="75"/>
      <c r="I77" s="204"/>
      <c r="J77" s="75"/>
      <c r="K77" s="75"/>
      <c r="L77" s="73"/>
    </row>
    <row r="78" s="1" customFormat="1">
      <c r="B78" s="47"/>
      <c r="C78" s="77" t="s">
        <v>28</v>
      </c>
      <c r="D78" s="75"/>
      <c r="E78" s="75"/>
      <c r="F78" s="208" t="str">
        <f>E17</f>
        <v>SŽDC, s.o.</v>
      </c>
      <c r="G78" s="75"/>
      <c r="H78" s="75"/>
      <c r="I78" s="209" t="s">
        <v>36</v>
      </c>
      <c r="J78" s="208" t="str">
        <f>E23</f>
        <v xml:space="preserve"> </v>
      </c>
      <c r="K78" s="75"/>
      <c r="L78" s="73"/>
    </row>
    <row r="79" s="1" customFormat="1" ht="14.4" customHeight="1">
      <c r="B79" s="47"/>
      <c r="C79" s="77" t="s">
        <v>34</v>
      </c>
      <c r="D79" s="75"/>
      <c r="E79" s="75"/>
      <c r="F79" s="208" t="str">
        <f>IF(E20="","",E20)</f>
        <v/>
      </c>
      <c r="G79" s="75"/>
      <c r="H79" s="75"/>
      <c r="I79" s="204"/>
      <c r="J79" s="75"/>
      <c r="K79" s="75"/>
      <c r="L79" s="73"/>
    </row>
    <row r="80" s="1" customFormat="1" ht="10.32" customHeight="1">
      <c r="B80" s="47"/>
      <c r="C80" s="75"/>
      <c r="D80" s="75"/>
      <c r="E80" s="75"/>
      <c r="F80" s="75"/>
      <c r="G80" s="75"/>
      <c r="H80" s="75"/>
      <c r="I80" s="204"/>
      <c r="J80" s="75"/>
      <c r="K80" s="75"/>
      <c r="L80" s="73"/>
    </row>
    <row r="81" s="10" customFormat="1" ht="29.28" customHeight="1">
      <c r="B81" s="210"/>
      <c r="C81" s="211" t="s">
        <v>163</v>
      </c>
      <c r="D81" s="212" t="s">
        <v>59</v>
      </c>
      <c r="E81" s="212" t="s">
        <v>55</v>
      </c>
      <c r="F81" s="212" t="s">
        <v>164</v>
      </c>
      <c r="G81" s="212" t="s">
        <v>165</v>
      </c>
      <c r="H81" s="212" t="s">
        <v>166</v>
      </c>
      <c r="I81" s="213" t="s">
        <v>167</v>
      </c>
      <c r="J81" s="212" t="s">
        <v>154</v>
      </c>
      <c r="K81" s="214" t="s">
        <v>168</v>
      </c>
      <c r="L81" s="215"/>
      <c r="M81" s="103" t="s">
        <v>169</v>
      </c>
      <c r="N81" s="104" t="s">
        <v>44</v>
      </c>
      <c r="O81" s="104" t="s">
        <v>170</v>
      </c>
      <c r="P81" s="104" t="s">
        <v>171</v>
      </c>
      <c r="Q81" s="104" t="s">
        <v>172</v>
      </c>
      <c r="R81" s="104" t="s">
        <v>173</v>
      </c>
      <c r="S81" s="104" t="s">
        <v>174</v>
      </c>
      <c r="T81" s="105" t="s">
        <v>175</v>
      </c>
    </row>
    <row r="82" s="1" customFormat="1" ht="29.28" customHeight="1">
      <c r="B82" s="47"/>
      <c r="C82" s="109" t="s">
        <v>155</v>
      </c>
      <c r="D82" s="75"/>
      <c r="E82" s="75"/>
      <c r="F82" s="75"/>
      <c r="G82" s="75"/>
      <c r="H82" s="75"/>
      <c r="I82" s="204"/>
      <c r="J82" s="216">
        <f>BK82</f>
        <v>0</v>
      </c>
      <c r="K82" s="75"/>
      <c r="L82" s="73"/>
      <c r="M82" s="106"/>
      <c r="N82" s="107"/>
      <c r="O82" s="107"/>
      <c r="P82" s="217">
        <f>SUM(P83:P128)</f>
        <v>0</v>
      </c>
      <c r="Q82" s="107"/>
      <c r="R82" s="217">
        <f>SUM(R83:R128)</f>
        <v>0</v>
      </c>
      <c r="S82" s="107"/>
      <c r="T82" s="218">
        <f>SUM(T83:T128)</f>
        <v>0</v>
      </c>
      <c r="AT82" s="25" t="s">
        <v>73</v>
      </c>
      <c r="AU82" s="25" t="s">
        <v>156</v>
      </c>
      <c r="BK82" s="219">
        <f>SUM(BK83:BK128)</f>
        <v>0</v>
      </c>
    </row>
    <row r="83" s="1" customFormat="1" ht="16.5" customHeight="1">
      <c r="B83" s="47"/>
      <c r="C83" s="251" t="s">
        <v>81</v>
      </c>
      <c r="D83" s="251" t="s">
        <v>189</v>
      </c>
      <c r="E83" s="252" t="s">
        <v>1138</v>
      </c>
      <c r="F83" s="253" t="s">
        <v>1139</v>
      </c>
      <c r="G83" s="254" t="s">
        <v>183</v>
      </c>
      <c r="H83" s="255">
        <v>6</v>
      </c>
      <c r="I83" s="256"/>
      <c r="J83" s="257">
        <f>ROUND(I83*H83,2)</f>
        <v>0</v>
      </c>
      <c r="K83" s="253" t="s">
        <v>23</v>
      </c>
      <c r="L83" s="258"/>
      <c r="M83" s="259" t="s">
        <v>23</v>
      </c>
      <c r="N83" s="260" t="s">
        <v>45</v>
      </c>
      <c r="O83" s="48"/>
      <c r="P83" s="245">
        <f>O83*H83</f>
        <v>0</v>
      </c>
      <c r="Q83" s="245">
        <v>0</v>
      </c>
      <c r="R83" s="245">
        <f>Q83*H83</f>
        <v>0</v>
      </c>
      <c r="S83" s="245">
        <v>0</v>
      </c>
      <c r="T83" s="246">
        <f>S83*H83</f>
        <v>0</v>
      </c>
      <c r="AR83" s="25" t="s">
        <v>212</v>
      </c>
      <c r="AT83" s="25" t="s">
        <v>189</v>
      </c>
      <c r="AU83" s="25" t="s">
        <v>74</v>
      </c>
      <c r="AY83" s="25" t="s">
        <v>178</v>
      </c>
      <c r="BE83" s="247">
        <f>IF(N83="základní",J83,0)</f>
        <v>0</v>
      </c>
      <c r="BF83" s="247">
        <f>IF(N83="snížená",J83,0)</f>
        <v>0</v>
      </c>
      <c r="BG83" s="247">
        <f>IF(N83="zákl. přenesená",J83,0)</f>
        <v>0</v>
      </c>
      <c r="BH83" s="247">
        <f>IF(N83="sníž. přenesená",J83,0)</f>
        <v>0</v>
      </c>
      <c r="BI83" s="247">
        <f>IF(N83="nulová",J83,0)</f>
        <v>0</v>
      </c>
      <c r="BJ83" s="25" t="s">
        <v>81</v>
      </c>
      <c r="BK83" s="247">
        <f>ROUND(I83*H83,2)</f>
        <v>0</v>
      </c>
      <c r="BL83" s="25" t="s">
        <v>185</v>
      </c>
      <c r="BM83" s="25" t="s">
        <v>1140</v>
      </c>
    </row>
    <row r="84" s="1" customFormat="1">
      <c r="B84" s="47"/>
      <c r="C84" s="75"/>
      <c r="D84" s="248" t="s">
        <v>187</v>
      </c>
      <c r="E84" s="75"/>
      <c r="F84" s="249" t="s">
        <v>1141</v>
      </c>
      <c r="G84" s="75"/>
      <c r="H84" s="75"/>
      <c r="I84" s="204"/>
      <c r="J84" s="75"/>
      <c r="K84" s="75"/>
      <c r="L84" s="73"/>
      <c r="M84" s="250"/>
      <c r="N84" s="48"/>
      <c r="O84" s="48"/>
      <c r="P84" s="48"/>
      <c r="Q84" s="48"/>
      <c r="R84" s="48"/>
      <c r="S84" s="48"/>
      <c r="T84" s="96"/>
      <c r="AT84" s="25" t="s">
        <v>187</v>
      </c>
      <c r="AU84" s="25" t="s">
        <v>74</v>
      </c>
    </row>
    <row r="85" s="1" customFormat="1" ht="16.5" customHeight="1">
      <c r="B85" s="47"/>
      <c r="C85" s="251" t="s">
        <v>83</v>
      </c>
      <c r="D85" s="251" t="s">
        <v>189</v>
      </c>
      <c r="E85" s="252" t="s">
        <v>1142</v>
      </c>
      <c r="F85" s="253" t="s">
        <v>1143</v>
      </c>
      <c r="G85" s="254" t="s">
        <v>183</v>
      </c>
      <c r="H85" s="255">
        <v>6</v>
      </c>
      <c r="I85" s="256"/>
      <c r="J85" s="257">
        <f>ROUND(I85*H85,2)</f>
        <v>0</v>
      </c>
      <c r="K85" s="253" t="s">
        <v>23</v>
      </c>
      <c r="L85" s="258"/>
      <c r="M85" s="259" t="s">
        <v>23</v>
      </c>
      <c r="N85" s="260" t="s">
        <v>45</v>
      </c>
      <c r="O85" s="48"/>
      <c r="P85" s="245">
        <f>O85*H85</f>
        <v>0</v>
      </c>
      <c r="Q85" s="245">
        <v>0</v>
      </c>
      <c r="R85" s="245">
        <f>Q85*H85</f>
        <v>0</v>
      </c>
      <c r="S85" s="245">
        <v>0</v>
      </c>
      <c r="T85" s="246">
        <f>S85*H85</f>
        <v>0</v>
      </c>
      <c r="AR85" s="25" t="s">
        <v>212</v>
      </c>
      <c r="AT85" s="25" t="s">
        <v>189</v>
      </c>
      <c r="AU85" s="25" t="s">
        <v>74</v>
      </c>
      <c r="AY85" s="25" t="s">
        <v>178</v>
      </c>
      <c r="BE85" s="247">
        <f>IF(N85="základní",J85,0)</f>
        <v>0</v>
      </c>
      <c r="BF85" s="247">
        <f>IF(N85="snížená",J85,0)</f>
        <v>0</v>
      </c>
      <c r="BG85" s="247">
        <f>IF(N85="zákl. přenesená",J85,0)</f>
        <v>0</v>
      </c>
      <c r="BH85" s="247">
        <f>IF(N85="sníž. přenesená",J85,0)</f>
        <v>0</v>
      </c>
      <c r="BI85" s="247">
        <f>IF(N85="nulová",J85,0)</f>
        <v>0</v>
      </c>
      <c r="BJ85" s="25" t="s">
        <v>81</v>
      </c>
      <c r="BK85" s="247">
        <f>ROUND(I85*H85,2)</f>
        <v>0</v>
      </c>
      <c r="BL85" s="25" t="s">
        <v>185</v>
      </c>
      <c r="BM85" s="25" t="s">
        <v>1144</v>
      </c>
    </row>
    <row r="86" s="1" customFormat="1">
      <c r="B86" s="47"/>
      <c r="C86" s="75"/>
      <c r="D86" s="248" t="s">
        <v>187</v>
      </c>
      <c r="E86" s="75"/>
      <c r="F86" s="249" t="s">
        <v>1145</v>
      </c>
      <c r="G86" s="75"/>
      <c r="H86" s="75"/>
      <c r="I86" s="204"/>
      <c r="J86" s="75"/>
      <c r="K86" s="75"/>
      <c r="L86" s="73"/>
      <c r="M86" s="250"/>
      <c r="N86" s="48"/>
      <c r="O86" s="48"/>
      <c r="P86" s="48"/>
      <c r="Q86" s="48"/>
      <c r="R86" s="48"/>
      <c r="S86" s="48"/>
      <c r="T86" s="96"/>
      <c r="AT86" s="25" t="s">
        <v>187</v>
      </c>
      <c r="AU86" s="25" t="s">
        <v>74</v>
      </c>
    </row>
    <row r="87" s="1" customFormat="1" ht="16.5" customHeight="1">
      <c r="B87" s="47"/>
      <c r="C87" s="251" t="s">
        <v>191</v>
      </c>
      <c r="D87" s="251" t="s">
        <v>189</v>
      </c>
      <c r="E87" s="252" t="s">
        <v>1146</v>
      </c>
      <c r="F87" s="253" t="s">
        <v>1147</v>
      </c>
      <c r="G87" s="254" t="s">
        <v>183</v>
      </c>
      <c r="H87" s="255">
        <v>3</v>
      </c>
      <c r="I87" s="256"/>
      <c r="J87" s="257">
        <f>ROUND(I87*H87,2)</f>
        <v>0</v>
      </c>
      <c r="K87" s="253" t="s">
        <v>23</v>
      </c>
      <c r="L87" s="258"/>
      <c r="M87" s="259" t="s">
        <v>23</v>
      </c>
      <c r="N87" s="260" t="s">
        <v>45</v>
      </c>
      <c r="O87" s="48"/>
      <c r="P87" s="245">
        <f>O87*H87</f>
        <v>0</v>
      </c>
      <c r="Q87" s="245">
        <v>0</v>
      </c>
      <c r="R87" s="245">
        <f>Q87*H87</f>
        <v>0</v>
      </c>
      <c r="S87" s="245">
        <v>0</v>
      </c>
      <c r="T87" s="246">
        <f>S87*H87</f>
        <v>0</v>
      </c>
      <c r="AR87" s="25" t="s">
        <v>212</v>
      </c>
      <c r="AT87" s="25" t="s">
        <v>189</v>
      </c>
      <c r="AU87" s="25" t="s">
        <v>74</v>
      </c>
      <c r="AY87" s="25" t="s">
        <v>178</v>
      </c>
      <c r="BE87" s="247">
        <f>IF(N87="základní",J87,0)</f>
        <v>0</v>
      </c>
      <c r="BF87" s="247">
        <f>IF(N87="snížená",J87,0)</f>
        <v>0</v>
      </c>
      <c r="BG87" s="247">
        <f>IF(N87="zákl. přenesená",J87,0)</f>
        <v>0</v>
      </c>
      <c r="BH87" s="247">
        <f>IF(N87="sníž. přenesená",J87,0)</f>
        <v>0</v>
      </c>
      <c r="BI87" s="247">
        <f>IF(N87="nulová",J87,0)</f>
        <v>0</v>
      </c>
      <c r="BJ87" s="25" t="s">
        <v>81</v>
      </c>
      <c r="BK87" s="247">
        <f>ROUND(I87*H87,2)</f>
        <v>0</v>
      </c>
      <c r="BL87" s="25" t="s">
        <v>185</v>
      </c>
      <c r="BM87" s="25" t="s">
        <v>1148</v>
      </c>
    </row>
    <row r="88" s="1" customFormat="1">
      <c r="B88" s="47"/>
      <c r="C88" s="75"/>
      <c r="D88" s="248" t="s">
        <v>187</v>
      </c>
      <c r="E88" s="75"/>
      <c r="F88" s="249" t="s">
        <v>1149</v>
      </c>
      <c r="G88" s="75"/>
      <c r="H88" s="75"/>
      <c r="I88" s="204"/>
      <c r="J88" s="75"/>
      <c r="K88" s="75"/>
      <c r="L88" s="73"/>
      <c r="M88" s="250"/>
      <c r="N88" s="48"/>
      <c r="O88" s="48"/>
      <c r="P88" s="48"/>
      <c r="Q88" s="48"/>
      <c r="R88" s="48"/>
      <c r="S88" s="48"/>
      <c r="T88" s="96"/>
      <c r="AT88" s="25" t="s">
        <v>187</v>
      </c>
      <c r="AU88" s="25" t="s">
        <v>74</v>
      </c>
    </row>
    <row r="89" s="1" customFormat="1" ht="16.5" customHeight="1">
      <c r="B89" s="47"/>
      <c r="C89" s="251" t="s">
        <v>185</v>
      </c>
      <c r="D89" s="251" t="s">
        <v>189</v>
      </c>
      <c r="E89" s="252" t="s">
        <v>1150</v>
      </c>
      <c r="F89" s="253" t="s">
        <v>1151</v>
      </c>
      <c r="G89" s="254" t="s">
        <v>183</v>
      </c>
      <c r="H89" s="255">
        <v>15</v>
      </c>
      <c r="I89" s="256"/>
      <c r="J89" s="257">
        <f>ROUND(I89*H89,2)</f>
        <v>0</v>
      </c>
      <c r="K89" s="253" t="s">
        <v>23</v>
      </c>
      <c r="L89" s="258"/>
      <c r="M89" s="259" t="s">
        <v>23</v>
      </c>
      <c r="N89" s="260" t="s">
        <v>45</v>
      </c>
      <c r="O89" s="48"/>
      <c r="P89" s="245">
        <f>O89*H89</f>
        <v>0</v>
      </c>
      <c r="Q89" s="245">
        <v>0</v>
      </c>
      <c r="R89" s="245">
        <f>Q89*H89</f>
        <v>0</v>
      </c>
      <c r="S89" s="245">
        <v>0</v>
      </c>
      <c r="T89" s="246">
        <f>S89*H89</f>
        <v>0</v>
      </c>
      <c r="AR89" s="25" t="s">
        <v>212</v>
      </c>
      <c r="AT89" s="25" t="s">
        <v>189</v>
      </c>
      <c r="AU89" s="25" t="s">
        <v>74</v>
      </c>
      <c r="AY89" s="25" t="s">
        <v>178</v>
      </c>
      <c r="BE89" s="247">
        <f>IF(N89="základní",J89,0)</f>
        <v>0</v>
      </c>
      <c r="BF89" s="247">
        <f>IF(N89="snížená",J89,0)</f>
        <v>0</v>
      </c>
      <c r="BG89" s="247">
        <f>IF(N89="zákl. přenesená",J89,0)</f>
        <v>0</v>
      </c>
      <c r="BH89" s="247">
        <f>IF(N89="sníž. přenesená",J89,0)</f>
        <v>0</v>
      </c>
      <c r="BI89" s="247">
        <f>IF(N89="nulová",J89,0)</f>
        <v>0</v>
      </c>
      <c r="BJ89" s="25" t="s">
        <v>81</v>
      </c>
      <c r="BK89" s="247">
        <f>ROUND(I89*H89,2)</f>
        <v>0</v>
      </c>
      <c r="BL89" s="25" t="s">
        <v>185</v>
      </c>
      <c r="BM89" s="25" t="s">
        <v>1152</v>
      </c>
    </row>
    <row r="90" s="1" customFormat="1">
      <c r="B90" s="47"/>
      <c r="C90" s="75"/>
      <c r="D90" s="248" t="s">
        <v>187</v>
      </c>
      <c r="E90" s="75"/>
      <c r="F90" s="249" t="s">
        <v>1153</v>
      </c>
      <c r="G90" s="75"/>
      <c r="H90" s="75"/>
      <c r="I90" s="204"/>
      <c r="J90" s="75"/>
      <c r="K90" s="75"/>
      <c r="L90" s="73"/>
      <c r="M90" s="250"/>
      <c r="N90" s="48"/>
      <c r="O90" s="48"/>
      <c r="P90" s="48"/>
      <c r="Q90" s="48"/>
      <c r="R90" s="48"/>
      <c r="S90" s="48"/>
      <c r="T90" s="96"/>
      <c r="AT90" s="25" t="s">
        <v>187</v>
      </c>
      <c r="AU90" s="25" t="s">
        <v>74</v>
      </c>
    </row>
    <row r="91" s="1" customFormat="1" ht="16.5" customHeight="1">
      <c r="B91" s="47"/>
      <c r="C91" s="251" t="s">
        <v>208</v>
      </c>
      <c r="D91" s="251" t="s">
        <v>189</v>
      </c>
      <c r="E91" s="252" t="s">
        <v>1154</v>
      </c>
      <c r="F91" s="253" t="s">
        <v>1155</v>
      </c>
      <c r="G91" s="254" t="s">
        <v>183</v>
      </c>
      <c r="H91" s="255">
        <v>6</v>
      </c>
      <c r="I91" s="256"/>
      <c r="J91" s="257">
        <f>ROUND(I91*H91,2)</f>
        <v>0</v>
      </c>
      <c r="K91" s="253" t="s">
        <v>23</v>
      </c>
      <c r="L91" s="258"/>
      <c r="M91" s="259" t="s">
        <v>23</v>
      </c>
      <c r="N91" s="260" t="s">
        <v>45</v>
      </c>
      <c r="O91" s="48"/>
      <c r="P91" s="245">
        <f>O91*H91</f>
        <v>0</v>
      </c>
      <c r="Q91" s="245">
        <v>0</v>
      </c>
      <c r="R91" s="245">
        <f>Q91*H91</f>
        <v>0</v>
      </c>
      <c r="S91" s="245">
        <v>0</v>
      </c>
      <c r="T91" s="246">
        <f>S91*H91</f>
        <v>0</v>
      </c>
      <c r="AR91" s="25" t="s">
        <v>212</v>
      </c>
      <c r="AT91" s="25" t="s">
        <v>189</v>
      </c>
      <c r="AU91" s="25" t="s">
        <v>74</v>
      </c>
      <c r="AY91" s="25" t="s">
        <v>178</v>
      </c>
      <c r="BE91" s="247">
        <f>IF(N91="základní",J91,0)</f>
        <v>0</v>
      </c>
      <c r="BF91" s="247">
        <f>IF(N91="snížená",J91,0)</f>
        <v>0</v>
      </c>
      <c r="BG91" s="247">
        <f>IF(N91="zákl. přenesená",J91,0)</f>
        <v>0</v>
      </c>
      <c r="BH91" s="247">
        <f>IF(N91="sníž. přenesená",J91,0)</f>
        <v>0</v>
      </c>
      <c r="BI91" s="247">
        <f>IF(N91="nulová",J91,0)</f>
        <v>0</v>
      </c>
      <c r="BJ91" s="25" t="s">
        <v>81</v>
      </c>
      <c r="BK91" s="247">
        <f>ROUND(I91*H91,2)</f>
        <v>0</v>
      </c>
      <c r="BL91" s="25" t="s">
        <v>185</v>
      </c>
      <c r="BM91" s="25" t="s">
        <v>1156</v>
      </c>
    </row>
    <row r="92" s="1" customFormat="1">
      <c r="B92" s="47"/>
      <c r="C92" s="75"/>
      <c r="D92" s="248" t="s">
        <v>187</v>
      </c>
      <c r="E92" s="75"/>
      <c r="F92" s="249" t="s">
        <v>1157</v>
      </c>
      <c r="G92" s="75"/>
      <c r="H92" s="75"/>
      <c r="I92" s="204"/>
      <c r="J92" s="75"/>
      <c r="K92" s="75"/>
      <c r="L92" s="73"/>
      <c r="M92" s="250"/>
      <c r="N92" s="48"/>
      <c r="O92" s="48"/>
      <c r="P92" s="48"/>
      <c r="Q92" s="48"/>
      <c r="R92" s="48"/>
      <c r="S92" s="48"/>
      <c r="T92" s="96"/>
      <c r="AT92" s="25" t="s">
        <v>187</v>
      </c>
      <c r="AU92" s="25" t="s">
        <v>74</v>
      </c>
    </row>
    <row r="93" s="1" customFormat="1" ht="16.5" customHeight="1">
      <c r="B93" s="47"/>
      <c r="C93" s="251" t="s">
        <v>215</v>
      </c>
      <c r="D93" s="251" t="s">
        <v>189</v>
      </c>
      <c r="E93" s="252" t="s">
        <v>1158</v>
      </c>
      <c r="F93" s="253" t="s">
        <v>1159</v>
      </c>
      <c r="G93" s="254" t="s">
        <v>183</v>
      </c>
      <c r="H93" s="255">
        <v>2</v>
      </c>
      <c r="I93" s="256"/>
      <c r="J93" s="257">
        <f>ROUND(I93*H93,2)</f>
        <v>0</v>
      </c>
      <c r="K93" s="253" t="s">
        <v>23</v>
      </c>
      <c r="L93" s="258"/>
      <c r="M93" s="259" t="s">
        <v>23</v>
      </c>
      <c r="N93" s="260" t="s">
        <v>45</v>
      </c>
      <c r="O93" s="48"/>
      <c r="P93" s="245">
        <f>O93*H93</f>
        <v>0</v>
      </c>
      <c r="Q93" s="245">
        <v>0</v>
      </c>
      <c r="R93" s="245">
        <f>Q93*H93</f>
        <v>0</v>
      </c>
      <c r="S93" s="245">
        <v>0</v>
      </c>
      <c r="T93" s="246">
        <f>S93*H93</f>
        <v>0</v>
      </c>
      <c r="AR93" s="25" t="s">
        <v>212</v>
      </c>
      <c r="AT93" s="25" t="s">
        <v>189</v>
      </c>
      <c r="AU93" s="25" t="s">
        <v>74</v>
      </c>
      <c r="AY93" s="25" t="s">
        <v>178</v>
      </c>
      <c r="BE93" s="247">
        <f>IF(N93="základní",J93,0)</f>
        <v>0</v>
      </c>
      <c r="BF93" s="247">
        <f>IF(N93="snížená",J93,0)</f>
        <v>0</v>
      </c>
      <c r="BG93" s="247">
        <f>IF(N93="zákl. přenesená",J93,0)</f>
        <v>0</v>
      </c>
      <c r="BH93" s="247">
        <f>IF(N93="sníž. přenesená",J93,0)</f>
        <v>0</v>
      </c>
      <c r="BI93" s="247">
        <f>IF(N93="nulová",J93,0)</f>
        <v>0</v>
      </c>
      <c r="BJ93" s="25" t="s">
        <v>81</v>
      </c>
      <c r="BK93" s="247">
        <f>ROUND(I93*H93,2)</f>
        <v>0</v>
      </c>
      <c r="BL93" s="25" t="s">
        <v>185</v>
      </c>
      <c r="BM93" s="25" t="s">
        <v>1160</v>
      </c>
    </row>
    <row r="94" s="1" customFormat="1">
      <c r="B94" s="47"/>
      <c r="C94" s="75"/>
      <c r="D94" s="248" t="s">
        <v>187</v>
      </c>
      <c r="E94" s="75"/>
      <c r="F94" s="249" t="s">
        <v>1161</v>
      </c>
      <c r="G94" s="75"/>
      <c r="H94" s="75"/>
      <c r="I94" s="204"/>
      <c r="J94" s="75"/>
      <c r="K94" s="75"/>
      <c r="L94" s="73"/>
      <c r="M94" s="250"/>
      <c r="N94" s="48"/>
      <c r="O94" s="48"/>
      <c r="P94" s="48"/>
      <c r="Q94" s="48"/>
      <c r="R94" s="48"/>
      <c r="S94" s="48"/>
      <c r="T94" s="96"/>
      <c r="AT94" s="25" t="s">
        <v>187</v>
      </c>
      <c r="AU94" s="25" t="s">
        <v>74</v>
      </c>
    </row>
    <row r="95" s="1" customFormat="1" ht="16.5" customHeight="1">
      <c r="B95" s="47"/>
      <c r="C95" s="251" t="s">
        <v>245</v>
      </c>
      <c r="D95" s="251" t="s">
        <v>189</v>
      </c>
      <c r="E95" s="252" t="s">
        <v>1162</v>
      </c>
      <c r="F95" s="253" t="s">
        <v>1163</v>
      </c>
      <c r="G95" s="254" t="s">
        <v>183</v>
      </c>
      <c r="H95" s="255">
        <v>3</v>
      </c>
      <c r="I95" s="256"/>
      <c r="J95" s="257">
        <f>ROUND(I95*H95,2)</f>
        <v>0</v>
      </c>
      <c r="K95" s="253" t="s">
        <v>23</v>
      </c>
      <c r="L95" s="258"/>
      <c r="M95" s="259" t="s">
        <v>23</v>
      </c>
      <c r="N95" s="260" t="s">
        <v>45</v>
      </c>
      <c r="O95" s="48"/>
      <c r="P95" s="245">
        <f>O95*H95</f>
        <v>0</v>
      </c>
      <c r="Q95" s="245">
        <v>0</v>
      </c>
      <c r="R95" s="245">
        <f>Q95*H95</f>
        <v>0</v>
      </c>
      <c r="S95" s="245">
        <v>0</v>
      </c>
      <c r="T95" s="246">
        <f>S95*H95</f>
        <v>0</v>
      </c>
      <c r="AR95" s="25" t="s">
        <v>212</v>
      </c>
      <c r="AT95" s="25" t="s">
        <v>189</v>
      </c>
      <c r="AU95" s="25" t="s">
        <v>74</v>
      </c>
      <c r="AY95" s="25" t="s">
        <v>178</v>
      </c>
      <c r="BE95" s="247">
        <f>IF(N95="základní",J95,0)</f>
        <v>0</v>
      </c>
      <c r="BF95" s="247">
        <f>IF(N95="snížená",J95,0)</f>
        <v>0</v>
      </c>
      <c r="BG95" s="247">
        <f>IF(N95="zákl. přenesená",J95,0)</f>
        <v>0</v>
      </c>
      <c r="BH95" s="247">
        <f>IF(N95="sníž. přenesená",J95,0)</f>
        <v>0</v>
      </c>
      <c r="BI95" s="247">
        <f>IF(N95="nulová",J95,0)</f>
        <v>0</v>
      </c>
      <c r="BJ95" s="25" t="s">
        <v>81</v>
      </c>
      <c r="BK95" s="247">
        <f>ROUND(I95*H95,2)</f>
        <v>0</v>
      </c>
      <c r="BL95" s="25" t="s">
        <v>185</v>
      </c>
      <c r="BM95" s="25" t="s">
        <v>1164</v>
      </c>
    </row>
    <row r="96" s="1" customFormat="1">
      <c r="B96" s="47"/>
      <c r="C96" s="75"/>
      <c r="D96" s="248" t="s">
        <v>187</v>
      </c>
      <c r="E96" s="75"/>
      <c r="F96" s="249" t="s">
        <v>1165</v>
      </c>
      <c r="G96" s="75"/>
      <c r="H96" s="75"/>
      <c r="I96" s="204"/>
      <c r="J96" s="75"/>
      <c r="K96" s="75"/>
      <c r="L96" s="73"/>
      <c r="M96" s="250"/>
      <c r="N96" s="48"/>
      <c r="O96" s="48"/>
      <c r="P96" s="48"/>
      <c r="Q96" s="48"/>
      <c r="R96" s="48"/>
      <c r="S96" s="48"/>
      <c r="T96" s="96"/>
      <c r="AT96" s="25" t="s">
        <v>187</v>
      </c>
      <c r="AU96" s="25" t="s">
        <v>74</v>
      </c>
    </row>
    <row r="97" s="1" customFormat="1" ht="16.5" customHeight="1">
      <c r="B97" s="47"/>
      <c r="C97" s="251" t="s">
        <v>212</v>
      </c>
      <c r="D97" s="251" t="s">
        <v>189</v>
      </c>
      <c r="E97" s="252" t="s">
        <v>1166</v>
      </c>
      <c r="F97" s="253" t="s">
        <v>1167</v>
      </c>
      <c r="G97" s="254" t="s">
        <v>183</v>
      </c>
      <c r="H97" s="255">
        <v>1</v>
      </c>
      <c r="I97" s="256"/>
      <c r="J97" s="257">
        <f>ROUND(I97*H97,2)</f>
        <v>0</v>
      </c>
      <c r="K97" s="253" t="s">
        <v>23</v>
      </c>
      <c r="L97" s="258"/>
      <c r="M97" s="259" t="s">
        <v>23</v>
      </c>
      <c r="N97" s="260" t="s">
        <v>45</v>
      </c>
      <c r="O97" s="48"/>
      <c r="P97" s="245">
        <f>O97*H97</f>
        <v>0</v>
      </c>
      <c r="Q97" s="245">
        <v>0</v>
      </c>
      <c r="R97" s="245">
        <f>Q97*H97</f>
        <v>0</v>
      </c>
      <c r="S97" s="245">
        <v>0</v>
      </c>
      <c r="T97" s="246">
        <f>S97*H97</f>
        <v>0</v>
      </c>
      <c r="AR97" s="25" t="s">
        <v>212</v>
      </c>
      <c r="AT97" s="25" t="s">
        <v>189</v>
      </c>
      <c r="AU97" s="25" t="s">
        <v>74</v>
      </c>
      <c r="AY97" s="25" t="s">
        <v>178</v>
      </c>
      <c r="BE97" s="247">
        <f>IF(N97="základní",J97,0)</f>
        <v>0</v>
      </c>
      <c r="BF97" s="247">
        <f>IF(N97="snížená",J97,0)</f>
        <v>0</v>
      </c>
      <c r="BG97" s="247">
        <f>IF(N97="zákl. přenesená",J97,0)</f>
        <v>0</v>
      </c>
      <c r="BH97" s="247">
        <f>IF(N97="sníž. přenesená",J97,0)</f>
        <v>0</v>
      </c>
      <c r="BI97" s="247">
        <f>IF(N97="nulová",J97,0)</f>
        <v>0</v>
      </c>
      <c r="BJ97" s="25" t="s">
        <v>81</v>
      </c>
      <c r="BK97" s="247">
        <f>ROUND(I97*H97,2)</f>
        <v>0</v>
      </c>
      <c r="BL97" s="25" t="s">
        <v>185</v>
      </c>
      <c r="BM97" s="25" t="s">
        <v>1168</v>
      </c>
    </row>
    <row r="98" s="1" customFormat="1">
      <c r="B98" s="47"/>
      <c r="C98" s="75"/>
      <c r="D98" s="248" t="s">
        <v>187</v>
      </c>
      <c r="E98" s="75"/>
      <c r="F98" s="249" t="s">
        <v>1169</v>
      </c>
      <c r="G98" s="75"/>
      <c r="H98" s="75"/>
      <c r="I98" s="204"/>
      <c r="J98" s="75"/>
      <c r="K98" s="75"/>
      <c r="L98" s="73"/>
      <c r="M98" s="250"/>
      <c r="N98" s="48"/>
      <c r="O98" s="48"/>
      <c r="P98" s="48"/>
      <c r="Q98" s="48"/>
      <c r="R98" s="48"/>
      <c r="S98" s="48"/>
      <c r="T98" s="96"/>
      <c r="AT98" s="25" t="s">
        <v>187</v>
      </c>
      <c r="AU98" s="25" t="s">
        <v>74</v>
      </c>
    </row>
    <row r="99" s="1" customFormat="1" ht="16.5" customHeight="1">
      <c r="B99" s="47"/>
      <c r="C99" s="251" t="s">
        <v>252</v>
      </c>
      <c r="D99" s="251" t="s">
        <v>189</v>
      </c>
      <c r="E99" s="252" t="s">
        <v>1170</v>
      </c>
      <c r="F99" s="253" t="s">
        <v>1171</v>
      </c>
      <c r="G99" s="254" t="s">
        <v>183</v>
      </c>
      <c r="H99" s="255">
        <v>3</v>
      </c>
      <c r="I99" s="256"/>
      <c r="J99" s="257">
        <f>ROUND(I99*H99,2)</f>
        <v>0</v>
      </c>
      <c r="K99" s="253" t="s">
        <v>23</v>
      </c>
      <c r="L99" s="258"/>
      <c r="M99" s="259" t="s">
        <v>23</v>
      </c>
      <c r="N99" s="260" t="s">
        <v>45</v>
      </c>
      <c r="O99" s="48"/>
      <c r="P99" s="245">
        <f>O99*H99</f>
        <v>0</v>
      </c>
      <c r="Q99" s="245">
        <v>0</v>
      </c>
      <c r="R99" s="245">
        <f>Q99*H99</f>
        <v>0</v>
      </c>
      <c r="S99" s="245">
        <v>0</v>
      </c>
      <c r="T99" s="246">
        <f>S99*H99</f>
        <v>0</v>
      </c>
      <c r="AR99" s="25" t="s">
        <v>212</v>
      </c>
      <c r="AT99" s="25" t="s">
        <v>189</v>
      </c>
      <c r="AU99" s="25" t="s">
        <v>74</v>
      </c>
      <c r="AY99" s="25" t="s">
        <v>178</v>
      </c>
      <c r="BE99" s="247">
        <f>IF(N99="základní",J99,0)</f>
        <v>0</v>
      </c>
      <c r="BF99" s="247">
        <f>IF(N99="snížená",J99,0)</f>
        <v>0</v>
      </c>
      <c r="BG99" s="247">
        <f>IF(N99="zákl. přenesená",J99,0)</f>
        <v>0</v>
      </c>
      <c r="BH99" s="247">
        <f>IF(N99="sníž. přenesená",J99,0)</f>
        <v>0</v>
      </c>
      <c r="BI99" s="247">
        <f>IF(N99="nulová",J99,0)</f>
        <v>0</v>
      </c>
      <c r="BJ99" s="25" t="s">
        <v>81</v>
      </c>
      <c r="BK99" s="247">
        <f>ROUND(I99*H99,2)</f>
        <v>0</v>
      </c>
      <c r="BL99" s="25" t="s">
        <v>185</v>
      </c>
      <c r="BM99" s="25" t="s">
        <v>1172</v>
      </c>
    </row>
    <row r="100" s="1" customFormat="1">
      <c r="B100" s="47"/>
      <c r="C100" s="75"/>
      <c r="D100" s="248" t="s">
        <v>187</v>
      </c>
      <c r="E100" s="75"/>
      <c r="F100" s="249" t="s">
        <v>1173</v>
      </c>
      <c r="G100" s="75"/>
      <c r="H100" s="75"/>
      <c r="I100" s="204"/>
      <c r="J100" s="75"/>
      <c r="K100" s="75"/>
      <c r="L100" s="73"/>
      <c r="M100" s="250"/>
      <c r="N100" s="48"/>
      <c r="O100" s="48"/>
      <c r="P100" s="48"/>
      <c r="Q100" s="48"/>
      <c r="R100" s="48"/>
      <c r="S100" s="48"/>
      <c r="T100" s="96"/>
      <c r="AT100" s="25" t="s">
        <v>187</v>
      </c>
      <c r="AU100" s="25" t="s">
        <v>74</v>
      </c>
    </row>
    <row r="101" s="1" customFormat="1" ht="16.5" customHeight="1">
      <c r="B101" s="47"/>
      <c r="C101" s="251" t="s">
        <v>256</v>
      </c>
      <c r="D101" s="251" t="s">
        <v>189</v>
      </c>
      <c r="E101" s="252" t="s">
        <v>1174</v>
      </c>
      <c r="F101" s="253" t="s">
        <v>1175</v>
      </c>
      <c r="G101" s="254" t="s">
        <v>183</v>
      </c>
      <c r="H101" s="255">
        <v>6</v>
      </c>
      <c r="I101" s="256"/>
      <c r="J101" s="257">
        <f>ROUND(I101*H101,2)</f>
        <v>0</v>
      </c>
      <c r="K101" s="253" t="s">
        <v>23</v>
      </c>
      <c r="L101" s="258"/>
      <c r="M101" s="259" t="s">
        <v>23</v>
      </c>
      <c r="N101" s="260" t="s">
        <v>45</v>
      </c>
      <c r="O101" s="48"/>
      <c r="P101" s="245">
        <f>O101*H101</f>
        <v>0</v>
      </c>
      <c r="Q101" s="245">
        <v>0</v>
      </c>
      <c r="R101" s="245">
        <f>Q101*H101</f>
        <v>0</v>
      </c>
      <c r="S101" s="245">
        <v>0</v>
      </c>
      <c r="T101" s="246">
        <f>S101*H101</f>
        <v>0</v>
      </c>
      <c r="AR101" s="25" t="s">
        <v>212</v>
      </c>
      <c r="AT101" s="25" t="s">
        <v>189</v>
      </c>
      <c r="AU101" s="25" t="s">
        <v>74</v>
      </c>
      <c r="AY101" s="25" t="s">
        <v>178</v>
      </c>
      <c r="BE101" s="247">
        <f>IF(N101="základní",J101,0)</f>
        <v>0</v>
      </c>
      <c r="BF101" s="247">
        <f>IF(N101="snížená",J101,0)</f>
        <v>0</v>
      </c>
      <c r="BG101" s="247">
        <f>IF(N101="zákl. přenesená",J101,0)</f>
        <v>0</v>
      </c>
      <c r="BH101" s="247">
        <f>IF(N101="sníž. přenesená",J101,0)</f>
        <v>0</v>
      </c>
      <c r="BI101" s="247">
        <f>IF(N101="nulová",J101,0)</f>
        <v>0</v>
      </c>
      <c r="BJ101" s="25" t="s">
        <v>81</v>
      </c>
      <c r="BK101" s="247">
        <f>ROUND(I101*H101,2)</f>
        <v>0</v>
      </c>
      <c r="BL101" s="25" t="s">
        <v>185</v>
      </c>
      <c r="BM101" s="25" t="s">
        <v>1176</v>
      </c>
    </row>
    <row r="102" s="1" customFormat="1">
      <c r="B102" s="47"/>
      <c r="C102" s="75"/>
      <c r="D102" s="248" t="s">
        <v>187</v>
      </c>
      <c r="E102" s="75"/>
      <c r="F102" s="249" t="s">
        <v>1177</v>
      </c>
      <c r="G102" s="75"/>
      <c r="H102" s="75"/>
      <c r="I102" s="204"/>
      <c r="J102" s="75"/>
      <c r="K102" s="75"/>
      <c r="L102" s="73"/>
      <c r="M102" s="250"/>
      <c r="N102" s="48"/>
      <c r="O102" s="48"/>
      <c r="P102" s="48"/>
      <c r="Q102" s="48"/>
      <c r="R102" s="48"/>
      <c r="S102" s="48"/>
      <c r="T102" s="96"/>
      <c r="AT102" s="25" t="s">
        <v>187</v>
      </c>
      <c r="AU102" s="25" t="s">
        <v>74</v>
      </c>
    </row>
    <row r="103" s="1" customFormat="1" ht="16.5" customHeight="1">
      <c r="B103" s="47"/>
      <c r="C103" s="251" t="s">
        <v>260</v>
      </c>
      <c r="D103" s="251" t="s">
        <v>189</v>
      </c>
      <c r="E103" s="252" t="s">
        <v>1178</v>
      </c>
      <c r="F103" s="253" t="s">
        <v>1179</v>
      </c>
      <c r="G103" s="254" t="s">
        <v>183</v>
      </c>
      <c r="H103" s="255">
        <v>3</v>
      </c>
      <c r="I103" s="256"/>
      <c r="J103" s="257">
        <f>ROUND(I103*H103,2)</f>
        <v>0</v>
      </c>
      <c r="K103" s="253" t="s">
        <v>23</v>
      </c>
      <c r="L103" s="258"/>
      <c r="M103" s="259" t="s">
        <v>23</v>
      </c>
      <c r="N103" s="260" t="s">
        <v>45</v>
      </c>
      <c r="O103" s="48"/>
      <c r="P103" s="245">
        <f>O103*H103</f>
        <v>0</v>
      </c>
      <c r="Q103" s="245">
        <v>0</v>
      </c>
      <c r="R103" s="245">
        <f>Q103*H103</f>
        <v>0</v>
      </c>
      <c r="S103" s="245">
        <v>0</v>
      </c>
      <c r="T103" s="246">
        <f>S103*H103</f>
        <v>0</v>
      </c>
      <c r="AR103" s="25" t="s">
        <v>212</v>
      </c>
      <c r="AT103" s="25" t="s">
        <v>189</v>
      </c>
      <c r="AU103" s="25" t="s">
        <v>74</v>
      </c>
      <c r="AY103" s="25" t="s">
        <v>178</v>
      </c>
      <c r="BE103" s="247">
        <f>IF(N103="základní",J103,0)</f>
        <v>0</v>
      </c>
      <c r="BF103" s="247">
        <f>IF(N103="snížená",J103,0)</f>
        <v>0</v>
      </c>
      <c r="BG103" s="247">
        <f>IF(N103="zákl. přenesená",J103,0)</f>
        <v>0</v>
      </c>
      <c r="BH103" s="247">
        <f>IF(N103="sníž. přenesená",J103,0)</f>
        <v>0</v>
      </c>
      <c r="BI103" s="247">
        <f>IF(N103="nulová",J103,0)</f>
        <v>0</v>
      </c>
      <c r="BJ103" s="25" t="s">
        <v>81</v>
      </c>
      <c r="BK103" s="247">
        <f>ROUND(I103*H103,2)</f>
        <v>0</v>
      </c>
      <c r="BL103" s="25" t="s">
        <v>185</v>
      </c>
      <c r="BM103" s="25" t="s">
        <v>1180</v>
      </c>
    </row>
    <row r="104" s="1" customFormat="1">
      <c r="B104" s="47"/>
      <c r="C104" s="75"/>
      <c r="D104" s="248" t="s">
        <v>187</v>
      </c>
      <c r="E104" s="75"/>
      <c r="F104" s="249" t="s">
        <v>1181</v>
      </c>
      <c r="G104" s="75"/>
      <c r="H104" s="75"/>
      <c r="I104" s="204"/>
      <c r="J104" s="75"/>
      <c r="K104" s="75"/>
      <c r="L104" s="73"/>
      <c r="M104" s="250"/>
      <c r="N104" s="48"/>
      <c r="O104" s="48"/>
      <c r="P104" s="48"/>
      <c r="Q104" s="48"/>
      <c r="R104" s="48"/>
      <c r="S104" s="48"/>
      <c r="T104" s="96"/>
      <c r="AT104" s="25" t="s">
        <v>187</v>
      </c>
      <c r="AU104" s="25" t="s">
        <v>74</v>
      </c>
    </row>
    <row r="105" s="1" customFormat="1" ht="16.5" customHeight="1">
      <c r="B105" s="47"/>
      <c r="C105" s="251" t="s">
        <v>264</v>
      </c>
      <c r="D105" s="251" t="s">
        <v>189</v>
      </c>
      <c r="E105" s="252" t="s">
        <v>1182</v>
      </c>
      <c r="F105" s="253" t="s">
        <v>1183</v>
      </c>
      <c r="G105" s="254" t="s">
        <v>183</v>
      </c>
      <c r="H105" s="255">
        <v>3</v>
      </c>
      <c r="I105" s="256"/>
      <c r="J105" s="257">
        <f>ROUND(I105*H105,2)</f>
        <v>0</v>
      </c>
      <c r="K105" s="253" t="s">
        <v>23</v>
      </c>
      <c r="L105" s="258"/>
      <c r="M105" s="259" t="s">
        <v>23</v>
      </c>
      <c r="N105" s="260" t="s">
        <v>45</v>
      </c>
      <c r="O105" s="48"/>
      <c r="P105" s="245">
        <f>O105*H105</f>
        <v>0</v>
      </c>
      <c r="Q105" s="245">
        <v>0</v>
      </c>
      <c r="R105" s="245">
        <f>Q105*H105</f>
        <v>0</v>
      </c>
      <c r="S105" s="245">
        <v>0</v>
      </c>
      <c r="T105" s="246">
        <f>S105*H105</f>
        <v>0</v>
      </c>
      <c r="AR105" s="25" t="s">
        <v>212</v>
      </c>
      <c r="AT105" s="25" t="s">
        <v>189</v>
      </c>
      <c r="AU105" s="25" t="s">
        <v>74</v>
      </c>
      <c r="AY105" s="25" t="s">
        <v>178</v>
      </c>
      <c r="BE105" s="247">
        <f>IF(N105="základní",J105,0)</f>
        <v>0</v>
      </c>
      <c r="BF105" s="247">
        <f>IF(N105="snížená",J105,0)</f>
        <v>0</v>
      </c>
      <c r="BG105" s="247">
        <f>IF(N105="zákl. přenesená",J105,0)</f>
        <v>0</v>
      </c>
      <c r="BH105" s="247">
        <f>IF(N105="sníž. přenesená",J105,0)</f>
        <v>0</v>
      </c>
      <c r="BI105" s="247">
        <f>IF(N105="nulová",J105,0)</f>
        <v>0</v>
      </c>
      <c r="BJ105" s="25" t="s">
        <v>81</v>
      </c>
      <c r="BK105" s="247">
        <f>ROUND(I105*H105,2)</f>
        <v>0</v>
      </c>
      <c r="BL105" s="25" t="s">
        <v>185</v>
      </c>
      <c r="BM105" s="25" t="s">
        <v>1184</v>
      </c>
    </row>
    <row r="106" s="1" customFormat="1">
      <c r="B106" s="47"/>
      <c r="C106" s="75"/>
      <c r="D106" s="248" t="s">
        <v>187</v>
      </c>
      <c r="E106" s="75"/>
      <c r="F106" s="249" t="s">
        <v>1185</v>
      </c>
      <c r="G106" s="75"/>
      <c r="H106" s="75"/>
      <c r="I106" s="204"/>
      <c r="J106" s="75"/>
      <c r="K106" s="75"/>
      <c r="L106" s="73"/>
      <c r="M106" s="250"/>
      <c r="N106" s="48"/>
      <c r="O106" s="48"/>
      <c r="P106" s="48"/>
      <c r="Q106" s="48"/>
      <c r="R106" s="48"/>
      <c r="S106" s="48"/>
      <c r="T106" s="96"/>
      <c r="AT106" s="25" t="s">
        <v>187</v>
      </c>
      <c r="AU106" s="25" t="s">
        <v>74</v>
      </c>
    </row>
    <row r="107" s="1" customFormat="1" ht="16.5" customHeight="1">
      <c r="B107" s="47"/>
      <c r="C107" s="251" t="s">
        <v>268</v>
      </c>
      <c r="D107" s="251" t="s">
        <v>189</v>
      </c>
      <c r="E107" s="252" t="s">
        <v>1186</v>
      </c>
      <c r="F107" s="253" t="s">
        <v>1187</v>
      </c>
      <c r="G107" s="254" t="s">
        <v>183</v>
      </c>
      <c r="H107" s="255">
        <v>15</v>
      </c>
      <c r="I107" s="256"/>
      <c r="J107" s="257">
        <f>ROUND(I107*H107,2)</f>
        <v>0</v>
      </c>
      <c r="K107" s="253" t="s">
        <v>23</v>
      </c>
      <c r="L107" s="258"/>
      <c r="M107" s="259" t="s">
        <v>23</v>
      </c>
      <c r="N107" s="260" t="s">
        <v>45</v>
      </c>
      <c r="O107" s="48"/>
      <c r="P107" s="245">
        <f>O107*H107</f>
        <v>0</v>
      </c>
      <c r="Q107" s="245">
        <v>0</v>
      </c>
      <c r="R107" s="245">
        <f>Q107*H107</f>
        <v>0</v>
      </c>
      <c r="S107" s="245">
        <v>0</v>
      </c>
      <c r="T107" s="246">
        <f>S107*H107</f>
        <v>0</v>
      </c>
      <c r="AR107" s="25" t="s">
        <v>212</v>
      </c>
      <c r="AT107" s="25" t="s">
        <v>189</v>
      </c>
      <c r="AU107" s="25" t="s">
        <v>74</v>
      </c>
      <c r="AY107" s="25" t="s">
        <v>178</v>
      </c>
      <c r="BE107" s="247">
        <f>IF(N107="základní",J107,0)</f>
        <v>0</v>
      </c>
      <c r="BF107" s="247">
        <f>IF(N107="snížená",J107,0)</f>
        <v>0</v>
      </c>
      <c r="BG107" s="247">
        <f>IF(N107="zákl. přenesená",J107,0)</f>
        <v>0</v>
      </c>
      <c r="BH107" s="247">
        <f>IF(N107="sníž. přenesená",J107,0)</f>
        <v>0</v>
      </c>
      <c r="BI107" s="247">
        <f>IF(N107="nulová",J107,0)</f>
        <v>0</v>
      </c>
      <c r="BJ107" s="25" t="s">
        <v>81</v>
      </c>
      <c r="BK107" s="247">
        <f>ROUND(I107*H107,2)</f>
        <v>0</v>
      </c>
      <c r="BL107" s="25" t="s">
        <v>185</v>
      </c>
      <c r="BM107" s="25" t="s">
        <v>1188</v>
      </c>
    </row>
    <row r="108" s="1" customFormat="1">
      <c r="B108" s="47"/>
      <c r="C108" s="75"/>
      <c r="D108" s="248" t="s">
        <v>187</v>
      </c>
      <c r="E108" s="75"/>
      <c r="F108" s="249" t="s">
        <v>1189</v>
      </c>
      <c r="G108" s="75"/>
      <c r="H108" s="75"/>
      <c r="I108" s="204"/>
      <c r="J108" s="75"/>
      <c r="K108" s="75"/>
      <c r="L108" s="73"/>
      <c r="M108" s="250"/>
      <c r="N108" s="48"/>
      <c r="O108" s="48"/>
      <c r="P108" s="48"/>
      <c r="Q108" s="48"/>
      <c r="R108" s="48"/>
      <c r="S108" s="48"/>
      <c r="T108" s="96"/>
      <c r="AT108" s="25" t="s">
        <v>187</v>
      </c>
      <c r="AU108" s="25" t="s">
        <v>74</v>
      </c>
    </row>
    <row r="109" s="1" customFormat="1" ht="16.5" customHeight="1">
      <c r="B109" s="47"/>
      <c r="C109" s="251" t="s">
        <v>272</v>
      </c>
      <c r="D109" s="251" t="s">
        <v>189</v>
      </c>
      <c r="E109" s="252" t="s">
        <v>694</v>
      </c>
      <c r="F109" s="253" t="s">
        <v>695</v>
      </c>
      <c r="G109" s="254" t="s">
        <v>183</v>
      </c>
      <c r="H109" s="255">
        <v>6</v>
      </c>
      <c r="I109" s="256"/>
      <c r="J109" s="257">
        <f>ROUND(I109*H109,2)</f>
        <v>0</v>
      </c>
      <c r="K109" s="253" t="s">
        <v>23</v>
      </c>
      <c r="L109" s="258"/>
      <c r="M109" s="259" t="s">
        <v>23</v>
      </c>
      <c r="N109" s="260" t="s">
        <v>45</v>
      </c>
      <c r="O109" s="48"/>
      <c r="P109" s="245">
        <f>O109*H109</f>
        <v>0</v>
      </c>
      <c r="Q109" s="245">
        <v>0</v>
      </c>
      <c r="R109" s="245">
        <f>Q109*H109</f>
        <v>0</v>
      </c>
      <c r="S109" s="245">
        <v>0</v>
      </c>
      <c r="T109" s="246">
        <f>S109*H109</f>
        <v>0</v>
      </c>
      <c r="AR109" s="25" t="s">
        <v>212</v>
      </c>
      <c r="AT109" s="25" t="s">
        <v>189</v>
      </c>
      <c r="AU109" s="25" t="s">
        <v>74</v>
      </c>
      <c r="AY109" s="25" t="s">
        <v>178</v>
      </c>
      <c r="BE109" s="247">
        <f>IF(N109="základní",J109,0)</f>
        <v>0</v>
      </c>
      <c r="BF109" s="247">
        <f>IF(N109="snížená",J109,0)</f>
        <v>0</v>
      </c>
      <c r="BG109" s="247">
        <f>IF(N109="zákl. přenesená",J109,0)</f>
        <v>0</v>
      </c>
      <c r="BH109" s="247">
        <f>IF(N109="sníž. přenesená",J109,0)</f>
        <v>0</v>
      </c>
      <c r="BI109" s="247">
        <f>IF(N109="nulová",J109,0)</f>
        <v>0</v>
      </c>
      <c r="BJ109" s="25" t="s">
        <v>81</v>
      </c>
      <c r="BK109" s="247">
        <f>ROUND(I109*H109,2)</f>
        <v>0</v>
      </c>
      <c r="BL109" s="25" t="s">
        <v>185</v>
      </c>
      <c r="BM109" s="25" t="s">
        <v>1190</v>
      </c>
    </row>
    <row r="110" s="1" customFormat="1">
      <c r="B110" s="47"/>
      <c r="C110" s="75"/>
      <c r="D110" s="248" t="s">
        <v>187</v>
      </c>
      <c r="E110" s="75"/>
      <c r="F110" s="249" t="s">
        <v>697</v>
      </c>
      <c r="G110" s="75"/>
      <c r="H110" s="75"/>
      <c r="I110" s="204"/>
      <c r="J110" s="75"/>
      <c r="K110" s="75"/>
      <c r="L110" s="73"/>
      <c r="M110" s="250"/>
      <c r="N110" s="48"/>
      <c r="O110" s="48"/>
      <c r="P110" s="48"/>
      <c r="Q110" s="48"/>
      <c r="R110" s="48"/>
      <c r="S110" s="48"/>
      <c r="T110" s="96"/>
      <c r="AT110" s="25" t="s">
        <v>187</v>
      </c>
      <c r="AU110" s="25" t="s">
        <v>74</v>
      </c>
    </row>
    <row r="111" s="1" customFormat="1" ht="16.5" customHeight="1">
      <c r="B111" s="47"/>
      <c r="C111" s="251" t="s">
        <v>10</v>
      </c>
      <c r="D111" s="251" t="s">
        <v>189</v>
      </c>
      <c r="E111" s="252" t="s">
        <v>1191</v>
      </c>
      <c r="F111" s="253" t="s">
        <v>1192</v>
      </c>
      <c r="G111" s="254" t="s">
        <v>183</v>
      </c>
      <c r="H111" s="255">
        <v>1</v>
      </c>
      <c r="I111" s="256"/>
      <c r="J111" s="257">
        <f>ROUND(I111*H111,2)</f>
        <v>0</v>
      </c>
      <c r="K111" s="253" t="s">
        <v>23</v>
      </c>
      <c r="L111" s="258"/>
      <c r="M111" s="259" t="s">
        <v>23</v>
      </c>
      <c r="N111" s="260" t="s">
        <v>45</v>
      </c>
      <c r="O111" s="48"/>
      <c r="P111" s="245">
        <f>O111*H111</f>
        <v>0</v>
      </c>
      <c r="Q111" s="245">
        <v>0</v>
      </c>
      <c r="R111" s="245">
        <f>Q111*H111</f>
        <v>0</v>
      </c>
      <c r="S111" s="245">
        <v>0</v>
      </c>
      <c r="T111" s="246">
        <f>S111*H111</f>
        <v>0</v>
      </c>
      <c r="AR111" s="25" t="s">
        <v>212</v>
      </c>
      <c r="AT111" s="25" t="s">
        <v>189</v>
      </c>
      <c r="AU111" s="25" t="s">
        <v>74</v>
      </c>
      <c r="AY111" s="25" t="s">
        <v>178</v>
      </c>
      <c r="BE111" s="247">
        <f>IF(N111="základní",J111,0)</f>
        <v>0</v>
      </c>
      <c r="BF111" s="247">
        <f>IF(N111="snížená",J111,0)</f>
        <v>0</v>
      </c>
      <c r="BG111" s="247">
        <f>IF(N111="zákl. přenesená",J111,0)</f>
        <v>0</v>
      </c>
      <c r="BH111" s="247">
        <f>IF(N111="sníž. přenesená",J111,0)</f>
        <v>0</v>
      </c>
      <c r="BI111" s="247">
        <f>IF(N111="nulová",J111,0)</f>
        <v>0</v>
      </c>
      <c r="BJ111" s="25" t="s">
        <v>81</v>
      </c>
      <c r="BK111" s="247">
        <f>ROUND(I111*H111,2)</f>
        <v>0</v>
      </c>
      <c r="BL111" s="25" t="s">
        <v>185</v>
      </c>
      <c r="BM111" s="25" t="s">
        <v>1193</v>
      </c>
    </row>
    <row r="112" s="1" customFormat="1">
      <c r="B112" s="47"/>
      <c r="C112" s="75"/>
      <c r="D112" s="248" t="s">
        <v>187</v>
      </c>
      <c r="E112" s="75"/>
      <c r="F112" s="249" t="s">
        <v>1194</v>
      </c>
      <c r="G112" s="75"/>
      <c r="H112" s="75"/>
      <c r="I112" s="204"/>
      <c r="J112" s="75"/>
      <c r="K112" s="75"/>
      <c r="L112" s="73"/>
      <c r="M112" s="250"/>
      <c r="N112" s="48"/>
      <c r="O112" s="48"/>
      <c r="P112" s="48"/>
      <c r="Q112" s="48"/>
      <c r="R112" s="48"/>
      <c r="S112" s="48"/>
      <c r="T112" s="96"/>
      <c r="AT112" s="25" t="s">
        <v>187</v>
      </c>
      <c r="AU112" s="25" t="s">
        <v>74</v>
      </c>
    </row>
    <row r="113" s="1" customFormat="1" ht="25.5" customHeight="1">
      <c r="B113" s="47"/>
      <c r="C113" s="251" t="s">
        <v>279</v>
      </c>
      <c r="D113" s="251" t="s">
        <v>189</v>
      </c>
      <c r="E113" s="252" t="s">
        <v>1195</v>
      </c>
      <c r="F113" s="253" t="s">
        <v>1196</v>
      </c>
      <c r="G113" s="254" t="s">
        <v>183</v>
      </c>
      <c r="H113" s="255">
        <v>3</v>
      </c>
      <c r="I113" s="256"/>
      <c r="J113" s="257">
        <f>ROUND(I113*H113,2)</f>
        <v>0</v>
      </c>
      <c r="K113" s="253" t="s">
        <v>23</v>
      </c>
      <c r="L113" s="258"/>
      <c r="M113" s="259" t="s">
        <v>23</v>
      </c>
      <c r="N113" s="260" t="s">
        <v>45</v>
      </c>
      <c r="O113" s="48"/>
      <c r="P113" s="245">
        <f>O113*H113</f>
        <v>0</v>
      </c>
      <c r="Q113" s="245">
        <v>0</v>
      </c>
      <c r="R113" s="245">
        <f>Q113*H113</f>
        <v>0</v>
      </c>
      <c r="S113" s="245">
        <v>0</v>
      </c>
      <c r="T113" s="246">
        <f>S113*H113</f>
        <v>0</v>
      </c>
      <c r="AR113" s="25" t="s">
        <v>212</v>
      </c>
      <c r="AT113" s="25" t="s">
        <v>189</v>
      </c>
      <c r="AU113" s="25" t="s">
        <v>74</v>
      </c>
      <c r="AY113" s="25" t="s">
        <v>178</v>
      </c>
      <c r="BE113" s="247">
        <f>IF(N113="základní",J113,0)</f>
        <v>0</v>
      </c>
      <c r="BF113" s="247">
        <f>IF(N113="snížená",J113,0)</f>
        <v>0</v>
      </c>
      <c r="BG113" s="247">
        <f>IF(N113="zákl. přenesená",J113,0)</f>
        <v>0</v>
      </c>
      <c r="BH113" s="247">
        <f>IF(N113="sníž. přenesená",J113,0)</f>
        <v>0</v>
      </c>
      <c r="BI113" s="247">
        <f>IF(N113="nulová",J113,0)</f>
        <v>0</v>
      </c>
      <c r="BJ113" s="25" t="s">
        <v>81</v>
      </c>
      <c r="BK113" s="247">
        <f>ROUND(I113*H113,2)</f>
        <v>0</v>
      </c>
      <c r="BL113" s="25" t="s">
        <v>185</v>
      </c>
      <c r="BM113" s="25" t="s">
        <v>1197</v>
      </c>
    </row>
    <row r="114" s="1" customFormat="1">
      <c r="B114" s="47"/>
      <c r="C114" s="75"/>
      <c r="D114" s="248" t="s">
        <v>187</v>
      </c>
      <c r="E114" s="75"/>
      <c r="F114" s="249" t="s">
        <v>1198</v>
      </c>
      <c r="G114" s="75"/>
      <c r="H114" s="75"/>
      <c r="I114" s="204"/>
      <c r="J114" s="75"/>
      <c r="K114" s="75"/>
      <c r="L114" s="73"/>
      <c r="M114" s="250"/>
      <c r="N114" s="48"/>
      <c r="O114" s="48"/>
      <c r="P114" s="48"/>
      <c r="Q114" s="48"/>
      <c r="R114" s="48"/>
      <c r="S114" s="48"/>
      <c r="T114" s="96"/>
      <c r="AT114" s="25" t="s">
        <v>187</v>
      </c>
      <c r="AU114" s="25" t="s">
        <v>74</v>
      </c>
    </row>
    <row r="115" s="1" customFormat="1" ht="25.5" customHeight="1">
      <c r="B115" s="47"/>
      <c r="C115" s="251" t="s">
        <v>283</v>
      </c>
      <c r="D115" s="251" t="s">
        <v>189</v>
      </c>
      <c r="E115" s="252" t="s">
        <v>1199</v>
      </c>
      <c r="F115" s="253" t="s">
        <v>1200</v>
      </c>
      <c r="G115" s="254" t="s">
        <v>183</v>
      </c>
      <c r="H115" s="255">
        <v>3</v>
      </c>
      <c r="I115" s="256"/>
      <c r="J115" s="257">
        <f>ROUND(I115*H115,2)</f>
        <v>0</v>
      </c>
      <c r="K115" s="253" t="s">
        <v>23</v>
      </c>
      <c r="L115" s="258"/>
      <c r="M115" s="259" t="s">
        <v>23</v>
      </c>
      <c r="N115" s="260" t="s">
        <v>45</v>
      </c>
      <c r="O115" s="48"/>
      <c r="P115" s="245">
        <f>O115*H115</f>
        <v>0</v>
      </c>
      <c r="Q115" s="245">
        <v>0</v>
      </c>
      <c r="R115" s="245">
        <f>Q115*H115</f>
        <v>0</v>
      </c>
      <c r="S115" s="245">
        <v>0</v>
      </c>
      <c r="T115" s="246">
        <f>S115*H115</f>
        <v>0</v>
      </c>
      <c r="AR115" s="25" t="s">
        <v>212</v>
      </c>
      <c r="AT115" s="25" t="s">
        <v>189</v>
      </c>
      <c r="AU115" s="25" t="s">
        <v>74</v>
      </c>
      <c r="AY115" s="25" t="s">
        <v>178</v>
      </c>
      <c r="BE115" s="247">
        <f>IF(N115="základní",J115,0)</f>
        <v>0</v>
      </c>
      <c r="BF115" s="247">
        <f>IF(N115="snížená",J115,0)</f>
        <v>0</v>
      </c>
      <c r="BG115" s="247">
        <f>IF(N115="zákl. přenesená",J115,0)</f>
        <v>0</v>
      </c>
      <c r="BH115" s="247">
        <f>IF(N115="sníž. přenesená",J115,0)</f>
        <v>0</v>
      </c>
      <c r="BI115" s="247">
        <f>IF(N115="nulová",J115,0)</f>
        <v>0</v>
      </c>
      <c r="BJ115" s="25" t="s">
        <v>81</v>
      </c>
      <c r="BK115" s="247">
        <f>ROUND(I115*H115,2)</f>
        <v>0</v>
      </c>
      <c r="BL115" s="25" t="s">
        <v>185</v>
      </c>
      <c r="BM115" s="25" t="s">
        <v>1201</v>
      </c>
    </row>
    <row r="116" s="1" customFormat="1">
      <c r="B116" s="47"/>
      <c r="C116" s="75"/>
      <c r="D116" s="248" t="s">
        <v>187</v>
      </c>
      <c r="E116" s="75"/>
      <c r="F116" s="249" t="s">
        <v>1202</v>
      </c>
      <c r="G116" s="75"/>
      <c r="H116" s="75"/>
      <c r="I116" s="204"/>
      <c r="J116" s="75"/>
      <c r="K116" s="75"/>
      <c r="L116" s="73"/>
      <c r="M116" s="250"/>
      <c r="N116" s="48"/>
      <c r="O116" s="48"/>
      <c r="P116" s="48"/>
      <c r="Q116" s="48"/>
      <c r="R116" s="48"/>
      <c r="S116" s="48"/>
      <c r="T116" s="96"/>
      <c r="AT116" s="25" t="s">
        <v>187</v>
      </c>
      <c r="AU116" s="25" t="s">
        <v>74</v>
      </c>
    </row>
    <row r="117" s="1" customFormat="1" ht="25.5" customHeight="1">
      <c r="B117" s="47"/>
      <c r="C117" s="251" t="s">
        <v>287</v>
      </c>
      <c r="D117" s="251" t="s">
        <v>189</v>
      </c>
      <c r="E117" s="252" t="s">
        <v>1203</v>
      </c>
      <c r="F117" s="253" t="s">
        <v>1204</v>
      </c>
      <c r="G117" s="254" t="s">
        <v>183</v>
      </c>
      <c r="H117" s="255">
        <v>3</v>
      </c>
      <c r="I117" s="256"/>
      <c r="J117" s="257">
        <f>ROUND(I117*H117,2)</f>
        <v>0</v>
      </c>
      <c r="K117" s="253" t="s">
        <v>23</v>
      </c>
      <c r="L117" s="258"/>
      <c r="M117" s="259" t="s">
        <v>23</v>
      </c>
      <c r="N117" s="260" t="s">
        <v>45</v>
      </c>
      <c r="O117" s="48"/>
      <c r="P117" s="245">
        <f>O117*H117</f>
        <v>0</v>
      </c>
      <c r="Q117" s="245">
        <v>0</v>
      </c>
      <c r="R117" s="245">
        <f>Q117*H117</f>
        <v>0</v>
      </c>
      <c r="S117" s="245">
        <v>0</v>
      </c>
      <c r="T117" s="246">
        <f>S117*H117</f>
        <v>0</v>
      </c>
      <c r="AR117" s="25" t="s">
        <v>212</v>
      </c>
      <c r="AT117" s="25" t="s">
        <v>189</v>
      </c>
      <c r="AU117" s="25" t="s">
        <v>74</v>
      </c>
      <c r="AY117" s="25" t="s">
        <v>178</v>
      </c>
      <c r="BE117" s="247">
        <f>IF(N117="základní",J117,0)</f>
        <v>0</v>
      </c>
      <c r="BF117" s="247">
        <f>IF(N117="snížená",J117,0)</f>
        <v>0</v>
      </c>
      <c r="BG117" s="247">
        <f>IF(N117="zákl. přenesená",J117,0)</f>
        <v>0</v>
      </c>
      <c r="BH117" s="247">
        <f>IF(N117="sníž. přenesená",J117,0)</f>
        <v>0</v>
      </c>
      <c r="BI117" s="247">
        <f>IF(N117="nulová",J117,0)</f>
        <v>0</v>
      </c>
      <c r="BJ117" s="25" t="s">
        <v>81</v>
      </c>
      <c r="BK117" s="247">
        <f>ROUND(I117*H117,2)</f>
        <v>0</v>
      </c>
      <c r="BL117" s="25" t="s">
        <v>185</v>
      </c>
      <c r="BM117" s="25" t="s">
        <v>1205</v>
      </c>
    </row>
    <row r="118" s="1" customFormat="1">
      <c r="B118" s="47"/>
      <c r="C118" s="75"/>
      <c r="D118" s="248" t="s">
        <v>187</v>
      </c>
      <c r="E118" s="75"/>
      <c r="F118" s="249" t="s">
        <v>1206</v>
      </c>
      <c r="G118" s="75"/>
      <c r="H118" s="75"/>
      <c r="I118" s="204"/>
      <c r="J118" s="75"/>
      <c r="K118" s="75"/>
      <c r="L118" s="73"/>
      <c r="M118" s="250"/>
      <c r="N118" s="48"/>
      <c r="O118" s="48"/>
      <c r="P118" s="48"/>
      <c r="Q118" s="48"/>
      <c r="R118" s="48"/>
      <c r="S118" s="48"/>
      <c r="T118" s="96"/>
      <c r="AT118" s="25" t="s">
        <v>187</v>
      </c>
      <c r="AU118" s="25" t="s">
        <v>74</v>
      </c>
    </row>
    <row r="119" s="1" customFormat="1" ht="16.5" customHeight="1">
      <c r="B119" s="47"/>
      <c r="C119" s="251" t="s">
        <v>291</v>
      </c>
      <c r="D119" s="251" t="s">
        <v>189</v>
      </c>
      <c r="E119" s="252" t="s">
        <v>1207</v>
      </c>
      <c r="F119" s="253" t="s">
        <v>1208</v>
      </c>
      <c r="G119" s="254" t="s">
        <v>183</v>
      </c>
      <c r="H119" s="255">
        <v>3</v>
      </c>
      <c r="I119" s="256"/>
      <c r="J119" s="257">
        <f>ROUND(I119*H119,2)</f>
        <v>0</v>
      </c>
      <c r="K119" s="253" t="s">
        <v>23</v>
      </c>
      <c r="L119" s="258"/>
      <c r="M119" s="259" t="s">
        <v>23</v>
      </c>
      <c r="N119" s="260" t="s">
        <v>45</v>
      </c>
      <c r="O119" s="48"/>
      <c r="P119" s="245">
        <f>O119*H119</f>
        <v>0</v>
      </c>
      <c r="Q119" s="245">
        <v>0</v>
      </c>
      <c r="R119" s="245">
        <f>Q119*H119</f>
        <v>0</v>
      </c>
      <c r="S119" s="245">
        <v>0</v>
      </c>
      <c r="T119" s="246">
        <f>S119*H119</f>
        <v>0</v>
      </c>
      <c r="AR119" s="25" t="s">
        <v>212</v>
      </c>
      <c r="AT119" s="25" t="s">
        <v>189</v>
      </c>
      <c r="AU119" s="25" t="s">
        <v>74</v>
      </c>
      <c r="AY119" s="25" t="s">
        <v>178</v>
      </c>
      <c r="BE119" s="247">
        <f>IF(N119="základní",J119,0)</f>
        <v>0</v>
      </c>
      <c r="BF119" s="247">
        <f>IF(N119="snížená",J119,0)</f>
        <v>0</v>
      </c>
      <c r="BG119" s="247">
        <f>IF(N119="zákl. přenesená",J119,0)</f>
        <v>0</v>
      </c>
      <c r="BH119" s="247">
        <f>IF(N119="sníž. přenesená",J119,0)</f>
        <v>0</v>
      </c>
      <c r="BI119" s="247">
        <f>IF(N119="nulová",J119,0)</f>
        <v>0</v>
      </c>
      <c r="BJ119" s="25" t="s">
        <v>81</v>
      </c>
      <c r="BK119" s="247">
        <f>ROUND(I119*H119,2)</f>
        <v>0</v>
      </c>
      <c r="BL119" s="25" t="s">
        <v>185</v>
      </c>
      <c r="BM119" s="25" t="s">
        <v>1209</v>
      </c>
    </row>
    <row r="120" s="1" customFormat="1">
      <c r="B120" s="47"/>
      <c r="C120" s="75"/>
      <c r="D120" s="248" t="s">
        <v>187</v>
      </c>
      <c r="E120" s="75"/>
      <c r="F120" s="249" t="s">
        <v>1210</v>
      </c>
      <c r="G120" s="75"/>
      <c r="H120" s="75"/>
      <c r="I120" s="204"/>
      <c r="J120" s="75"/>
      <c r="K120" s="75"/>
      <c r="L120" s="73"/>
      <c r="M120" s="250"/>
      <c r="N120" s="48"/>
      <c r="O120" s="48"/>
      <c r="P120" s="48"/>
      <c r="Q120" s="48"/>
      <c r="R120" s="48"/>
      <c r="S120" s="48"/>
      <c r="T120" s="96"/>
      <c r="AT120" s="25" t="s">
        <v>187</v>
      </c>
      <c r="AU120" s="25" t="s">
        <v>74</v>
      </c>
    </row>
    <row r="121" s="1" customFormat="1" ht="16.5" customHeight="1">
      <c r="B121" s="47"/>
      <c r="C121" s="251" t="s">
        <v>295</v>
      </c>
      <c r="D121" s="251" t="s">
        <v>189</v>
      </c>
      <c r="E121" s="252" t="s">
        <v>1211</v>
      </c>
      <c r="F121" s="253" t="s">
        <v>1212</v>
      </c>
      <c r="G121" s="254" t="s">
        <v>183</v>
      </c>
      <c r="H121" s="255">
        <v>3</v>
      </c>
      <c r="I121" s="256"/>
      <c r="J121" s="257">
        <f>ROUND(I121*H121,2)</f>
        <v>0</v>
      </c>
      <c r="K121" s="253" t="s">
        <v>23</v>
      </c>
      <c r="L121" s="258"/>
      <c r="M121" s="259" t="s">
        <v>23</v>
      </c>
      <c r="N121" s="260" t="s">
        <v>45</v>
      </c>
      <c r="O121" s="48"/>
      <c r="P121" s="245">
        <f>O121*H121</f>
        <v>0</v>
      </c>
      <c r="Q121" s="245">
        <v>0</v>
      </c>
      <c r="R121" s="245">
        <f>Q121*H121</f>
        <v>0</v>
      </c>
      <c r="S121" s="245">
        <v>0</v>
      </c>
      <c r="T121" s="246">
        <f>S121*H121</f>
        <v>0</v>
      </c>
      <c r="AR121" s="25" t="s">
        <v>212</v>
      </c>
      <c r="AT121" s="25" t="s">
        <v>189</v>
      </c>
      <c r="AU121" s="25" t="s">
        <v>74</v>
      </c>
      <c r="AY121" s="25" t="s">
        <v>178</v>
      </c>
      <c r="BE121" s="247">
        <f>IF(N121="základní",J121,0)</f>
        <v>0</v>
      </c>
      <c r="BF121" s="247">
        <f>IF(N121="snížená",J121,0)</f>
        <v>0</v>
      </c>
      <c r="BG121" s="247">
        <f>IF(N121="zákl. přenesená",J121,0)</f>
        <v>0</v>
      </c>
      <c r="BH121" s="247">
        <f>IF(N121="sníž. přenesená",J121,0)</f>
        <v>0</v>
      </c>
      <c r="BI121" s="247">
        <f>IF(N121="nulová",J121,0)</f>
        <v>0</v>
      </c>
      <c r="BJ121" s="25" t="s">
        <v>81</v>
      </c>
      <c r="BK121" s="247">
        <f>ROUND(I121*H121,2)</f>
        <v>0</v>
      </c>
      <c r="BL121" s="25" t="s">
        <v>185</v>
      </c>
      <c r="BM121" s="25" t="s">
        <v>1213</v>
      </c>
    </row>
    <row r="122" s="1" customFormat="1">
      <c r="B122" s="47"/>
      <c r="C122" s="75"/>
      <c r="D122" s="248" t="s">
        <v>187</v>
      </c>
      <c r="E122" s="75"/>
      <c r="F122" s="249" t="s">
        <v>1214</v>
      </c>
      <c r="G122" s="75"/>
      <c r="H122" s="75"/>
      <c r="I122" s="204"/>
      <c r="J122" s="75"/>
      <c r="K122" s="75"/>
      <c r="L122" s="73"/>
      <c r="M122" s="250"/>
      <c r="N122" s="48"/>
      <c r="O122" s="48"/>
      <c r="P122" s="48"/>
      <c r="Q122" s="48"/>
      <c r="R122" s="48"/>
      <c r="S122" s="48"/>
      <c r="T122" s="96"/>
      <c r="AT122" s="25" t="s">
        <v>187</v>
      </c>
      <c r="AU122" s="25" t="s">
        <v>74</v>
      </c>
    </row>
    <row r="123" s="1" customFormat="1" ht="16.5" customHeight="1">
      <c r="B123" s="47"/>
      <c r="C123" s="251" t="s">
        <v>9</v>
      </c>
      <c r="D123" s="251" t="s">
        <v>189</v>
      </c>
      <c r="E123" s="252" t="s">
        <v>1215</v>
      </c>
      <c r="F123" s="253" t="s">
        <v>1216</v>
      </c>
      <c r="G123" s="254" t="s">
        <v>183</v>
      </c>
      <c r="H123" s="255">
        <v>3</v>
      </c>
      <c r="I123" s="256"/>
      <c r="J123" s="257">
        <f>ROUND(I123*H123,2)</f>
        <v>0</v>
      </c>
      <c r="K123" s="253" t="s">
        <v>23</v>
      </c>
      <c r="L123" s="258"/>
      <c r="M123" s="259" t="s">
        <v>23</v>
      </c>
      <c r="N123" s="260" t="s">
        <v>45</v>
      </c>
      <c r="O123" s="48"/>
      <c r="P123" s="245">
        <f>O123*H123</f>
        <v>0</v>
      </c>
      <c r="Q123" s="245">
        <v>0</v>
      </c>
      <c r="R123" s="245">
        <f>Q123*H123</f>
        <v>0</v>
      </c>
      <c r="S123" s="245">
        <v>0</v>
      </c>
      <c r="T123" s="246">
        <f>S123*H123</f>
        <v>0</v>
      </c>
      <c r="AR123" s="25" t="s">
        <v>212</v>
      </c>
      <c r="AT123" s="25" t="s">
        <v>189</v>
      </c>
      <c r="AU123" s="25" t="s">
        <v>74</v>
      </c>
      <c r="AY123" s="25" t="s">
        <v>178</v>
      </c>
      <c r="BE123" s="247">
        <f>IF(N123="základní",J123,0)</f>
        <v>0</v>
      </c>
      <c r="BF123" s="247">
        <f>IF(N123="snížená",J123,0)</f>
        <v>0</v>
      </c>
      <c r="BG123" s="247">
        <f>IF(N123="zákl. přenesená",J123,0)</f>
        <v>0</v>
      </c>
      <c r="BH123" s="247">
        <f>IF(N123="sníž. přenesená",J123,0)</f>
        <v>0</v>
      </c>
      <c r="BI123" s="247">
        <f>IF(N123="nulová",J123,0)</f>
        <v>0</v>
      </c>
      <c r="BJ123" s="25" t="s">
        <v>81</v>
      </c>
      <c r="BK123" s="247">
        <f>ROUND(I123*H123,2)</f>
        <v>0</v>
      </c>
      <c r="BL123" s="25" t="s">
        <v>185</v>
      </c>
      <c r="BM123" s="25" t="s">
        <v>1217</v>
      </c>
    </row>
    <row r="124" s="1" customFormat="1">
      <c r="B124" s="47"/>
      <c r="C124" s="75"/>
      <c r="D124" s="248" t="s">
        <v>187</v>
      </c>
      <c r="E124" s="75"/>
      <c r="F124" s="249" t="s">
        <v>1218</v>
      </c>
      <c r="G124" s="75"/>
      <c r="H124" s="75"/>
      <c r="I124" s="204"/>
      <c r="J124" s="75"/>
      <c r="K124" s="75"/>
      <c r="L124" s="73"/>
      <c r="M124" s="250"/>
      <c r="N124" s="48"/>
      <c r="O124" s="48"/>
      <c r="P124" s="48"/>
      <c r="Q124" s="48"/>
      <c r="R124" s="48"/>
      <c r="S124" s="48"/>
      <c r="T124" s="96"/>
      <c r="AT124" s="25" t="s">
        <v>187</v>
      </c>
      <c r="AU124" s="25" t="s">
        <v>74</v>
      </c>
    </row>
    <row r="125" s="1" customFormat="1" ht="16.5" customHeight="1">
      <c r="B125" s="47"/>
      <c r="C125" s="251" t="s">
        <v>302</v>
      </c>
      <c r="D125" s="251" t="s">
        <v>189</v>
      </c>
      <c r="E125" s="252" t="s">
        <v>1219</v>
      </c>
      <c r="F125" s="253" t="s">
        <v>1220</v>
      </c>
      <c r="G125" s="254" t="s">
        <v>183</v>
      </c>
      <c r="H125" s="255">
        <v>36</v>
      </c>
      <c r="I125" s="256"/>
      <c r="J125" s="257">
        <f>ROUND(I125*H125,2)</f>
        <v>0</v>
      </c>
      <c r="K125" s="253" t="s">
        <v>23</v>
      </c>
      <c r="L125" s="258"/>
      <c r="M125" s="259" t="s">
        <v>23</v>
      </c>
      <c r="N125" s="260" t="s">
        <v>45</v>
      </c>
      <c r="O125" s="48"/>
      <c r="P125" s="245">
        <f>O125*H125</f>
        <v>0</v>
      </c>
      <c r="Q125" s="245">
        <v>0</v>
      </c>
      <c r="R125" s="245">
        <f>Q125*H125</f>
        <v>0</v>
      </c>
      <c r="S125" s="245">
        <v>0</v>
      </c>
      <c r="T125" s="246">
        <f>S125*H125</f>
        <v>0</v>
      </c>
      <c r="AR125" s="25" t="s">
        <v>212</v>
      </c>
      <c r="AT125" s="25" t="s">
        <v>189</v>
      </c>
      <c r="AU125" s="25" t="s">
        <v>74</v>
      </c>
      <c r="AY125" s="25" t="s">
        <v>178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25" t="s">
        <v>81</v>
      </c>
      <c r="BK125" s="247">
        <f>ROUND(I125*H125,2)</f>
        <v>0</v>
      </c>
      <c r="BL125" s="25" t="s">
        <v>185</v>
      </c>
      <c r="BM125" s="25" t="s">
        <v>1221</v>
      </c>
    </row>
    <row r="126" s="1" customFormat="1">
      <c r="B126" s="47"/>
      <c r="C126" s="75"/>
      <c r="D126" s="248" t="s">
        <v>187</v>
      </c>
      <c r="E126" s="75"/>
      <c r="F126" s="249" t="s">
        <v>1222</v>
      </c>
      <c r="G126" s="75"/>
      <c r="H126" s="75"/>
      <c r="I126" s="204"/>
      <c r="J126" s="75"/>
      <c r="K126" s="75"/>
      <c r="L126" s="73"/>
      <c r="M126" s="250"/>
      <c r="N126" s="48"/>
      <c r="O126" s="48"/>
      <c r="P126" s="48"/>
      <c r="Q126" s="48"/>
      <c r="R126" s="48"/>
      <c r="S126" s="48"/>
      <c r="T126" s="96"/>
      <c r="AT126" s="25" t="s">
        <v>187</v>
      </c>
      <c r="AU126" s="25" t="s">
        <v>74</v>
      </c>
    </row>
    <row r="127" s="1" customFormat="1" ht="25.5" customHeight="1">
      <c r="B127" s="47"/>
      <c r="C127" s="251" t="s">
        <v>306</v>
      </c>
      <c r="D127" s="251" t="s">
        <v>189</v>
      </c>
      <c r="E127" s="252" t="s">
        <v>1223</v>
      </c>
      <c r="F127" s="253" t="s">
        <v>1224</v>
      </c>
      <c r="G127" s="254" t="s">
        <v>183</v>
      </c>
      <c r="H127" s="255">
        <v>3</v>
      </c>
      <c r="I127" s="256"/>
      <c r="J127" s="257">
        <f>ROUND(I127*H127,2)</f>
        <v>0</v>
      </c>
      <c r="K127" s="253" t="s">
        <v>227</v>
      </c>
      <c r="L127" s="258"/>
      <c r="M127" s="259" t="s">
        <v>23</v>
      </c>
      <c r="N127" s="260" t="s">
        <v>45</v>
      </c>
      <c r="O127" s="48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AR127" s="25" t="s">
        <v>240</v>
      </c>
      <c r="AT127" s="25" t="s">
        <v>189</v>
      </c>
      <c r="AU127" s="25" t="s">
        <v>74</v>
      </c>
      <c r="AY127" s="25" t="s">
        <v>178</v>
      </c>
      <c r="BE127" s="247">
        <f>IF(N127="základní",J127,0)</f>
        <v>0</v>
      </c>
      <c r="BF127" s="247">
        <f>IF(N127="snížená",J127,0)</f>
        <v>0</v>
      </c>
      <c r="BG127" s="247">
        <f>IF(N127="zákl. přenesená",J127,0)</f>
        <v>0</v>
      </c>
      <c r="BH127" s="247">
        <f>IF(N127="sníž. přenesená",J127,0)</f>
        <v>0</v>
      </c>
      <c r="BI127" s="247">
        <f>IF(N127="nulová",J127,0)</f>
        <v>0</v>
      </c>
      <c r="BJ127" s="25" t="s">
        <v>81</v>
      </c>
      <c r="BK127" s="247">
        <f>ROUND(I127*H127,2)</f>
        <v>0</v>
      </c>
      <c r="BL127" s="25" t="s">
        <v>240</v>
      </c>
      <c r="BM127" s="25" t="s">
        <v>1225</v>
      </c>
    </row>
    <row r="128" s="1" customFormat="1" ht="25.5" customHeight="1">
      <c r="B128" s="47"/>
      <c r="C128" s="251" t="s">
        <v>310</v>
      </c>
      <c r="D128" s="251" t="s">
        <v>189</v>
      </c>
      <c r="E128" s="252" t="s">
        <v>1226</v>
      </c>
      <c r="F128" s="253" t="s">
        <v>1227</v>
      </c>
      <c r="G128" s="254" t="s">
        <v>183</v>
      </c>
      <c r="H128" s="255">
        <v>18</v>
      </c>
      <c r="I128" s="256"/>
      <c r="J128" s="257">
        <f>ROUND(I128*H128,2)</f>
        <v>0</v>
      </c>
      <c r="K128" s="253" t="s">
        <v>227</v>
      </c>
      <c r="L128" s="258"/>
      <c r="M128" s="259" t="s">
        <v>23</v>
      </c>
      <c r="N128" s="278" t="s">
        <v>45</v>
      </c>
      <c r="O128" s="262"/>
      <c r="P128" s="276">
        <f>O128*H128</f>
        <v>0</v>
      </c>
      <c r="Q128" s="276">
        <v>0</v>
      </c>
      <c r="R128" s="276">
        <f>Q128*H128</f>
        <v>0</v>
      </c>
      <c r="S128" s="276">
        <v>0</v>
      </c>
      <c r="T128" s="277">
        <f>S128*H128</f>
        <v>0</v>
      </c>
      <c r="AR128" s="25" t="s">
        <v>240</v>
      </c>
      <c r="AT128" s="25" t="s">
        <v>189</v>
      </c>
      <c r="AU128" s="25" t="s">
        <v>74</v>
      </c>
      <c r="AY128" s="25" t="s">
        <v>178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25" t="s">
        <v>81</v>
      </c>
      <c r="BK128" s="247">
        <f>ROUND(I128*H128,2)</f>
        <v>0</v>
      </c>
      <c r="BL128" s="25" t="s">
        <v>240</v>
      </c>
      <c r="BM128" s="25" t="s">
        <v>1228</v>
      </c>
    </row>
    <row r="129" s="1" customFormat="1" ht="6.96" customHeight="1">
      <c r="B129" s="68"/>
      <c r="C129" s="69"/>
      <c r="D129" s="69"/>
      <c r="E129" s="69"/>
      <c r="F129" s="69"/>
      <c r="G129" s="69"/>
      <c r="H129" s="69"/>
      <c r="I129" s="179"/>
      <c r="J129" s="69"/>
      <c r="K129" s="69"/>
      <c r="L129" s="73"/>
    </row>
  </sheetData>
  <sheetProtection sheet="1" autoFilter="0" formatColumns="0" formatRows="0" objects="1" scenarios="1" spinCount="100000" saltValue="JgXpIqldk9AnWwmYjWFAq/+bNyCSPzCwxxXczFscoAF5N5rguYxR3gNrxlai3c33yzTTPCywD4PrFug/czgNtA==" hashValue="h38UlUKEUDGt448tfXX55aoGLcq3sZpDnIoGG/Viqx/fq2jgEUx0jTz+k+UKTcx5VxJHWNdDRtmgPOpSotgXdA==" algorithmName="SHA-512" password="CC35"/>
  <autoFilter ref="C81:K128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142</v>
      </c>
      <c r="G1" s="152" t="s">
        <v>143</v>
      </c>
      <c r="H1" s="152"/>
      <c r="I1" s="153"/>
      <c r="J1" s="152" t="s">
        <v>144</v>
      </c>
      <c r="K1" s="151" t="s">
        <v>145</v>
      </c>
      <c r="L1" s="152" t="s">
        <v>146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127</v>
      </c>
    </row>
    <row r="3" ht="6.96" customHeight="1">
      <c r="B3" s="26"/>
      <c r="C3" s="27"/>
      <c r="D3" s="27"/>
      <c r="E3" s="27"/>
      <c r="F3" s="27"/>
      <c r="G3" s="27"/>
      <c r="H3" s="27"/>
      <c r="I3" s="154"/>
      <c r="J3" s="27"/>
      <c r="K3" s="28"/>
      <c r="AT3" s="25" t="s">
        <v>83</v>
      </c>
    </row>
    <row r="4" ht="36.96" customHeight="1">
      <c r="B4" s="29"/>
      <c r="C4" s="30"/>
      <c r="D4" s="31" t="s">
        <v>147</v>
      </c>
      <c r="E4" s="30"/>
      <c r="F4" s="30"/>
      <c r="G4" s="30"/>
      <c r="H4" s="30"/>
      <c r="I4" s="155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5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5"/>
      <c r="J6" s="30"/>
      <c r="K6" s="32"/>
    </row>
    <row r="7" ht="16.5" customHeight="1">
      <c r="B7" s="29"/>
      <c r="C7" s="30"/>
      <c r="D7" s="30"/>
      <c r="E7" s="156" t="str">
        <f>'Rekapitulace stavby'!K6</f>
        <v>Zvýšení bezpečnosti na železničních přejezdech v km 12,960 a 23,750 v ŽST Straškov</v>
      </c>
      <c r="F7" s="41"/>
      <c r="G7" s="41"/>
      <c r="H7" s="41"/>
      <c r="I7" s="155"/>
      <c r="J7" s="30"/>
      <c r="K7" s="32"/>
    </row>
    <row r="8">
      <c r="B8" s="29"/>
      <c r="C8" s="30"/>
      <c r="D8" s="41" t="s">
        <v>148</v>
      </c>
      <c r="E8" s="30"/>
      <c r="F8" s="30"/>
      <c r="G8" s="30"/>
      <c r="H8" s="30"/>
      <c r="I8" s="155"/>
      <c r="J8" s="30"/>
      <c r="K8" s="32"/>
    </row>
    <row r="9" s="1" customFormat="1" ht="16.5" customHeight="1">
      <c r="B9" s="47"/>
      <c r="C9" s="48"/>
      <c r="D9" s="48"/>
      <c r="E9" s="156" t="s">
        <v>1229</v>
      </c>
      <c r="F9" s="48"/>
      <c r="G9" s="48"/>
      <c r="H9" s="48"/>
      <c r="I9" s="157"/>
      <c r="J9" s="48"/>
      <c r="K9" s="52"/>
    </row>
    <row r="10" s="1" customFormat="1">
      <c r="B10" s="47"/>
      <c r="C10" s="48"/>
      <c r="D10" s="41" t="s">
        <v>150</v>
      </c>
      <c r="E10" s="48"/>
      <c r="F10" s="48"/>
      <c r="G10" s="48"/>
      <c r="H10" s="48"/>
      <c r="I10" s="157"/>
      <c r="J10" s="48"/>
      <c r="K10" s="52"/>
    </row>
    <row r="11" s="1" customFormat="1" ht="36.96" customHeight="1">
      <c r="B11" s="47"/>
      <c r="C11" s="48"/>
      <c r="D11" s="48"/>
      <c r="E11" s="158" t="s">
        <v>1230</v>
      </c>
      <c r="F11" s="48"/>
      <c r="G11" s="48"/>
      <c r="H11" s="48"/>
      <c r="I11" s="157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57"/>
      <c r="J12" s="48"/>
      <c r="K12" s="52"/>
    </row>
    <row r="13" s="1" customFormat="1" ht="14.4" customHeight="1">
      <c r="B13" s="47"/>
      <c r="C13" s="48"/>
      <c r="D13" s="41" t="s">
        <v>20</v>
      </c>
      <c r="E13" s="48"/>
      <c r="F13" s="36" t="s">
        <v>23</v>
      </c>
      <c r="G13" s="48"/>
      <c r="H13" s="48"/>
      <c r="I13" s="159" t="s">
        <v>22</v>
      </c>
      <c r="J13" s="36" t="s">
        <v>23</v>
      </c>
      <c r="K13" s="52"/>
    </row>
    <row r="14" s="1" customFormat="1" ht="14.4" customHeight="1">
      <c r="B14" s="47"/>
      <c r="C14" s="48"/>
      <c r="D14" s="41" t="s">
        <v>24</v>
      </c>
      <c r="E14" s="48"/>
      <c r="F14" s="36" t="s">
        <v>25</v>
      </c>
      <c r="G14" s="48"/>
      <c r="H14" s="48"/>
      <c r="I14" s="159" t="s">
        <v>26</v>
      </c>
      <c r="J14" s="160" t="str">
        <f>'Rekapitulace stavby'!AN8</f>
        <v>24. 10. 2018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57"/>
      <c r="J15" s="48"/>
      <c r="K15" s="52"/>
    </row>
    <row r="16" s="1" customFormat="1" ht="14.4" customHeight="1">
      <c r="B16" s="47"/>
      <c r="C16" s="48"/>
      <c r="D16" s="41" t="s">
        <v>28</v>
      </c>
      <c r="E16" s="48"/>
      <c r="F16" s="48"/>
      <c r="G16" s="48"/>
      <c r="H16" s="48"/>
      <c r="I16" s="159" t="s">
        <v>29</v>
      </c>
      <c r="J16" s="36" t="str">
        <f>IF('Rekapitulace stavby'!AN10="","",'Rekapitulace stavby'!AN10)</f>
        <v>70994234</v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>SŽDC, s.o.</v>
      </c>
      <c r="F17" s="48"/>
      <c r="G17" s="48"/>
      <c r="H17" s="48"/>
      <c r="I17" s="159" t="s">
        <v>32</v>
      </c>
      <c r="J17" s="36" t="str">
        <f>IF('Rekapitulace stavby'!AN11="","",'Rekapitulace stavby'!AN11)</f>
        <v>CZ70994234</v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57"/>
      <c r="J18" s="48"/>
      <c r="K18" s="52"/>
    </row>
    <row r="19" s="1" customFormat="1" ht="14.4" customHeight="1">
      <c r="B19" s="47"/>
      <c r="C19" s="48"/>
      <c r="D19" s="41" t="s">
        <v>34</v>
      </c>
      <c r="E19" s="48"/>
      <c r="F19" s="48"/>
      <c r="G19" s="48"/>
      <c r="H19" s="48"/>
      <c r="I19" s="159" t="s">
        <v>29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59" t="s">
        <v>32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57"/>
      <c r="J21" s="48"/>
      <c r="K21" s="52"/>
    </row>
    <row r="22" s="1" customFormat="1" ht="14.4" customHeight="1">
      <c r="B22" s="47"/>
      <c r="C22" s="48"/>
      <c r="D22" s="41" t="s">
        <v>36</v>
      </c>
      <c r="E22" s="48"/>
      <c r="F22" s="48"/>
      <c r="G22" s="48"/>
      <c r="H22" s="48"/>
      <c r="I22" s="159" t="s">
        <v>29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59" t="s">
        <v>32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57"/>
      <c r="J24" s="48"/>
      <c r="K24" s="52"/>
    </row>
    <row r="25" s="1" customFormat="1" ht="14.4" customHeight="1">
      <c r="B25" s="47"/>
      <c r="C25" s="48"/>
      <c r="D25" s="41" t="s">
        <v>39</v>
      </c>
      <c r="E25" s="48"/>
      <c r="F25" s="48"/>
      <c r="G25" s="48"/>
      <c r="H25" s="48"/>
      <c r="I25" s="157"/>
      <c r="J25" s="48"/>
      <c r="K25" s="52"/>
    </row>
    <row r="26" s="7" customFormat="1" ht="16.5" customHeight="1">
      <c r="B26" s="161"/>
      <c r="C26" s="162"/>
      <c r="D26" s="162"/>
      <c r="E26" s="45" t="s">
        <v>23</v>
      </c>
      <c r="F26" s="45"/>
      <c r="G26" s="45"/>
      <c r="H26" s="45"/>
      <c r="I26" s="163"/>
      <c r="J26" s="162"/>
      <c r="K26" s="164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57"/>
      <c r="J27" s="48"/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5"/>
      <c r="J28" s="107"/>
      <c r="K28" s="166"/>
    </row>
    <row r="29" s="1" customFormat="1" ht="25.44" customHeight="1">
      <c r="B29" s="47"/>
      <c r="C29" s="48"/>
      <c r="D29" s="167" t="s">
        <v>40</v>
      </c>
      <c r="E29" s="48"/>
      <c r="F29" s="48"/>
      <c r="G29" s="48"/>
      <c r="H29" s="48"/>
      <c r="I29" s="157"/>
      <c r="J29" s="168">
        <f>ROUND(J83,2)</f>
        <v>0</v>
      </c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5"/>
      <c r="J30" s="107"/>
      <c r="K30" s="166"/>
    </row>
    <row r="31" s="1" customFormat="1" ht="14.4" customHeight="1">
      <c r="B31" s="47"/>
      <c r="C31" s="48"/>
      <c r="D31" s="48"/>
      <c r="E31" s="48"/>
      <c r="F31" s="53" t="s">
        <v>42</v>
      </c>
      <c r="G31" s="48"/>
      <c r="H31" s="48"/>
      <c r="I31" s="169" t="s">
        <v>41</v>
      </c>
      <c r="J31" s="53" t="s">
        <v>43</v>
      </c>
      <c r="K31" s="52"/>
    </row>
    <row r="32" s="1" customFormat="1" ht="14.4" customHeight="1">
      <c r="B32" s="47"/>
      <c r="C32" s="48"/>
      <c r="D32" s="56" t="s">
        <v>44</v>
      </c>
      <c r="E32" s="56" t="s">
        <v>45</v>
      </c>
      <c r="F32" s="170">
        <f>ROUND(SUM(BE83:BE128), 2)</f>
        <v>0</v>
      </c>
      <c r="G32" s="48"/>
      <c r="H32" s="48"/>
      <c r="I32" s="171">
        <v>0.20999999999999999</v>
      </c>
      <c r="J32" s="170">
        <f>ROUND(ROUND((SUM(BE83:BE128)), 2)*I32, 2)</f>
        <v>0</v>
      </c>
      <c r="K32" s="52"/>
    </row>
    <row r="33" s="1" customFormat="1" ht="14.4" customHeight="1">
      <c r="B33" s="47"/>
      <c r="C33" s="48"/>
      <c r="D33" s="48"/>
      <c r="E33" s="56" t="s">
        <v>46</v>
      </c>
      <c r="F33" s="170">
        <f>ROUND(SUM(BF83:BF128), 2)</f>
        <v>0</v>
      </c>
      <c r="G33" s="48"/>
      <c r="H33" s="48"/>
      <c r="I33" s="171">
        <v>0.14999999999999999</v>
      </c>
      <c r="J33" s="170">
        <f>ROUND(ROUND((SUM(BF83:BF128)),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47</v>
      </c>
      <c r="F34" s="170">
        <f>ROUND(SUM(BG83:BG128), 2)</f>
        <v>0</v>
      </c>
      <c r="G34" s="48"/>
      <c r="H34" s="48"/>
      <c r="I34" s="171">
        <v>0.20999999999999999</v>
      </c>
      <c r="J34" s="170">
        <v>0</v>
      </c>
      <c r="K34" s="52"/>
    </row>
    <row r="35" hidden="1" s="1" customFormat="1" ht="14.4" customHeight="1">
      <c r="B35" s="47"/>
      <c r="C35" s="48"/>
      <c r="D35" s="48"/>
      <c r="E35" s="56" t="s">
        <v>48</v>
      </c>
      <c r="F35" s="170">
        <f>ROUND(SUM(BH83:BH128), 2)</f>
        <v>0</v>
      </c>
      <c r="G35" s="48"/>
      <c r="H35" s="48"/>
      <c r="I35" s="171">
        <v>0.14999999999999999</v>
      </c>
      <c r="J35" s="170">
        <v>0</v>
      </c>
      <c r="K35" s="52"/>
    </row>
    <row r="36" hidden="1" s="1" customFormat="1" ht="14.4" customHeight="1">
      <c r="B36" s="47"/>
      <c r="C36" s="48"/>
      <c r="D36" s="48"/>
      <c r="E36" s="56" t="s">
        <v>49</v>
      </c>
      <c r="F36" s="170">
        <f>ROUND(SUM(BI83:BI128), 2)</f>
        <v>0</v>
      </c>
      <c r="G36" s="48"/>
      <c r="H36" s="48"/>
      <c r="I36" s="171">
        <v>0</v>
      </c>
      <c r="J36" s="170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57"/>
      <c r="J37" s="48"/>
      <c r="K37" s="52"/>
    </row>
    <row r="38" s="1" customFormat="1" ht="25.44" customHeight="1">
      <c r="B38" s="47"/>
      <c r="C38" s="172"/>
      <c r="D38" s="173" t="s">
        <v>50</v>
      </c>
      <c r="E38" s="99"/>
      <c r="F38" s="99"/>
      <c r="G38" s="174" t="s">
        <v>51</v>
      </c>
      <c r="H38" s="175" t="s">
        <v>52</v>
      </c>
      <c r="I38" s="176"/>
      <c r="J38" s="177">
        <f>SUM(J29:J36)</f>
        <v>0</v>
      </c>
      <c r="K38" s="178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79"/>
      <c r="J39" s="69"/>
      <c r="K39" s="70"/>
    </row>
    <row r="43" s="1" customFormat="1" ht="6.96" customHeight="1">
      <c r="B43" s="180"/>
      <c r="C43" s="181"/>
      <c r="D43" s="181"/>
      <c r="E43" s="181"/>
      <c r="F43" s="181"/>
      <c r="G43" s="181"/>
      <c r="H43" s="181"/>
      <c r="I43" s="182"/>
      <c r="J43" s="181"/>
      <c r="K43" s="183"/>
    </row>
    <row r="44" s="1" customFormat="1" ht="36.96" customHeight="1">
      <c r="B44" s="47"/>
      <c r="C44" s="31" t="s">
        <v>152</v>
      </c>
      <c r="D44" s="48"/>
      <c r="E44" s="48"/>
      <c r="F44" s="48"/>
      <c r="G44" s="48"/>
      <c r="H44" s="48"/>
      <c r="I44" s="157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57"/>
      <c r="J45" s="48"/>
      <c r="K45" s="52"/>
    </row>
    <row r="46" s="1" customFormat="1" ht="14.4" customHeight="1">
      <c r="B46" s="47"/>
      <c r="C46" s="41" t="s">
        <v>18</v>
      </c>
      <c r="D46" s="48"/>
      <c r="E46" s="48"/>
      <c r="F46" s="48"/>
      <c r="G46" s="48"/>
      <c r="H46" s="48"/>
      <c r="I46" s="157"/>
      <c r="J46" s="48"/>
      <c r="K46" s="52"/>
    </row>
    <row r="47" s="1" customFormat="1" ht="16.5" customHeight="1">
      <c r="B47" s="47"/>
      <c r="C47" s="48"/>
      <c r="D47" s="48"/>
      <c r="E47" s="156" t="str">
        <f>E7</f>
        <v>Zvýšení bezpečnosti na železničních přejezdech v km 12,960 a 23,750 v ŽST Straškov</v>
      </c>
      <c r="F47" s="41"/>
      <c r="G47" s="41"/>
      <c r="H47" s="41"/>
      <c r="I47" s="157"/>
      <c r="J47" s="48"/>
      <c r="K47" s="52"/>
    </row>
    <row r="48">
      <c r="B48" s="29"/>
      <c r="C48" s="41" t="s">
        <v>148</v>
      </c>
      <c r="D48" s="30"/>
      <c r="E48" s="30"/>
      <c r="F48" s="30"/>
      <c r="G48" s="30"/>
      <c r="H48" s="30"/>
      <c r="I48" s="155"/>
      <c r="J48" s="30"/>
      <c r="K48" s="32"/>
    </row>
    <row r="49" s="1" customFormat="1" ht="16.5" customHeight="1">
      <c r="B49" s="47"/>
      <c r="C49" s="48"/>
      <c r="D49" s="48"/>
      <c r="E49" s="156" t="s">
        <v>1229</v>
      </c>
      <c r="F49" s="48"/>
      <c r="G49" s="48"/>
      <c r="H49" s="48"/>
      <c r="I49" s="157"/>
      <c r="J49" s="48"/>
      <c r="K49" s="52"/>
    </row>
    <row r="50" s="1" customFormat="1" ht="14.4" customHeight="1">
      <c r="B50" s="47"/>
      <c r="C50" s="41" t="s">
        <v>150</v>
      </c>
      <c r="D50" s="48"/>
      <c r="E50" s="48"/>
      <c r="F50" s="48"/>
      <c r="G50" s="48"/>
      <c r="H50" s="48"/>
      <c r="I50" s="157"/>
      <c r="J50" s="48"/>
      <c r="K50" s="52"/>
    </row>
    <row r="51" s="1" customFormat="1" ht="17.25" customHeight="1">
      <c r="B51" s="47"/>
      <c r="C51" s="48"/>
      <c r="D51" s="48"/>
      <c r="E51" s="158" t="str">
        <f>E11</f>
        <v>4.01 - Počítače náprav - ÚOŽI</v>
      </c>
      <c r="F51" s="48"/>
      <c r="G51" s="48"/>
      <c r="H51" s="48"/>
      <c r="I51" s="157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57"/>
      <c r="J52" s="48"/>
      <c r="K52" s="52"/>
    </row>
    <row r="53" s="1" customFormat="1" ht="18" customHeight="1">
      <c r="B53" s="47"/>
      <c r="C53" s="41" t="s">
        <v>24</v>
      </c>
      <c r="D53" s="48"/>
      <c r="E53" s="48"/>
      <c r="F53" s="36" t="str">
        <f>F14</f>
        <v>Straškov</v>
      </c>
      <c r="G53" s="48"/>
      <c r="H53" s="48"/>
      <c r="I53" s="159" t="s">
        <v>26</v>
      </c>
      <c r="J53" s="160" t="str">
        <f>IF(J14="","",J14)</f>
        <v>24. 10. 2018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57"/>
      <c r="J54" s="48"/>
      <c r="K54" s="52"/>
    </row>
    <row r="55" s="1" customFormat="1">
      <c r="B55" s="47"/>
      <c r="C55" s="41" t="s">
        <v>28</v>
      </c>
      <c r="D55" s="48"/>
      <c r="E55" s="48"/>
      <c r="F55" s="36" t="str">
        <f>E17</f>
        <v>SŽDC, s.o.</v>
      </c>
      <c r="G55" s="48"/>
      <c r="H55" s="48"/>
      <c r="I55" s="159" t="s">
        <v>36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34</v>
      </c>
      <c r="D56" s="48"/>
      <c r="E56" s="48"/>
      <c r="F56" s="36" t="str">
        <f>IF(E20="","",E20)</f>
        <v/>
      </c>
      <c r="G56" s="48"/>
      <c r="H56" s="48"/>
      <c r="I56" s="157"/>
      <c r="J56" s="184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57"/>
      <c r="J57" s="48"/>
      <c r="K57" s="52"/>
    </row>
    <row r="58" s="1" customFormat="1" ht="29.28" customHeight="1">
      <c r="B58" s="47"/>
      <c r="C58" s="185" t="s">
        <v>153</v>
      </c>
      <c r="D58" s="172"/>
      <c r="E58" s="172"/>
      <c r="F58" s="172"/>
      <c r="G58" s="172"/>
      <c r="H58" s="172"/>
      <c r="I58" s="186"/>
      <c r="J58" s="187" t="s">
        <v>154</v>
      </c>
      <c r="K58" s="188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57"/>
      <c r="J59" s="48"/>
      <c r="K59" s="52"/>
    </row>
    <row r="60" s="1" customFormat="1" ht="29.28" customHeight="1">
      <c r="B60" s="47"/>
      <c r="C60" s="189" t="s">
        <v>155</v>
      </c>
      <c r="D60" s="48"/>
      <c r="E60" s="48"/>
      <c r="F60" s="48"/>
      <c r="G60" s="48"/>
      <c r="H60" s="48"/>
      <c r="I60" s="157"/>
      <c r="J60" s="168">
        <f>J83</f>
        <v>0</v>
      </c>
      <c r="K60" s="52"/>
      <c r="AU60" s="25" t="s">
        <v>156</v>
      </c>
    </row>
    <row r="61" s="8" customFormat="1" ht="24.96" customHeight="1">
      <c r="B61" s="190"/>
      <c r="C61" s="191"/>
      <c r="D61" s="192" t="s">
        <v>222</v>
      </c>
      <c r="E61" s="193"/>
      <c r="F61" s="193"/>
      <c r="G61" s="193"/>
      <c r="H61" s="193"/>
      <c r="I61" s="194"/>
      <c r="J61" s="195">
        <f>J84</f>
        <v>0</v>
      </c>
      <c r="K61" s="196"/>
    </row>
    <row r="62" s="1" customFormat="1" ht="21.84" customHeight="1">
      <c r="B62" s="47"/>
      <c r="C62" s="48"/>
      <c r="D62" s="48"/>
      <c r="E62" s="48"/>
      <c r="F62" s="48"/>
      <c r="G62" s="48"/>
      <c r="H62" s="48"/>
      <c r="I62" s="157"/>
      <c r="J62" s="48"/>
      <c r="K62" s="52"/>
    </row>
    <row r="63" s="1" customFormat="1" ht="6.96" customHeight="1">
      <c r="B63" s="68"/>
      <c r="C63" s="69"/>
      <c r="D63" s="69"/>
      <c r="E63" s="69"/>
      <c r="F63" s="69"/>
      <c r="G63" s="69"/>
      <c r="H63" s="69"/>
      <c r="I63" s="179"/>
      <c r="J63" s="69"/>
      <c r="K63" s="70"/>
    </row>
    <row r="67" s="1" customFormat="1" ht="6.96" customHeight="1">
      <c r="B67" s="71"/>
      <c r="C67" s="72"/>
      <c r="D67" s="72"/>
      <c r="E67" s="72"/>
      <c r="F67" s="72"/>
      <c r="G67" s="72"/>
      <c r="H67" s="72"/>
      <c r="I67" s="182"/>
      <c r="J67" s="72"/>
      <c r="K67" s="72"/>
      <c r="L67" s="73"/>
    </row>
    <row r="68" s="1" customFormat="1" ht="36.96" customHeight="1">
      <c r="B68" s="47"/>
      <c r="C68" s="74" t="s">
        <v>162</v>
      </c>
      <c r="D68" s="75"/>
      <c r="E68" s="75"/>
      <c r="F68" s="75"/>
      <c r="G68" s="75"/>
      <c r="H68" s="75"/>
      <c r="I68" s="204"/>
      <c r="J68" s="75"/>
      <c r="K68" s="75"/>
      <c r="L68" s="73"/>
    </row>
    <row r="69" s="1" customFormat="1" ht="6.96" customHeight="1">
      <c r="B69" s="47"/>
      <c r="C69" s="75"/>
      <c r="D69" s="75"/>
      <c r="E69" s="75"/>
      <c r="F69" s="75"/>
      <c r="G69" s="75"/>
      <c r="H69" s="75"/>
      <c r="I69" s="204"/>
      <c r="J69" s="75"/>
      <c r="K69" s="75"/>
      <c r="L69" s="73"/>
    </row>
    <row r="70" s="1" customFormat="1" ht="14.4" customHeight="1">
      <c r="B70" s="47"/>
      <c r="C70" s="77" t="s">
        <v>18</v>
      </c>
      <c r="D70" s="75"/>
      <c r="E70" s="75"/>
      <c r="F70" s="75"/>
      <c r="G70" s="75"/>
      <c r="H70" s="75"/>
      <c r="I70" s="204"/>
      <c r="J70" s="75"/>
      <c r="K70" s="75"/>
      <c r="L70" s="73"/>
    </row>
    <row r="71" s="1" customFormat="1" ht="16.5" customHeight="1">
      <c r="B71" s="47"/>
      <c r="C71" s="75"/>
      <c r="D71" s="75"/>
      <c r="E71" s="205" t="str">
        <f>E7</f>
        <v>Zvýšení bezpečnosti na železničních přejezdech v km 12,960 a 23,750 v ŽST Straškov</v>
      </c>
      <c r="F71" s="77"/>
      <c r="G71" s="77"/>
      <c r="H71" s="77"/>
      <c r="I71" s="204"/>
      <c r="J71" s="75"/>
      <c r="K71" s="75"/>
      <c r="L71" s="73"/>
    </row>
    <row r="72">
      <c r="B72" s="29"/>
      <c r="C72" s="77" t="s">
        <v>148</v>
      </c>
      <c r="D72" s="206"/>
      <c r="E72" s="206"/>
      <c r="F72" s="206"/>
      <c r="G72" s="206"/>
      <c r="H72" s="206"/>
      <c r="I72" s="149"/>
      <c r="J72" s="206"/>
      <c r="K72" s="206"/>
      <c r="L72" s="207"/>
    </row>
    <row r="73" s="1" customFormat="1" ht="16.5" customHeight="1">
      <c r="B73" s="47"/>
      <c r="C73" s="75"/>
      <c r="D73" s="75"/>
      <c r="E73" s="205" t="s">
        <v>1229</v>
      </c>
      <c r="F73" s="75"/>
      <c r="G73" s="75"/>
      <c r="H73" s="75"/>
      <c r="I73" s="204"/>
      <c r="J73" s="75"/>
      <c r="K73" s="75"/>
      <c r="L73" s="73"/>
    </row>
    <row r="74" s="1" customFormat="1" ht="14.4" customHeight="1">
      <c r="B74" s="47"/>
      <c r="C74" s="77" t="s">
        <v>150</v>
      </c>
      <c r="D74" s="75"/>
      <c r="E74" s="75"/>
      <c r="F74" s="75"/>
      <c r="G74" s="75"/>
      <c r="H74" s="75"/>
      <c r="I74" s="204"/>
      <c r="J74" s="75"/>
      <c r="K74" s="75"/>
      <c r="L74" s="73"/>
    </row>
    <row r="75" s="1" customFormat="1" ht="17.25" customHeight="1">
      <c r="B75" s="47"/>
      <c r="C75" s="75"/>
      <c r="D75" s="75"/>
      <c r="E75" s="83" t="str">
        <f>E11</f>
        <v>4.01 - Počítače náprav - ÚOŽI</v>
      </c>
      <c r="F75" s="75"/>
      <c r="G75" s="75"/>
      <c r="H75" s="75"/>
      <c r="I75" s="204"/>
      <c r="J75" s="75"/>
      <c r="K75" s="75"/>
      <c r="L75" s="73"/>
    </row>
    <row r="76" s="1" customFormat="1" ht="6.96" customHeight="1">
      <c r="B76" s="47"/>
      <c r="C76" s="75"/>
      <c r="D76" s="75"/>
      <c r="E76" s="75"/>
      <c r="F76" s="75"/>
      <c r="G76" s="75"/>
      <c r="H76" s="75"/>
      <c r="I76" s="204"/>
      <c r="J76" s="75"/>
      <c r="K76" s="75"/>
      <c r="L76" s="73"/>
    </row>
    <row r="77" s="1" customFormat="1" ht="18" customHeight="1">
      <c r="B77" s="47"/>
      <c r="C77" s="77" t="s">
        <v>24</v>
      </c>
      <c r="D77" s="75"/>
      <c r="E77" s="75"/>
      <c r="F77" s="208" t="str">
        <f>F14</f>
        <v>Straškov</v>
      </c>
      <c r="G77" s="75"/>
      <c r="H77" s="75"/>
      <c r="I77" s="209" t="s">
        <v>26</v>
      </c>
      <c r="J77" s="86" t="str">
        <f>IF(J14="","",J14)</f>
        <v>24. 10. 2018</v>
      </c>
      <c r="K77" s="75"/>
      <c r="L77" s="73"/>
    </row>
    <row r="78" s="1" customFormat="1" ht="6.96" customHeight="1">
      <c r="B78" s="47"/>
      <c r="C78" s="75"/>
      <c r="D78" s="75"/>
      <c r="E78" s="75"/>
      <c r="F78" s="75"/>
      <c r="G78" s="75"/>
      <c r="H78" s="75"/>
      <c r="I78" s="204"/>
      <c r="J78" s="75"/>
      <c r="K78" s="75"/>
      <c r="L78" s="73"/>
    </row>
    <row r="79" s="1" customFormat="1">
      <c r="B79" s="47"/>
      <c r="C79" s="77" t="s">
        <v>28</v>
      </c>
      <c r="D79" s="75"/>
      <c r="E79" s="75"/>
      <c r="F79" s="208" t="str">
        <f>E17</f>
        <v>SŽDC, s.o.</v>
      </c>
      <c r="G79" s="75"/>
      <c r="H79" s="75"/>
      <c r="I79" s="209" t="s">
        <v>36</v>
      </c>
      <c r="J79" s="208" t="str">
        <f>E23</f>
        <v xml:space="preserve"> </v>
      </c>
      <c r="K79" s="75"/>
      <c r="L79" s="73"/>
    </row>
    <row r="80" s="1" customFormat="1" ht="14.4" customHeight="1">
      <c r="B80" s="47"/>
      <c r="C80" s="77" t="s">
        <v>34</v>
      </c>
      <c r="D80" s="75"/>
      <c r="E80" s="75"/>
      <c r="F80" s="208" t="str">
        <f>IF(E20="","",E20)</f>
        <v/>
      </c>
      <c r="G80" s="75"/>
      <c r="H80" s="75"/>
      <c r="I80" s="204"/>
      <c r="J80" s="75"/>
      <c r="K80" s="75"/>
      <c r="L80" s="73"/>
    </row>
    <row r="81" s="1" customFormat="1" ht="10.32" customHeight="1">
      <c r="B81" s="47"/>
      <c r="C81" s="75"/>
      <c r="D81" s="75"/>
      <c r="E81" s="75"/>
      <c r="F81" s="75"/>
      <c r="G81" s="75"/>
      <c r="H81" s="75"/>
      <c r="I81" s="204"/>
      <c r="J81" s="75"/>
      <c r="K81" s="75"/>
      <c r="L81" s="73"/>
    </row>
    <row r="82" s="10" customFormat="1" ht="29.28" customHeight="1">
      <c r="B82" s="210"/>
      <c r="C82" s="211" t="s">
        <v>163</v>
      </c>
      <c r="D82" s="212" t="s">
        <v>59</v>
      </c>
      <c r="E82" s="212" t="s">
        <v>55</v>
      </c>
      <c r="F82" s="212" t="s">
        <v>164</v>
      </c>
      <c r="G82" s="212" t="s">
        <v>165</v>
      </c>
      <c r="H82" s="212" t="s">
        <v>166</v>
      </c>
      <c r="I82" s="213" t="s">
        <v>167</v>
      </c>
      <c r="J82" s="212" t="s">
        <v>154</v>
      </c>
      <c r="K82" s="214" t="s">
        <v>168</v>
      </c>
      <c r="L82" s="215"/>
      <c r="M82" s="103" t="s">
        <v>169</v>
      </c>
      <c r="N82" s="104" t="s">
        <v>44</v>
      </c>
      <c r="O82" s="104" t="s">
        <v>170</v>
      </c>
      <c r="P82" s="104" t="s">
        <v>171</v>
      </c>
      <c r="Q82" s="104" t="s">
        <v>172</v>
      </c>
      <c r="R82" s="104" t="s">
        <v>173</v>
      </c>
      <c r="S82" s="104" t="s">
        <v>174</v>
      </c>
      <c r="T82" s="105" t="s">
        <v>175</v>
      </c>
    </row>
    <row r="83" s="1" customFormat="1" ht="29.28" customHeight="1">
      <c r="B83" s="47"/>
      <c r="C83" s="109" t="s">
        <v>155</v>
      </c>
      <c r="D83" s="75"/>
      <c r="E83" s="75"/>
      <c r="F83" s="75"/>
      <c r="G83" s="75"/>
      <c r="H83" s="75"/>
      <c r="I83" s="204"/>
      <c r="J83" s="216">
        <f>BK83</f>
        <v>0</v>
      </c>
      <c r="K83" s="75"/>
      <c r="L83" s="73"/>
      <c r="M83" s="106"/>
      <c r="N83" s="107"/>
      <c r="O83" s="107"/>
      <c r="P83" s="217">
        <f>P84</f>
        <v>0</v>
      </c>
      <c r="Q83" s="107"/>
      <c r="R83" s="217">
        <f>R84</f>
        <v>0</v>
      </c>
      <c r="S83" s="107"/>
      <c r="T83" s="218">
        <f>T84</f>
        <v>0</v>
      </c>
      <c r="AT83" s="25" t="s">
        <v>73</v>
      </c>
      <c r="AU83" s="25" t="s">
        <v>156</v>
      </c>
      <c r="BK83" s="219">
        <f>BK84</f>
        <v>0</v>
      </c>
    </row>
    <row r="84" s="11" customFormat="1" ht="37.44" customHeight="1">
      <c r="B84" s="220"/>
      <c r="C84" s="221"/>
      <c r="D84" s="222" t="s">
        <v>73</v>
      </c>
      <c r="E84" s="223" t="s">
        <v>223</v>
      </c>
      <c r="F84" s="223" t="s">
        <v>224</v>
      </c>
      <c r="G84" s="221"/>
      <c r="H84" s="221"/>
      <c r="I84" s="224"/>
      <c r="J84" s="225">
        <f>BK84</f>
        <v>0</v>
      </c>
      <c r="K84" s="221"/>
      <c r="L84" s="226"/>
      <c r="M84" s="227"/>
      <c r="N84" s="228"/>
      <c r="O84" s="228"/>
      <c r="P84" s="229">
        <f>SUM(P85:P128)</f>
        <v>0</v>
      </c>
      <c r="Q84" s="228"/>
      <c r="R84" s="229">
        <f>SUM(R85:R128)</f>
        <v>0</v>
      </c>
      <c r="S84" s="228"/>
      <c r="T84" s="230">
        <f>SUM(T85:T128)</f>
        <v>0</v>
      </c>
      <c r="AR84" s="231" t="s">
        <v>185</v>
      </c>
      <c r="AT84" s="232" t="s">
        <v>73</v>
      </c>
      <c r="AU84" s="232" t="s">
        <v>74</v>
      </c>
      <c r="AY84" s="231" t="s">
        <v>178</v>
      </c>
      <c r="BK84" s="233">
        <f>SUM(BK85:BK128)</f>
        <v>0</v>
      </c>
    </row>
    <row r="85" s="1" customFormat="1" ht="51" customHeight="1">
      <c r="B85" s="47"/>
      <c r="C85" s="236" t="s">
        <v>366</v>
      </c>
      <c r="D85" s="236" t="s">
        <v>180</v>
      </c>
      <c r="E85" s="237" t="s">
        <v>1231</v>
      </c>
      <c r="F85" s="238" t="s">
        <v>1232</v>
      </c>
      <c r="G85" s="239" t="s">
        <v>887</v>
      </c>
      <c r="H85" s="240">
        <v>360</v>
      </c>
      <c r="I85" s="241"/>
      <c r="J85" s="242">
        <f>ROUND(I85*H85,2)</f>
        <v>0</v>
      </c>
      <c r="K85" s="238" t="s">
        <v>227</v>
      </c>
      <c r="L85" s="73"/>
      <c r="M85" s="243" t="s">
        <v>23</v>
      </c>
      <c r="N85" s="244" t="s">
        <v>45</v>
      </c>
      <c r="O85" s="48"/>
      <c r="P85" s="245">
        <f>O85*H85</f>
        <v>0</v>
      </c>
      <c r="Q85" s="245">
        <v>0</v>
      </c>
      <c r="R85" s="245">
        <f>Q85*H85</f>
        <v>0</v>
      </c>
      <c r="S85" s="245">
        <v>0</v>
      </c>
      <c r="T85" s="246">
        <f>S85*H85</f>
        <v>0</v>
      </c>
      <c r="AR85" s="25" t="s">
        <v>218</v>
      </c>
      <c r="AT85" s="25" t="s">
        <v>180</v>
      </c>
      <c r="AU85" s="25" t="s">
        <v>81</v>
      </c>
      <c r="AY85" s="25" t="s">
        <v>178</v>
      </c>
      <c r="BE85" s="247">
        <f>IF(N85="základní",J85,0)</f>
        <v>0</v>
      </c>
      <c r="BF85" s="247">
        <f>IF(N85="snížená",J85,0)</f>
        <v>0</v>
      </c>
      <c r="BG85" s="247">
        <f>IF(N85="zákl. přenesená",J85,0)</f>
        <v>0</v>
      </c>
      <c r="BH85" s="247">
        <f>IF(N85="sníž. přenesená",J85,0)</f>
        <v>0</v>
      </c>
      <c r="BI85" s="247">
        <f>IF(N85="nulová",J85,0)</f>
        <v>0</v>
      </c>
      <c r="BJ85" s="25" t="s">
        <v>81</v>
      </c>
      <c r="BK85" s="247">
        <f>ROUND(I85*H85,2)</f>
        <v>0</v>
      </c>
      <c r="BL85" s="25" t="s">
        <v>218</v>
      </c>
      <c r="BM85" s="25" t="s">
        <v>1233</v>
      </c>
    </row>
    <row r="86" s="1" customFormat="1" ht="16.5" customHeight="1">
      <c r="B86" s="47"/>
      <c r="C86" s="251" t="s">
        <v>196</v>
      </c>
      <c r="D86" s="251" t="s">
        <v>189</v>
      </c>
      <c r="E86" s="252" t="s">
        <v>1234</v>
      </c>
      <c r="F86" s="253" t="s">
        <v>1235</v>
      </c>
      <c r="G86" s="254" t="s">
        <v>887</v>
      </c>
      <c r="H86" s="255">
        <v>360</v>
      </c>
      <c r="I86" s="256"/>
      <c r="J86" s="257">
        <f>ROUND(I86*H86,2)</f>
        <v>0</v>
      </c>
      <c r="K86" s="253" t="s">
        <v>227</v>
      </c>
      <c r="L86" s="258"/>
      <c r="M86" s="259" t="s">
        <v>23</v>
      </c>
      <c r="N86" s="260" t="s">
        <v>45</v>
      </c>
      <c r="O86" s="48"/>
      <c r="P86" s="245">
        <f>O86*H86</f>
        <v>0</v>
      </c>
      <c r="Q86" s="245">
        <v>0</v>
      </c>
      <c r="R86" s="245">
        <f>Q86*H86</f>
        <v>0</v>
      </c>
      <c r="S86" s="245">
        <v>0</v>
      </c>
      <c r="T86" s="246">
        <f>S86*H86</f>
        <v>0</v>
      </c>
      <c r="AR86" s="25" t="s">
        <v>240</v>
      </c>
      <c r="AT86" s="25" t="s">
        <v>189</v>
      </c>
      <c r="AU86" s="25" t="s">
        <v>81</v>
      </c>
      <c r="AY86" s="25" t="s">
        <v>178</v>
      </c>
      <c r="BE86" s="247">
        <f>IF(N86="základní",J86,0)</f>
        <v>0</v>
      </c>
      <c r="BF86" s="247">
        <f>IF(N86="snížená",J86,0)</f>
        <v>0</v>
      </c>
      <c r="BG86" s="247">
        <f>IF(N86="zákl. přenesená",J86,0)</f>
        <v>0</v>
      </c>
      <c r="BH86" s="247">
        <f>IF(N86="sníž. přenesená",J86,0)</f>
        <v>0</v>
      </c>
      <c r="BI86" s="247">
        <f>IF(N86="nulová",J86,0)</f>
        <v>0</v>
      </c>
      <c r="BJ86" s="25" t="s">
        <v>81</v>
      </c>
      <c r="BK86" s="247">
        <f>ROUND(I86*H86,2)</f>
        <v>0</v>
      </c>
      <c r="BL86" s="25" t="s">
        <v>240</v>
      </c>
      <c r="BM86" s="25" t="s">
        <v>1236</v>
      </c>
    </row>
    <row r="87" s="1" customFormat="1" ht="25.5" customHeight="1">
      <c r="B87" s="47"/>
      <c r="C87" s="236" t="s">
        <v>81</v>
      </c>
      <c r="D87" s="236" t="s">
        <v>180</v>
      </c>
      <c r="E87" s="237" t="s">
        <v>1237</v>
      </c>
      <c r="F87" s="238" t="s">
        <v>1238</v>
      </c>
      <c r="G87" s="239" t="s">
        <v>183</v>
      </c>
      <c r="H87" s="240">
        <v>12</v>
      </c>
      <c r="I87" s="241"/>
      <c r="J87" s="242">
        <f>ROUND(I87*H87,2)</f>
        <v>0</v>
      </c>
      <c r="K87" s="238" t="s">
        <v>227</v>
      </c>
      <c r="L87" s="73"/>
      <c r="M87" s="243" t="s">
        <v>23</v>
      </c>
      <c r="N87" s="244" t="s">
        <v>45</v>
      </c>
      <c r="O87" s="48"/>
      <c r="P87" s="245">
        <f>O87*H87</f>
        <v>0</v>
      </c>
      <c r="Q87" s="245">
        <v>0</v>
      </c>
      <c r="R87" s="245">
        <f>Q87*H87</f>
        <v>0</v>
      </c>
      <c r="S87" s="245">
        <v>0</v>
      </c>
      <c r="T87" s="246">
        <f>S87*H87</f>
        <v>0</v>
      </c>
      <c r="AR87" s="25" t="s">
        <v>218</v>
      </c>
      <c r="AT87" s="25" t="s">
        <v>180</v>
      </c>
      <c r="AU87" s="25" t="s">
        <v>81</v>
      </c>
      <c r="AY87" s="25" t="s">
        <v>178</v>
      </c>
      <c r="BE87" s="247">
        <f>IF(N87="základní",J87,0)</f>
        <v>0</v>
      </c>
      <c r="BF87" s="247">
        <f>IF(N87="snížená",J87,0)</f>
        <v>0</v>
      </c>
      <c r="BG87" s="247">
        <f>IF(N87="zákl. přenesená",J87,0)</f>
        <v>0</v>
      </c>
      <c r="BH87" s="247">
        <f>IF(N87="sníž. přenesená",J87,0)</f>
        <v>0</v>
      </c>
      <c r="BI87" s="247">
        <f>IF(N87="nulová",J87,0)</f>
        <v>0</v>
      </c>
      <c r="BJ87" s="25" t="s">
        <v>81</v>
      </c>
      <c r="BK87" s="247">
        <f>ROUND(I87*H87,2)</f>
        <v>0</v>
      </c>
      <c r="BL87" s="25" t="s">
        <v>218</v>
      </c>
      <c r="BM87" s="25" t="s">
        <v>1239</v>
      </c>
    </row>
    <row r="88" s="1" customFormat="1" ht="25.5" customHeight="1">
      <c r="B88" s="47"/>
      <c r="C88" s="251" t="s">
        <v>390</v>
      </c>
      <c r="D88" s="251" t="s">
        <v>189</v>
      </c>
      <c r="E88" s="252" t="s">
        <v>1240</v>
      </c>
      <c r="F88" s="253" t="s">
        <v>1241</v>
      </c>
      <c r="G88" s="254" t="s">
        <v>183</v>
      </c>
      <c r="H88" s="255">
        <v>12</v>
      </c>
      <c r="I88" s="256"/>
      <c r="J88" s="257">
        <f>ROUND(I88*H88,2)</f>
        <v>0</v>
      </c>
      <c r="K88" s="253" t="s">
        <v>1242</v>
      </c>
      <c r="L88" s="258"/>
      <c r="M88" s="259" t="s">
        <v>23</v>
      </c>
      <c r="N88" s="260" t="s">
        <v>45</v>
      </c>
      <c r="O88" s="48"/>
      <c r="P88" s="245">
        <f>O88*H88</f>
        <v>0</v>
      </c>
      <c r="Q88" s="245">
        <v>0</v>
      </c>
      <c r="R88" s="245">
        <f>Q88*H88</f>
        <v>0</v>
      </c>
      <c r="S88" s="245">
        <v>0</v>
      </c>
      <c r="T88" s="246">
        <f>S88*H88</f>
        <v>0</v>
      </c>
      <c r="AR88" s="25" t="s">
        <v>240</v>
      </c>
      <c r="AT88" s="25" t="s">
        <v>189</v>
      </c>
      <c r="AU88" s="25" t="s">
        <v>81</v>
      </c>
      <c r="AY88" s="25" t="s">
        <v>178</v>
      </c>
      <c r="BE88" s="247">
        <f>IF(N88="základní",J88,0)</f>
        <v>0</v>
      </c>
      <c r="BF88" s="247">
        <f>IF(N88="snížená",J88,0)</f>
        <v>0</v>
      </c>
      <c r="BG88" s="247">
        <f>IF(N88="zákl. přenesená",J88,0)</f>
        <v>0</v>
      </c>
      <c r="BH88" s="247">
        <f>IF(N88="sníž. přenesená",J88,0)</f>
        <v>0</v>
      </c>
      <c r="BI88" s="247">
        <f>IF(N88="nulová",J88,0)</f>
        <v>0</v>
      </c>
      <c r="BJ88" s="25" t="s">
        <v>81</v>
      </c>
      <c r="BK88" s="247">
        <f>ROUND(I88*H88,2)</f>
        <v>0</v>
      </c>
      <c r="BL88" s="25" t="s">
        <v>240</v>
      </c>
      <c r="BM88" s="25" t="s">
        <v>1243</v>
      </c>
    </row>
    <row r="89" s="1" customFormat="1" ht="25.5" customHeight="1">
      <c r="B89" s="47"/>
      <c r="C89" s="251" t="s">
        <v>394</v>
      </c>
      <c r="D89" s="251" t="s">
        <v>189</v>
      </c>
      <c r="E89" s="252" t="s">
        <v>1244</v>
      </c>
      <c r="F89" s="253" t="s">
        <v>1245</v>
      </c>
      <c r="G89" s="254" t="s">
        <v>183</v>
      </c>
      <c r="H89" s="255">
        <v>12</v>
      </c>
      <c r="I89" s="256"/>
      <c r="J89" s="257">
        <f>ROUND(I89*H89,2)</f>
        <v>0</v>
      </c>
      <c r="K89" s="253" t="s">
        <v>1242</v>
      </c>
      <c r="L89" s="258"/>
      <c r="M89" s="259" t="s">
        <v>23</v>
      </c>
      <c r="N89" s="260" t="s">
        <v>45</v>
      </c>
      <c r="O89" s="48"/>
      <c r="P89" s="245">
        <f>O89*H89</f>
        <v>0</v>
      </c>
      <c r="Q89" s="245">
        <v>0</v>
      </c>
      <c r="R89" s="245">
        <f>Q89*H89</f>
        <v>0</v>
      </c>
      <c r="S89" s="245">
        <v>0</v>
      </c>
      <c r="T89" s="246">
        <f>S89*H89</f>
        <v>0</v>
      </c>
      <c r="AR89" s="25" t="s">
        <v>240</v>
      </c>
      <c r="AT89" s="25" t="s">
        <v>189</v>
      </c>
      <c r="AU89" s="25" t="s">
        <v>81</v>
      </c>
      <c r="AY89" s="25" t="s">
        <v>178</v>
      </c>
      <c r="BE89" s="247">
        <f>IF(N89="základní",J89,0)</f>
        <v>0</v>
      </c>
      <c r="BF89" s="247">
        <f>IF(N89="snížená",J89,0)</f>
        <v>0</v>
      </c>
      <c r="BG89" s="247">
        <f>IF(N89="zákl. přenesená",J89,0)</f>
        <v>0</v>
      </c>
      <c r="BH89" s="247">
        <f>IF(N89="sníž. přenesená",J89,0)</f>
        <v>0</v>
      </c>
      <c r="BI89" s="247">
        <f>IF(N89="nulová",J89,0)</f>
        <v>0</v>
      </c>
      <c r="BJ89" s="25" t="s">
        <v>81</v>
      </c>
      <c r="BK89" s="247">
        <f>ROUND(I89*H89,2)</f>
        <v>0</v>
      </c>
      <c r="BL89" s="25" t="s">
        <v>240</v>
      </c>
      <c r="BM89" s="25" t="s">
        <v>1246</v>
      </c>
    </row>
    <row r="90" s="1" customFormat="1" ht="25.5" customHeight="1">
      <c r="B90" s="47"/>
      <c r="C90" s="251" t="s">
        <v>398</v>
      </c>
      <c r="D90" s="251" t="s">
        <v>189</v>
      </c>
      <c r="E90" s="252" t="s">
        <v>1247</v>
      </c>
      <c r="F90" s="253" t="s">
        <v>1248</v>
      </c>
      <c r="G90" s="254" t="s">
        <v>183</v>
      </c>
      <c r="H90" s="255">
        <v>12</v>
      </c>
      <c r="I90" s="256"/>
      <c r="J90" s="257">
        <f>ROUND(I90*H90,2)</f>
        <v>0</v>
      </c>
      <c r="K90" s="253" t="s">
        <v>1242</v>
      </c>
      <c r="L90" s="258"/>
      <c r="M90" s="259" t="s">
        <v>23</v>
      </c>
      <c r="N90" s="260" t="s">
        <v>45</v>
      </c>
      <c r="O90" s="48"/>
      <c r="P90" s="245">
        <f>O90*H90</f>
        <v>0</v>
      </c>
      <c r="Q90" s="245">
        <v>0</v>
      </c>
      <c r="R90" s="245">
        <f>Q90*H90</f>
        <v>0</v>
      </c>
      <c r="S90" s="245">
        <v>0</v>
      </c>
      <c r="T90" s="246">
        <f>S90*H90</f>
        <v>0</v>
      </c>
      <c r="AR90" s="25" t="s">
        <v>240</v>
      </c>
      <c r="AT90" s="25" t="s">
        <v>189</v>
      </c>
      <c r="AU90" s="25" t="s">
        <v>81</v>
      </c>
      <c r="AY90" s="25" t="s">
        <v>178</v>
      </c>
      <c r="BE90" s="247">
        <f>IF(N90="základní",J90,0)</f>
        <v>0</v>
      </c>
      <c r="BF90" s="247">
        <f>IF(N90="snížená",J90,0)</f>
        <v>0</v>
      </c>
      <c r="BG90" s="247">
        <f>IF(N90="zákl. přenesená",J90,0)</f>
        <v>0</v>
      </c>
      <c r="BH90" s="247">
        <f>IF(N90="sníž. přenesená",J90,0)</f>
        <v>0</v>
      </c>
      <c r="BI90" s="247">
        <f>IF(N90="nulová",J90,0)</f>
        <v>0</v>
      </c>
      <c r="BJ90" s="25" t="s">
        <v>81</v>
      </c>
      <c r="BK90" s="247">
        <f>ROUND(I90*H90,2)</f>
        <v>0</v>
      </c>
      <c r="BL90" s="25" t="s">
        <v>240</v>
      </c>
      <c r="BM90" s="25" t="s">
        <v>1249</v>
      </c>
    </row>
    <row r="91" s="1" customFormat="1" ht="25.5" customHeight="1">
      <c r="B91" s="47"/>
      <c r="C91" s="251" t="s">
        <v>410</v>
      </c>
      <c r="D91" s="251" t="s">
        <v>189</v>
      </c>
      <c r="E91" s="252" t="s">
        <v>1250</v>
      </c>
      <c r="F91" s="253" t="s">
        <v>1251</v>
      </c>
      <c r="G91" s="254" t="s">
        <v>183</v>
      </c>
      <c r="H91" s="255">
        <v>12</v>
      </c>
      <c r="I91" s="256"/>
      <c r="J91" s="257">
        <f>ROUND(I91*H91,2)</f>
        <v>0</v>
      </c>
      <c r="K91" s="253" t="s">
        <v>1242</v>
      </c>
      <c r="L91" s="258"/>
      <c r="M91" s="259" t="s">
        <v>23</v>
      </c>
      <c r="N91" s="260" t="s">
        <v>45</v>
      </c>
      <c r="O91" s="48"/>
      <c r="P91" s="245">
        <f>O91*H91</f>
        <v>0</v>
      </c>
      <c r="Q91" s="245">
        <v>0</v>
      </c>
      <c r="R91" s="245">
        <f>Q91*H91</f>
        <v>0</v>
      </c>
      <c r="S91" s="245">
        <v>0</v>
      </c>
      <c r="T91" s="246">
        <f>S91*H91</f>
        <v>0</v>
      </c>
      <c r="AR91" s="25" t="s">
        <v>240</v>
      </c>
      <c r="AT91" s="25" t="s">
        <v>189</v>
      </c>
      <c r="AU91" s="25" t="s">
        <v>81</v>
      </c>
      <c r="AY91" s="25" t="s">
        <v>178</v>
      </c>
      <c r="BE91" s="247">
        <f>IF(N91="základní",J91,0)</f>
        <v>0</v>
      </c>
      <c r="BF91" s="247">
        <f>IF(N91="snížená",J91,0)</f>
        <v>0</v>
      </c>
      <c r="BG91" s="247">
        <f>IF(N91="zákl. přenesená",J91,0)</f>
        <v>0</v>
      </c>
      <c r="BH91" s="247">
        <f>IF(N91="sníž. přenesená",J91,0)</f>
        <v>0</v>
      </c>
      <c r="BI91" s="247">
        <f>IF(N91="nulová",J91,0)</f>
        <v>0</v>
      </c>
      <c r="BJ91" s="25" t="s">
        <v>81</v>
      </c>
      <c r="BK91" s="247">
        <f>ROUND(I91*H91,2)</f>
        <v>0</v>
      </c>
      <c r="BL91" s="25" t="s">
        <v>240</v>
      </c>
      <c r="BM91" s="25" t="s">
        <v>1252</v>
      </c>
    </row>
    <row r="92" s="1" customFormat="1" ht="16.5" customHeight="1">
      <c r="B92" s="47"/>
      <c r="C92" s="251" t="s">
        <v>997</v>
      </c>
      <c r="D92" s="251" t="s">
        <v>189</v>
      </c>
      <c r="E92" s="252" t="s">
        <v>1253</v>
      </c>
      <c r="F92" s="253" t="s">
        <v>1254</v>
      </c>
      <c r="G92" s="254" t="s">
        <v>1255</v>
      </c>
      <c r="H92" s="255">
        <v>12</v>
      </c>
      <c r="I92" s="256"/>
      <c r="J92" s="257">
        <f>ROUND(I92*H92,2)</f>
        <v>0</v>
      </c>
      <c r="K92" s="253" t="s">
        <v>1242</v>
      </c>
      <c r="L92" s="258"/>
      <c r="M92" s="259" t="s">
        <v>23</v>
      </c>
      <c r="N92" s="260" t="s">
        <v>45</v>
      </c>
      <c r="O92" s="48"/>
      <c r="P92" s="245">
        <f>O92*H92</f>
        <v>0</v>
      </c>
      <c r="Q92" s="245">
        <v>0</v>
      </c>
      <c r="R92" s="245">
        <f>Q92*H92</f>
        <v>0</v>
      </c>
      <c r="S92" s="245">
        <v>0</v>
      </c>
      <c r="T92" s="246">
        <f>S92*H92</f>
        <v>0</v>
      </c>
      <c r="AR92" s="25" t="s">
        <v>240</v>
      </c>
      <c r="AT92" s="25" t="s">
        <v>189</v>
      </c>
      <c r="AU92" s="25" t="s">
        <v>81</v>
      </c>
      <c r="AY92" s="25" t="s">
        <v>178</v>
      </c>
      <c r="BE92" s="247">
        <f>IF(N92="základní",J92,0)</f>
        <v>0</v>
      </c>
      <c r="BF92" s="247">
        <f>IF(N92="snížená",J92,0)</f>
        <v>0</v>
      </c>
      <c r="BG92" s="247">
        <f>IF(N92="zákl. přenesená",J92,0)</f>
        <v>0</v>
      </c>
      <c r="BH92" s="247">
        <f>IF(N92="sníž. přenesená",J92,0)</f>
        <v>0</v>
      </c>
      <c r="BI92" s="247">
        <f>IF(N92="nulová",J92,0)</f>
        <v>0</v>
      </c>
      <c r="BJ92" s="25" t="s">
        <v>81</v>
      </c>
      <c r="BK92" s="247">
        <f>ROUND(I92*H92,2)</f>
        <v>0</v>
      </c>
      <c r="BL92" s="25" t="s">
        <v>240</v>
      </c>
      <c r="BM92" s="25" t="s">
        <v>1256</v>
      </c>
    </row>
    <row r="93" s="1" customFormat="1" ht="16.5" customHeight="1">
      <c r="B93" s="47"/>
      <c r="C93" s="251" t="s">
        <v>418</v>
      </c>
      <c r="D93" s="251" t="s">
        <v>189</v>
      </c>
      <c r="E93" s="252" t="s">
        <v>1257</v>
      </c>
      <c r="F93" s="253" t="s">
        <v>1258</v>
      </c>
      <c r="G93" s="254" t="s">
        <v>183</v>
      </c>
      <c r="H93" s="255">
        <v>24</v>
      </c>
      <c r="I93" s="256"/>
      <c r="J93" s="257">
        <f>ROUND(I93*H93,2)</f>
        <v>0</v>
      </c>
      <c r="K93" s="253" t="s">
        <v>1242</v>
      </c>
      <c r="L93" s="258"/>
      <c r="M93" s="259" t="s">
        <v>23</v>
      </c>
      <c r="N93" s="260" t="s">
        <v>45</v>
      </c>
      <c r="O93" s="48"/>
      <c r="P93" s="245">
        <f>O93*H93</f>
        <v>0</v>
      </c>
      <c r="Q93" s="245">
        <v>0</v>
      </c>
      <c r="R93" s="245">
        <f>Q93*H93</f>
        <v>0</v>
      </c>
      <c r="S93" s="245">
        <v>0</v>
      </c>
      <c r="T93" s="246">
        <f>S93*H93</f>
        <v>0</v>
      </c>
      <c r="AR93" s="25" t="s">
        <v>240</v>
      </c>
      <c r="AT93" s="25" t="s">
        <v>189</v>
      </c>
      <c r="AU93" s="25" t="s">
        <v>81</v>
      </c>
      <c r="AY93" s="25" t="s">
        <v>178</v>
      </c>
      <c r="BE93" s="247">
        <f>IF(N93="základní",J93,0)</f>
        <v>0</v>
      </c>
      <c r="BF93" s="247">
        <f>IF(N93="snížená",J93,0)</f>
        <v>0</v>
      </c>
      <c r="BG93" s="247">
        <f>IF(N93="zákl. přenesená",J93,0)</f>
        <v>0</v>
      </c>
      <c r="BH93" s="247">
        <f>IF(N93="sníž. přenesená",J93,0)</f>
        <v>0</v>
      </c>
      <c r="BI93" s="247">
        <f>IF(N93="nulová",J93,0)</f>
        <v>0</v>
      </c>
      <c r="BJ93" s="25" t="s">
        <v>81</v>
      </c>
      <c r="BK93" s="247">
        <f>ROUND(I93*H93,2)</f>
        <v>0</v>
      </c>
      <c r="BL93" s="25" t="s">
        <v>240</v>
      </c>
      <c r="BM93" s="25" t="s">
        <v>1259</v>
      </c>
    </row>
    <row r="94" s="1" customFormat="1" ht="25.5" customHeight="1">
      <c r="B94" s="47"/>
      <c r="C94" s="251" t="s">
        <v>422</v>
      </c>
      <c r="D94" s="251" t="s">
        <v>189</v>
      </c>
      <c r="E94" s="252" t="s">
        <v>1260</v>
      </c>
      <c r="F94" s="253" t="s">
        <v>1261</v>
      </c>
      <c r="G94" s="254" t="s">
        <v>183</v>
      </c>
      <c r="H94" s="255">
        <v>12</v>
      </c>
      <c r="I94" s="256"/>
      <c r="J94" s="257">
        <f>ROUND(I94*H94,2)</f>
        <v>0</v>
      </c>
      <c r="K94" s="253" t="s">
        <v>1242</v>
      </c>
      <c r="L94" s="258"/>
      <c r="M94" s="259" t="s">
        <v>23</v>
      </c>
      <c r="N94" s="260" t="s">
        <v>45</v>
      </c>
      <c r="O94" s="48"/>
      <c r="P94" s="245">
        <f>O94*H94</f>
        <v>0</v>
      </c>
      <c r="Q94" s="245">
        <v>0</v>
      </c>
      <c r="R94" s="245">
        <f>Q94*H94</f>
        <v>0</v>
      </c>
      <c r="S94" s="245">
        <v>0</v>
      </c>
      <c r="T94" s="246">
        <f>S94*H94</f>
        <v>0</v>
      </c>
      <c r="AR94" s="25" t="s">
        <v>240</v>
      </c>
      <c r="AT94" s="25" t="s">
        <v>189</v>
      </c>
      <c r="AU94" s="25" t="s">
        <v>81</v>
      </c>
      <c r="AY94" s="25" t="s">
        <v>178</v>
      </c>
      <c r="BE94" s="247">
        <f>IF(N94="základní",J94,0)</f>
        <v>0</v>
      </c>
      <c r="BF94" s="247">
        <f>IF(N94="snížená",J94,0)</f>
        <v>0</v>
      </c>
      <c r="BG94" s="247">
        <f>IF(N94="zákl. přenesená",J94,0)</f>
        <v>0</v>
      </c>
      <c r="BH94" s="247">
        <f>IF(N94="sníž. přenesená",J94,0)</f>
        <v>0</v>
      </c>
      <c r="BI94" s="247">
        <f>IF(N94="nulová",J94,0)</f>
        <v>0</v>
      </c>
      <c r="BJ94" s="25" t="s">
        <v>81</v>
      </c>
      <c r="BK94" s="247">
        <f>ROUND(I94*H94,2)</f>
        <v>0</v>
      </c>
      <c r="BL94" s="25" t="s">
        <v>240</v>
      </c>
      <c r="BM94" s="25" t="s">
        <v>1262</v>
      </c>
    </row>
    <row r="95" s="1" customFormat="1" ht="25.5" customHeight="1">
      <c r="B95" s="47"/>
      <c r="C95" s="251" t="s">
        <v>426</v>
      </c>
      <c r="D95" s="251" t="s">
        <v>189</v>
      </c>
      <c r="E95" s="252" t="s">
        <v>1263</v>
      </c>
      <c r="F95" s="253" t="s">
        <v>1264</v>
      </c>
      <c r="G95" s="254" t="s">
        <v>183</v>
      </c>
      <c r="H95" s="255">
        <v>12</v>
      </c>
      <c r="I95" s="256"/>
      <c r="J95" s="257">
        <f>ROUND(I95*H95,2)</f>
        <v>0</v>
      </c>
      <c r="K95" s="253" t="s">
        <v>1242</v>
      </c>
      <c r="L95" s="258"/>
      <c r="M95" s="259" t="s">
        <v>23</v>
      </c>
      <c r="N95" s="260" t="s">
        <v>45</v>
      </c>
      <c r="O95" s="48"/>
      <c r="P95" s="245">
        <f>O95*H95</f>
        <v>0</v>
      </c>
      <c r="Q95" s="245">
        <v>0</v>
      </c>
      <c r="R95" s="245">
        <f>Q95*H95</f>
        <v>0</v>
      </c>
      <c r="S95" s="245">
        <v>0</v>
      </c>
      <c r="T95" s="246">
        <f>S95*H95</f>
        <v>0</v>
      </c>
      <c r="AR95" s="25" t="s">
        <v>240</v>
      </c>
      <c r="AT95" s="25" t="s">
        <v>189</v>
      </c>
      <c r="AU95" s="25" t="s">
        <v>81</v>
      </c>
      <c r="AY95" s="25" t="s">
        <v>178</v>
      </c>
      <c r="BE95" s="247">
        <f>IF(N95="základní",J95,0)</f>
        <v>0</v>
      </c>
      <c r="BF95" s="247">
        <f>IF(N95="snížená",J95,0)</f>
        <v>0</v>
      </c>
      <c r="BG95" s="247">
        <f>IF(N95="zákl. přenesená",J95,0)</f>
        <v>0</v>
      </c>
      <c r="BH95" s="247">
        <f>IF(N95="sníž. přenesená",J95,0)</f>
        <v>0</v>
      </c>
      <c r="BI95" s="247">
        <f>IF(N95="nulová",J95,0)</f>
        <v>0</v>
      </c>
      <c r="BJ95" s="25" t="s">
        <v>81</v>
      </c>
      <c r="BK95" s="247">
        <f>ROUND(I95*H95,2)</f>
        <v>0</v>
      </c>
      <c r="BL95" s="25" t="s">
        <v>240</v>
      </c>
      <c r="BM95" s="25" t="s">
        <v>1265</v>
      </c>
    </row>
    <row r="96" s="1" customFormat="1" ht="25.5" customHeight="1">
      <c r="B96" s="47"/>
      <c r="C96" s="251" t="s">
        <v>430</v>
      </c>
      <c r="D96" s="251" t="s">
        <v>189</v>
      </c>
      <c r="E96" s="252" t="s">
        <v>1266</v>
      </c>
      <c r="F96" s="253" t="s">
        <v>1267</v>
      </c>
      <c r="G96" s="254" t="s">
        <v>183</v>
      </c>
      <c r="H96" s="255">
        <v>12</v>
      </c>
      <c r="I96" s="256"/>
      <c r="J96" s="257">
        <f>ROUND(I96*H96,2)</f>
        <v>0</v>
      </c>
      <c r="K96" s="253" t="s">
        <v>1242</v>
      </c>
      <c r="L96" s="258"/>
      <c r="M96" s="259" t="s">
        <v>23</v>
      </c>
      <c r="N96" s="260" t="s">
        <v>45</v>
      </c>
      <c r="O96" s="48"/>
      <c r="P96" s="245">
        <f>O96*H96</f>
        <v>0</v>
      </c>
      <c r="Q96" s="245">
        <v>0</v>
      </c>
      <c r="R96" s="245">
        <f>Q96*H96</f>
        <v>0</v>
      </c>
      <c r="S96" s="245">
        <v>0</v>
      </c>
      <c r="T96" s="246">
        <f>S96*H96</f>
        <v>0</v>
      </c>
      <c r="AR96" s="25" t="s">
        <v>240</v>
      </c>
      <c r="AT96" s="25" t="s">
        <v>189</v>
      </c>
      <c r="AU96" s="25" t="s">
        <v>81</v>
      </c>
      <c r="AY96" s="25" t="s">
        <v>178</v>
      </c>
      <c r="BE96" s="247">
        <f>IF(N96="základní",J96,0)</f>
        <v>0</v>
      </c>
      <c r="BF96" s="247">
        <f>IF(N96="snížená",J96,0)</f>
        <v>0</v>
      </c>
      <c r="BG96" s="247">
        <f>IF(N96="zákl. přenesená",J96,0)</f>
        <v>0</v>
      </c>
      <c r="BH96" s="247">
        <f>IF(N96="sníž. přenesená",J96,0)</f>
        <v>0</v>
      </c>
      <c r="BI96" s="247">
        <f>IF(N96="nulová",J96,0)</f>
        <v>0</v>
      </c>
      <c r="BJ96" s="25" t="s">
        <v>81</v>
      </c>
      <c r="BK96" s="247">
        <f>ROUND(I96*H96,2)</f>
        <v>0</v>
      </c>
      <c r="BL96" s="25" t="s">
        <v>240</v>
      </c>
      <c r="BM96" s="25" t="s">
        <v>1268</v>
      </c>
    </row>
    <row r="97" s="1" customFormat="1" ht="25.5" customHeight="1">
      <c r="B97" s="47"/>
      <c r="C97" s="251" t="s">
        <v>434</v>
      </c>
      <c r="D97" s="251" t="s">
        <v>189</v>
      </c>
      <c r="E97" s="252" t="s">
        <v>1269</v>
      </c>
      <c r="F97" s="253" t="s">
        <v>1270</v>
      </c>
      <c r="G97" s="254" t="s">
        <v>183</v>
      </c>
      <c r="H97" s="255">
        <v>12</v>
      </c>
      <c r="I97" s="256"/>
      <c r="J97" s="257">
        <f>ROUND(I97*H97,2)</f>
        <v>0</v>
      </c>
      <c r="K97" s="253" t="s">
        <v>1242</v>
      </c>
      <c r="L97" s="258"/>
      <c r="M97" s="259" t="s">
        <v>23</v>
      </c>
      <c r="N97" s="260" t="s">
        <v>45</v>
      </c>
      <c r="O97" s="48"/>
      <c r="P97" s="245">
        <f>O97*H97</f>
        <v>0</v>
      </c>
      <c r="Q97" s="245">
        <v>0</v>
      </c>
      <c r="R97" s="245">
        <f>Q97*H97</f>
        <v>0</v>
      </c>
      <c r="S97" s="245">
        <v>0</v>
      </c>
      <c r="T97" s="246">
        <f>S97*H97</f>
        <v>0</v>
      </c>
      <c r="AR97" s="25" t="s">
        <v>240</v>
      </c>
      <c r="AT97" s="25" t="s">
        <v>189</v>
      </c>
      <c r="AU97" s="25" t="s">
        <v>81</v>
      </c>
      <c r="AY97" s="25" t="s">
        <v>178</v>
      </c>
      <c r="BE97" s="247">
        <f>IF(N97="základní",J97,0)</f>
        <v>0</v>
      </c>
      <c r="BF97" s="247">
        <f>IF(N97="snížená",J97,0)</f>
        <v>0</v>
      </c>
      <c r="BG97" s="247">
        <f>IF(N97="zákl. přenesená",J97,0)</f>
        <v>0</v>
      </c>
      <c r="BH97" s="247">
        <f>IF(N97="sníž. přenesená",J97,0)</f>
        <v>0</v>
      </c>
      <c r="BI97" s="247">
        <f>IF(N97="nulová",J97,0)</f>
        <v>0</v>
      </c>
      <c r="BJ97" s="25" t="s">
        <v>81</v>
      </c>
      <c r="BK97" s="247">
        <f>ROUND(I97*H97,2)</f>
        <v>0</v>
      </c>
      <c r="BL97" s="25" t="s">
        <v>240</v>
      </c>
      <c r="BM97" s="25" t="s">
        <v>1271</v>
      </c>
    </row>
    <row r="98" s="1" customFormat="1" ht="25.5" customHeight="1">
      <c r="B98" s="47"/>
      <c r="C98" s="251" t="s">
        <v>438</v>
      </c>
      <c r="D98" s="251" t="s">
        <v>189</v>
      </c>
      <c r="E98" s="252" t="s">
        <v>1272</v>
      </c>
      <c r="F98" s="253" t="s">
        <v>1273</v>
      </c>
      <c r="G98" s="254" t="s">
        <v>183</v>
      </c>
      <c r="H98" s="255">
        <v>1</v>
      </c>
      <c r="I98" s="256"/>
      <c r="J98" s="257">
        <f>ROUND(I98*H98,2)</f>
        <v>0</v>
      </c>
      <c r="K98" s="253" t="s">
        <v>227</v>
      </c>
      <c r="L98" s="258"/>
      <c r="M98" s="259" t="s">
        <v>23</v>
      </c>
      <c r="N98" s="260" t="s">
        <v>45</v>
      </c>
      <c r="O98" s="48"/>
      <c r="P98" s="245">
        <f>O98*H98</f>
        <v>0</v>
      </c>
      <c r="Q98" s="245">
        <v>0</v>
      </c>
      <c r="R98" s="245">
        <f>Q98*H98</f>
        <v>0</v>
      </c>
      <c r="S98" s="245">
        <v>0</v>
      </c>
      <c r="T98" s="246">
        <f>S98*H98</f>
        <v>0</v>
      </c>
      <c r="AR98" s="25" t="s">
        <v>240</v>
      </c>
      <c r="AT98" s="25" t="s">
        <v>189</v>
      </c>
      <c r="AU98" s="25" t="s">
        <v>81</v>
      </c>
      <c r="AY98" s="25" t="s">
        <v>178</v>
      </c>
      <c r="BE98" s="247">
        <f>IF(N98="základní",J98,0)</f>
        <v>0</v>
      </c>
      <c r="BF98" s="247">
        <f>IF(N98="snížená",J98,0)</f>
        <v>0</v>
      </c>
      <c r="BG98" s="247">
        <f>IF(N98="zákl. přenesená",J98,0)</f>
        <v>0</v>
      </c>
      <c r="BH98" s="247">
        <f>IF(N98="sníž. přenesená",J98,0)</f>
        <v>0</v>
      </c>
      <c r="BI98" s="247">
        <f>IF(N98="nulová",J98,0)</f>
        <v>0</v>
      </c>
      <c r="BJ98" s="25" t="s">
        <v>81</v>
      </c>
      <c r="BK98" s="247">
        <f>ROUND(I98*H98,2)</f>
        <v>0</v>
      </c>
      <c r="BL98" s="25" t="s">
        <v>240</v>
      </c>
      <c r="BM98" s="25" t="s">
        <v>1274</v>
      </c>
    </row>
    <row r="99" s="1" customFormat="1" ht="25.5" customHeight="1">
      <c r="B99" s="47"/>
      <c r="C99" s="251" t="s">
        <v>442</v>
      </c>
      <c r="D99" s="251" t="s">
        <v>189</v>
      </c>
      <c r="E99" s="252" t="s">
        <v>1275</v>
      </c>
      <c r="F99" s="253" t="s">
        <v>1276</v>
      </c>
      <c r="G99" s="254" t="s">
        <v>183</v>
      </c>
      <c r="H99" s="255">
        <v>1</v>
      </c>
      <c r="I99" s="256"/>
      <c r="J99" s="257">
        <f>ROUND(I99*H99,2)</f>
        <v>0</v>
      </c>
      <c r="K99" s="253" t="s">
        <v>227</v>
      </c>
      <c r="L99" s="258"/>
      <c r="M99" s="259" t="s">
        <v>23</v>
      </c>
      <c r="N99" s="260" t="s">
        <v>45</v>
      </c>
      <c r="O99" s="48"/>
      <c r="P99" s="245">
        <f>O99*H99</f>
        <v>0</v>
      </c>
      <c r="Q99" s="245">
        <v>0</v>
      </c>
      <c r="R99" s="245">
        <f>Q99*H99</f>
        <v>0</v>
      </c>
      <c r="S99" s="245">
        <v>0</v>
      </c>
      <c r="T99" s="246">
        <f>S99*H99</f>
        <v>0</v>
      </c>
      <c r="AR99" s="25" t="s">
        <v>240</v>
      </c>
      <c r="AT99" s="25" t="s">
        <v>189</v>
      </c>
      <c r="AU99" s="25" t="s">
        <v>81</v>
      </c>
      <c r="AY99" s="25" t="s">
        <v>178</v>
      </c>
      <c r="BE99" s="247">
        <f>IF(N99="základní",J99,0)</f>
        <v>0</v>
      </c>
      <c r="BF99" s="247">
        <f>IF(N99="snížená",J99,0)</f>
        <v>0</v>
      </c>
      <c r="BG99" s="247">
        <f>IF(N99="zákl. přenesená",J99,0)</f>
        <v>0</v>
      </c>
      <c r="BH99" s="247">
        <f>IF(N99="sníž. přenesená",J99,0)</f>
        <v>0</v>
      </c>
      <c r="BI99" s="247">
        <f>IF(N99="nulová",J99,0)</f>
        <v>0</v>
      </c>
      <c r="BJ99" s="25" t="s">
        <v>81</v>
      </c>
      <c r="BK99" s="247">
        <f>ROUND(I99*H99,2)</f>
        <v>0</v>
      </c>
      <c r="BL99" s="25" t="s">
        <v>240</v>
      </c>
      <c r="BM99" s="25" t="s">
        <v>1277</v>
      </c>
    </row>
    <row r="100" s="1" customFormat="1" ht="25.5" customHeight="1">
      <c r="B100" s="47"/>
      <c r="C100" s="251" t="s">
        <v>484</v>
      </c>
      <c r="D100" s="251" t="s">
        <v>189</v>
      </c>
      <c r="E100" s="252" t="s">
        <v>1278</v>
      </c>
      <c r="F100" s="253" t="s">
        <v>1279</v>
      </c>
      <c r="G100" s="254" t="s">
        <v>183</v>
      </c>
      <c r="H100" s="255">
        <v>1</v>
      </c>
      <c r="I100" s="256"/>
      <c r="J100" s="257">
        <f>ROUND(I100*H100,2)</f>
        <v>0</v>
      </c>
      <c r="K100" s="253" t="s">
        <v>227</v>
      </c>
      <c r="L100" s="258"/>
      <c r="M100" s="259" t="s">
        <v>23</v>
      </c>
      <c r="N100" s="260" t="s">
        <v>45</v>
      </c>
      <c r="O100" s="48"/>
      <c r="P100" s="245">
        <f>O100*H100</f>
        <v>0</v>
      </c>
      <c r="Q100" s="245">
        <v>0</v>
      </c>
      <c r="R100" s="245">
        <f>Q100*H100</f>
        <v>0</v>
      </c>
      <c r="S100" s="245">
        <v>0</v>
      </c>
      <c r="T100" s="246">
        <f>S100*H100</f>
        <v>0</v>
      </c>
      <c r="AR100" s="25" t="s">
        <v>240</v>
      </c>
      <c r="AT100" s="25" t="s">
        <v>189</v>
      </c>
      <c r="AU100" s="25" t="s">
        <v>81</v>
      </c>
      <c r="AY100" s="25" t="s">
        <v>178</v>
      </c>
      <c r="BE100" s="247">
        <f>IF(N100="základní",J100,0)</f>
        <v>0</v>
      </c>
      <c r="BF100" s="247">
        <f>IF(N100="snížená",J100,0)</f>
        <v>0</v>
      </c>
      <c r="BG100" s="247">
        <f>IF(N100="zákl. přenesená",J100,0)</f>
        <v>0</v>
      </c>
      <c r="BH100" s="247">
        <f>IF(N100="sníž. přenesená",J100,0)</f>
        <v>0</v>
      </c>
      <c r="BI100" s="247">
        <f>IF(N100="nulová",J100,0)</f>
        <v>0</v>
      </c>
      <c r="BJ100" s="25" t="s">
        <v>81</v>
      </c>
      <c r="BK100" s="247">
        <f>ROUND(I100*H100,2)</f>
        <v>0</v>
      </c>
      <c r="BL100" s="25" t="s">
        <v>240</v>
      </c>
      <c r="BM100" s="25" t="s">
        <v>1280</v>
      </c>
    </row>
    <row r="101" s="1" customFormat="1" ht="25.5" customHeight="1">
      <c r="B101" s="47"/>
      <c r="C101" s="251" t="s">
        <v>446</v>
      </c>
      <c r="D101" s="251" t="s">
        <v>189</v>
      </c>
      <c r="E101" s="252" t="s">
        <v>1281</v>
      </c>
      <c r="F101" s="253" t="s">
        <v>1282</v>
      </c>
      <c r="G101" s="254" t="s">
        <v>183</v>
      </c>
      <c r="H101" s="255">
        <v>8</v>
      </c>
      <c r="I101" s="256"/>
      <c r="J101" s="257">
        <f>ROUND(I101*H101,2)</f>
        <v>0</v>
      </c>
      <c r="K101" s="253" t="s">
        <v>1242</v>
      </c>
      <c r="L101" s="258"/>
      <c r="M101" s="259" t="s">
        <v>23</v>
      </c>
      <c r="N101" s="260" t="s">
        <v>45</v>
      </c>
      <c r="O101" s="48"/>
      <c r="P101" s="245">
        <f>O101*H101</f>
        <v>0</v>
      </c>
      <c r="Q101" s="245">
        <v>0</v>
      </c>
      <c r="R101" s="245">
        <f>Q101*H101</f>
        <v>0</v>
      </c>
      <c r="S101" s="245">
        <v>0</v>
      </c>
      <c r="T101" s="246">
        <f>S101*H101</f>
        <v>0</v>
      </c>
      <c r="AR101" s="25" t="s">
        <v>240</v>
      </c>
      <c r="AT101" s="25" t="s">
        <v>189</v>
      </c>
      <c r="AU101" s="25" t="s">
        <v>81</v>
      </c>
      <c r="AY101" s="25" t="s">
        <v>178</v>
      </c>
      <c r="BE101" s="247">
        <f>IF(N101="základní",J101,0)</f>
        <v>0</v>
      </c>
      <c r="BF101" s="247">
        <f>IF(N101="snížená",J101,0)</f>
        <v>0</v>
      </c>
      <c r="BG101" s="247">
        <f>IF(N101="zákl. přenesená",J101,0)</f>
        <v>0</v>
      </c>
      <c r="BH101" s="247">
        <f>IF(N101="sníž. přenesená",J101,0)</f>
        <v>0</v>
      </c>
      <c r="BI101" s="247">
        <f>IF(N101="nulová",J101,0)</f>
        <v>0</v>
      </c>
      <c r="BJ101" s="25" t="s">
        <v>81</v>
      </c>
      <c r="BK101" s="247">
        <f>ROUND(I101*H101,2)</f>
        <v>0</v>
      </c>
      <c r="BL101" s="25" t="s">
        <v>240</v>
      </c>
      <c r="BM101" s="25" t="s">
        <v>1283</v>
      </c>
    </row>
    <row r="102" s="1" customFormat="1" ht="25.5" customHeight="1">
      <c r="B102" s="47"/>
      <c r="C102" s="251" t="s">
        <v>452</v>
      </c>
      <c r="D102" s="251" t="s">
        <v>189</v>
      </c>
      <c r="E102" s="252" t="s">
        <v>1284</v>
      </c>
      <c r="F102" s="253" t="s">
        <v>1285</v>
      </c>
      <c r="G102" s="254" t="s">
        <v>183</v>
      </c>
      <c r="H102" s="255">
        <v>5</v>
      </c>
      <c r="I102" s="256"/>
      <c r="J102" s="257">
        <f>ROUND(I102*H102,2)</f>
        <v>0</v>
      </c>
      <c r="K102" s="253" t="s">
        <v>1242</v>
      </c>
      <c r="L102" s="258"/>
      <c r="M102" s="259" t="s">
        <v>23</v>
      </c>
      <c r="N102" s="260" t="s">
        <v>45</v>
      </c>
      <c r="O102" s="48"/>
      <c r="P102" s="245">
        <f>O102*H102</f>
        <v>0</v>
      </c>
      <c r="Q102" s="245">
        <v>0</v>
      </c>
      <c r="R102" s="245">
        <f>Q102*H102</f>
        <v>0</v>
      </c>
      <c r="S102" s="245">
        <v>0</v>
      </c>
      <c r="T102" s="246">
        <f>S102*H102</f>
        <v>0</v>
      </c>
      <c r="AR102" s="25" t="s">
        <v>240</v>
      </c>
      <c r="AT102" s="25" t="s">
        <v>189</v>
      </c>
      <c r="AU102" s="25" t="s">
        <v>81</v>
      </c>
      <c r="AY102" s="25" t="s">
        <v>178</v>
      </c>
      <c r="BE102" s="247">
        <f>IF(N102="základní",J102,0)</f>
        <v>0</v>
      </c>
      <c r="BF102" s="247">
        <f>IF(N102="snížená",J102,0)</f>
        <v>0</v>
      </c>
      <c r="BG102" s="247">
        <f>IF(N102="zákl. přenesená",J102,0)</f>
        <v>0</v>
      </c>
      <c r="BH102" s="247">
        <f>IF(N102="sníž. přenesená",J102,0)</f>
        <v>0</v>
      </c>
      <c r="BI102" s="247">
        <f>IF(N102="nulová",J102,0)</f>
        <v>0</v>
      </c>
      <c r="BJ102" s="25" t="s">
        <v>81</v>
      </c>
      <c r="BK102" s="247">
        <f>ROUND(I102*H102,2)</f>
        <v>0</v>
      </c>
      <c r="BL102" s="25" t="s">
        <v>240</v>
      </c>
      <c r="BM102" s="25" t="s">
        <v>1286</v>
      </c>
    </row>
    <row r="103" s="1" customFormat="1" ht="25.5" customHeight="1">
      <c r="B103" s="47"/>
      <c r="C103" s="251" t="s">
        <v>456</v>
      </c>
      <c r="D103" s="251" t="s">
        <v>189</v>
      </c>
      <c r="E103" s="252" t="s">
        <v>1287</v>
      </c>
      <c r="F103" s="253" t="s">
        <v>1288</v>
      </c>
      <c r="G103" s="254" t="s">
        <v>183</v>
      </c>
      <c r="H103" s="255">
        <v>8</v>
      </c>
      <c r="I103" s="256"/>
      <c r="J103" s="257">
        <f>ROUND(I103*H103,2)</f>
        <v>0</v>
      </c>
      <c r="K103" s="253" t="s">
        <v>1242</v>
      </c>
      <c r="L103" s="258"/>
      <c r="M103" s="259" t="s">
        <v>23</v>
      </c>
      <c r="N103" s="260" t="s">
        <v>45</v>
      </c>
      <c r="O103" s="48"/>
      <c r="P103" s="245">
        <f>O103*H103</f>
        <v>0</v>
      </c>
      <c r="Q103" s="245">
        <v>0</v>
      </c>
      <c r="R103" s="245">
        <f>Q103*H103</f>
        <v>0</v>
      </c>
      <c r="S103" s="245">
        <v>0</v>
      </c>
      <c r="T103" s="246">
        <f>S103*H103</f>
        <v>0</v>
      </c>
      <c r="AR103" s="25" t="s">
        <v>240</v>
      </c>
      <c r="AT103" s="25" t="s">
        <v>189</v>
      </c>
      <c r="AU103" s="25" t="s">
        <v>81</v>
      </c>
      <c r="AY103" s="25" t="s">
        <v>178</v>
      </c>
      <c r="BE103" s="247">
        <f>IF(N103="základní",J103,0)</f>
        <v>0</v>
      </c>
      <c r="BF103" s="247">
        <f>IF(N103="snížená",J103,0)</f>
        <v>0</v>
      </c>
      <c r="BG103" s="247">
        <f>IF(N103="zákl. přenesená",J103,0)</f>
        <v>0</v>
      </c>
      <c r="BH103" s="247">
        <f>IF(N103="sníž. přenesená",J103,0)</f>
        <v>0</v>
      </c>
      <c r="BI103" s="247">
        <f>IF(N103="nulová",J103,0)</f>
        <v>0</v>
      </c>
      <c r="BJ103" s="25" t="s">
        <v>81</v>
      </c>
      <c r="BK103" s="247">
        <f>ROUND(I103*H103,2)</f>
        <v>0</v>
      </c>
      <c r="BL103" s="25" t="s">
        <v>240</v>
      </c>
      <c r="BM103" s="25" t="s">
        <v>1289</v>
      </c>
    </row>
    <row r="104" s="1" customFormat="1" ht="25.5" customHeight="1">
      <c r="B104" s="47"/>
      <c r="C104" s="251" t="s">
        <v>460</v>
      </c>
      <c r="D104" s="251" t="s">
        <v>189</v>
      </c>
      <c r="E104" s="252" t="s">
        <v>1290</v>
      </c>
      <c r="F104" s="253" t="s">
        <v>1291</v>
      </c>
      <c r="G104" s="254" t="s">
        <v>183</v>
      </c>
      <c r="H104" s="255">
        <v>3</v>
      </c>
      <c r="I104" s="256"/>
      <c r="J104" s="257">
        <f>ROUND(I104*H104,2)</f>
        <v>0</v>
      </c>
      <c r="K104" s="253" t="s">
        <v>1242</v>
      </c>
      <c r="L104" s="258"/>
      <c r="M104" s="259" t="s">
        <v>23</v>
      </c>
      <c r="N104" s="260" t="s">
        <v>45</v>
      </c>
      <c r="O104" s="48"/>
      <c r="P104" s="245">
        <f>O104*H104</f>
        <v>0</v>
      </c>
      <c r="Q104" s="245">
        <v>0</v>
      </c>
      <c r="R104" s="245">
        <f>Q104*H104</f>
        <v>0</v>
      </c>
      <c r="S104" s="245">
        <v>0</v>
      </c>
      <c r="T104" s="246">
        <f>S104*H104</f>
        <v>0</v>
      </c>
      <c r="AR104" s="25" t="s">
        <v>240</v>
      </c>
      <c r="AT104" s="25" t="s">
        <v>189</v>
      </c>
      <c r="AU104" s="25" t="s">
        <v>81</v>
      </c>
      <c r="AY104" s="25" t="s">
        <v>178</v>
      </c>
      <c r="BE104" s="247">
        <f>IF(N104="základní",J104,0)</f>
        <v>0</v>
      </c>
      <c r="BF104" s="247">
        <f>IF(N104="snížená",J104,0)</f>
        <v>0</v>
      </c>
      <c r="BG104" s="247">
        <f>IF(N104="zákl. přenesená",J104,0)</f>
        <v>0</v>
      </c>
      <c r="BH104" s="247">
        <f>IF(N104="sníž. přenesená",J104,0)</f>
        <v>0</v>
      </c>
      <c r="BI104" s="247">
        <f>IF(N104="nulová",J104,0)</f>
        <v>0</v>
      </c>
      <c r="BJ104" s="25" t="s">
        <v>81</v>
      </c>
      <c r="BK104" s="247">
        <f>ROUND(I104*H104,2)</f>
        <v>0</v>
      </c>
      <c r="BL104" s="25" t="s">
        <v>240</v>
      </c>
      <c r="BM104" s="25" t="s">
        <v>1292</v>
      </c>
    </row>
    <row r="105" s="1" customFormat="1" ht="16.5" customHeight="1">
      <c r="B105" s="47"/>
      <c r="C105" s="251" t="s">
        <v>464</v>
      </c>
      <c r="D105" s="251" t="s">
        <v>189</v>
      </c>
      <c r="E105" s="252" t="s">
        <v>1293</v>
      </c>
      <c r="F105" s="253" t="s">
        <v>1294</v>
      </c>
      <c r="G105" s="254" t="s">
        <v>183</v>
      </c>
      <c r="H105" s="255">
        <v>12</v>
      </c>
      <c r="I105" s="256"/>
      <c r="J105" s="257">
        <f>ROUND(I105*H105,2)</f>
        <v>0</v>
      </c>
      <c r="K105" s="253" t="s">
        <v>227</v>
      </c>
      <c r="L105" s="258"/>
      <c r="M105" s="259" t="s">
        <v>23</v>
      </c>
      <c r="N105" s="260" t="s">
        <v>45</v>
      </c>
      <c r="O105" s="48"/>
      <c r="P105" s="245">
        <f>O105*H105</f>
        <v>0</v>
      </c>
      <c r="Q105" s="245">
        <v>0</v>
      </c>
      <c r="R105" s="245">
        <f>Q105*H105</f>
        <v>0</v>
      </c>
      <c r="S105" s="245">
        <v>0</v>
      </c>
      <c r="T105" s="246">
        <f>S105*H105</f>
        <v>0</v>
      </c>
      <c r="AR105" s="25" t="s">
        <v>240</v>
      </c>
      <c r="AT105" s="25" t="s">
        <v>189</v>
      </c>
      <c r="AU105" s="25" t="s">
        <v>81</v>
      </c>
      <c r="AY105" s="25" t="s">
        <v>178</v>
      </c>
      <c r="BE105" s="247">
        <f>IF(N105="základní",J105,0)</f>
        <v>0</v>
      </c>
      <c r="BF105" s="247">
        <f>IF(N105="snížená",J105,0)</f>
        <v>0</v>
      </c>
      <c r="BG105" s="247">
        <f>IF(N105="zákl. přenesená",J105,0)</f>
        <v>0</v>
      </c>
      <c r="BH105" s="247">
        <f>IF(N105="sníž. přenesená",J105,0)</f>
        <v>0</v>
      </c>
      <c r="BI105" s="247">
        <f>IF(N105="nulová",J105,0)</f>
        <v>0</v>
      </c>
      <c r="BJ105" s="25" t="s">
        <v>81</v>
      </c>
      <c r="BK105" s="247">
        <f>ROUND(I105*H105,2)</f>
        <v>0</v>
      </c>
      <c r="BL105" s="25" t="s">
        <v>240</v>
      </c>
      <c r="BM105" s="25" t="s">
        <v>1295</v>
      </c>
    </row>
    <row r="106" s="1" customFormat="1" ht="16.5" customHeight="1">
      <c r="B106" s="47"/>
      <c r="C106" s="251" t="s">
        <v>468</v>
      </c>
      <c r="D106" s="251" t="s">
        <v>189</v>
      </c>
      <c r="E106" s="252" t="s">
        <v>1296</v>
      </c>
      <c r="F106" s="253" t="s">
        <v>1297</v>
      </c>
      <c r="G106" s="254" t="s">
        <v>183</v>
      </c>
      <c r="H106" s="255">
        <v>8</v>
      </c>
      <c r="I106" s="256"/>
      <c r="J106" s="257">
        <f>ROUND(I106*H106,2)</f>
        <v>0</v>
      </c>
      <c r="K106" s="253" t="s">
        <v>227</v>
      </c>
      <c r="L106" s="258"/>
      <c r="M106" s="259" t="s">
        <v>23</v>
      </c>
      <c r="N106" s="260" t="s">
        <v>45</v>
      </c>
      <c r="O106" s="48"/>
      <c r="P106" s="245">
        <f>O106*H106</f>
        <v>0</v>
      </c>
      <c r="Q106" s="245">
        <v>0</v>
      </c>
      <c r="R106" s="245">
        <f>Q106*H106</f>
        <v>0</v>
      </c>
      <c r="S106" s="245">
        <v>0</v>
      </c>
      <c r="T106" s="246">
        <f>S106*H106</f>
        <v>0</v>
      </c>
      <c r="AR106" s="25" t="s">
        <v>240</v>
      </c>
      <c r="AT106" s="25" t="s">
        <v>189</v>
      </c>
      <c r="AU106" s="25" t="s">
        <v>81</v>
      </c>
      <c r="AY106" s="25" t="s">
        <v>178</v>
      </c>
      <c r="BE106" s="247">
        <f>IF(N106="základní",J106,0)</f>
        <v>0</v>
      </c>
      <c r="BF106" s="247">
        <f>IF(N106="snížená",J106,0)</f>
        <v>0</v>
      </c>
      <c r="BG106" s="247">
        <f>IF(N106="zákl. přenesená",J106,0)</f>
        <v>0</v>
      </c>
      <c r="BH106" s="247">
        <f>IF(N106="sníž. přenesená",J106,0)</f>
        <v>0</v>
      </c>
      <c r="BI106" s="247">
        <f>IF(N106="nulová",J106,0)</f>
        <v>0</v>
      </c>
      <c r="BJ106" s="25" t="s">
        <v>81</v>
      </c>
      <c r="BK106" s="247">
        <f>ROUND(I106*H106,2)</f>
        <v>0</v>
      </c>
      <c r="BL106" s="25" t="s">
        <v>240</v>
      </c>
      <c r="BM106" s="25" t="s">
        <v>1298</v>
      </c>
    </row>
    <row r="107" s="1" customFormat="1" ht="25.5" customHeight="1">
      <c r="B107" s="47"/>
      <c r="C107" s="251" t="s">
        <v>472</v>
      </c>
      <c r="D107" s="251" t="s">
        <v>189</v>
      </c>
      <c r="E107" s="252" t="s">
        <v>1299</v>
      </c>
      <c r="F107" s="253" t="s">
        <v>1300</v>
      </c>
      <c r="G107" s="254" t="s">
        <v>183</v>
      </c>
      <c r="H107" s="255">
        <v>12</v>
      </c>
      <c r="I107" s="256"/>
      <c r="J107" s="257">
        <f>ROUND(I107*H107,2)</f>
        <v>0</v>
      </c>
      <c r="K107" s="253" t="s">
        <v>227</v>
      </c>
      <c r="L107" s="258"/>
      <c r="M107" s="259" t="s">
        <v>23</v>
      </c>
      <c r="N107" s="260" t="s">
        <v>45</v>
      </c>
      <c r="O107" s="48"/>
      <c r="P107" s="245">
        <f>O107*H107</f>
        <v>0</v>
      </c>
      <c r="Q107" s="245">
        <v>0</v>
      </c>
      <c r="R107" s="245">
        <f>Q107*H107</f>
        <v>0</v>
      </c>
      <c r="S107" s="245">
        <v>0</v>
      </c>
      <c r="T107" s="246">
        <f>S107*H107</f>
        <v>0</v>
      </c>
      <c r="AR107" s="25" t="s">
        <v>240</v>
      </c>
      <c r="AT107" s="25" t="s">
        <v>189</v>
      </c>
      <c r="AU107" s="25" t="s">
        <v>81</v>
      </c>
      <c r="AY107" s="25" t="s">
        <v>178</v>
      </c>
      <c r="BE107" s="247">
        <f>IF(N107="základní",J107,0)</f>
        <v>0</v>
      </c>
      <c r="BF107" s="247">
        <f>IF(N107="snížená",J107,0)</f>
        <v>0</v>
      </c>
      <c r="BG107" s="247">
        <f>IF(N107="zákl. přenesená",J107,0)</f>
        <v>0</v>
      </c>
      <c r="BH107" s="247">
        <f>IF(N107="sníž. přenesená",J107,0)</f>
        <v>0</v>
      </c>
      <c r="BI107" s="247">
        <f>IF(N107="nulová",J107,0)</f>
        <v>0</v>
      </c>
      <c r="BJ107" s="25" t="s">
        <v>81</v>
      </c>
      <c r="BK107" s="247">
        <f>ROUND(I107*H107,2)</f>
        <v>0</v>
      </c>
      <c r="BL107" s="25" t="s">
        <v>240</v>
      </c>
      <c r="BM107" s="25" t="s">
        <v>1301</v>
      </c>
    </row>
    <row r="108" s="1" customFormat="1" ht="16.5" customHeight="1">
      <c r="B108" s="47"/>
      <c r="C108" s="251" t="s">
        <v>476</v>
      </c>
      <c r="D108" s="251" t="s">
        <v>189</v>
      </c>
      <c r="E108" s="252" t="s">
        <v>1302</v>
      </c>
      <c r="F108" s="253" t="s">
        <v>1303</v>
      </c>
      <c r="G108" s="254" t="s">
        <v>183</v>
      </c>
      <c r="H108" s="255">
        <v>2</v>
      </c>
      <c r="I108" s="256"/>
      <c r="J108" s="257">
        <f>ROUND(I108*H108,2)</f>
        <v>0</v>
      </c>
      <c r="K108" s="253" t="s">
        <v>1242</v>
      </c>
      <c r="L108" s="258"/>
      <c r="M108" s="259" t="s">
        <v>23</v>
      </c>
      <c r="N108" s="260" t="s">
        <v>45</v>
      </c>
      <c r="O108" s="48"/>
      <c r="P108" s="245">
        <f>O108*H108</f>
        <v>0</v>
      </c>
      <c r="Q108" s="245">
        <v>0</v>
      </c>
      <c r="R108" s="245">
        <f>Q108*H108</f>
        <v>0</v>
      </c>
      <c r="S108" s="245">
        <v>0</v>
      </c>
      <c r="T108" s="246">
        <f>S108*H108</f>
        <v>0</v>
      </c>
      <c r="AR108" s="25" t="s">
        <v>240</v>
      </c>
      <c r="AT108" s="25" t="s">
        <v>189</v>
      </c>
      <c r="AU108" s="25" t="s">
        <v>81</v>
      </c>
      <c r="AY108" s="25" t="s">
        <v>178</v>
      </c>
      <c r="BE108" s="247">
        <f>IF(N108="základní",J108,0)</f>
        <v>0</v>
      </c>
      <c r="BF108" s="247">
        <f>IF(N108="snížená",J108,0)</f>
        <v>0</v>
      </c>
      <c r="BG108" s="247">
        <f>IF(N108="zákl. přenesená",J108,0)</f>
        <v>0</v>
      </c>
      <c r="BH108" s="247">
        <f>IF(N108="sníž. přenesená",J108,0)</f>
        <v>0</v>
      </c>
      <c r="BI108" s="247">
        <f>IF(N108="nulová",J108,0)</f>
        <v>0</v>
      </c>
      <c r="BJ108" s="25" t="s">
        <v>81</v>
      </c>
      <c r="BK108" s="247">
        <f>ROUND(I108*H108,2)</f>
        <v>0</v>
      </c>
      <c r="BL108" s="25" t="s">
        <v>240</v>
      </c>
      <c r="BM108" s="25" t="s">
        <v>1304</v>
      </c>
    </row>
    <row r="109" s="1" customFormat="1" ht="25.5" customHeight="1">
      <c r="B109" s="47"/>
      <c r="C109" s="251" t="s">
        <v>374</v>
      </c>
      <c r="D109" s="251" t="s">
        <v>189</v>
      </c>
      <c r="E109" s="252" t="s">
        <v>1305</v>
      </c>
      <c r="F109" s="253" t="s">
        <v>1306</v>
      </c>
      <c r="G109" s="254" t="s">
        <v>183</v>
      </c>
      <c r="H109" s="255">
        <v>4</v>
      </c>
      <c r="I109" s="256"/>
      <c r="J109" s="257">
        <f>ROUND(I109*H109,2)</f>
        <v>0</v>
      </c>
      <c r="K109" s="253" t="s">
        <v>23</v>
      </c>
      <c r="L109" s="258"/>
      <c r="M109" s="259" t="s">
        <v>23</v>
      </c>
      <c r="N109" s="260" t="s">
        <v>45</v>
      </c>
      <c r="O109" s="48"/>
      <c r="P109" s="245">
        <f>O109*H109</f>
        <v>0</v>
      </c>
      <c r="Q109" s="245">
        <v>0</v>
      </c>
      <c r="R109" s="245">
        <f>Q109*H109</f>
        <v>0</v>
      </c>
      <c r="S109" s="245">
        <v>0</v>
      </c>
      <c r="T109" s="246">
        <f>S109*H109</f>
        <v>0</v>
      </c>
      <c r="AR109" s="25" t="s">
        <v>240</v>
      </c>
      <c r="AT109" s="25" t="s">
        <v>189</v>
      </c>
      <c r="AU109" s="25" t="s">
        <v>81</v>
      </c>
      <c r="AY109" s="25" t="s">
        <v>178</v>
      </c>
      <c r="BE109" s="247">
        <f>IF(N109="základní",J109,0)</f>
        <v>0</v>
      </c>
      <c r="BF109" s="247">
        <f>IF(N109="snížená",J109,0)</f>
        <v>0</v>
      </c>
      <c r="BG109" s="247">
        <f>IF(N109="zákl. přenesená",J109,0)</f>
        <v>0</v>
      </c>
      <c r="BH109" s="247">
        <f>IF(N109="sníž. přenesená",J109,0)</f>
        <v>0</v>
      </c>
      <c r="BI109" s="247">
        <f>IF(N109="nulová",J109,0)</f>
        <v>0</v>
      </c>
      <c r="BJ109" s="25" t="s">
        <v>81</v>
      </c>
      <c r="BK109" s="247">
        <f>ROUND(I109*H109,2)</f>
        <v>0</v>
      </c>
      <c r="BL109" s="25" t="s">
        <v>240</v>
      </c>
      <c r="BM109" s="25" t="s">
        <v>1307</v>
      </c>
    </row>
    <row r="110" s="1" customFormat="1" ht="16.5" customHeight="1">
      <c r="B110" s="47"/>
      <c r="C110" s="251" t="s">
        <v>512</v>
      </c>
      <c r="D110" s="251" t="s">
        <v>189</v>
      </c>
      <c r="E110" s="252" t="s">
        <v>1308</v>
      </c>
      <c r="F110" s="253" t="s">
        <v>1309</v>
      </c>
      <c r="G110" s="254" t="s">
        <v>183</v>
      </c>
      <c r="H110" s="255">
        <v>2</v>
      </c>
      <c r="I110" s="256"/>
      <c r="J110" s="257">
        <f>ROUND(I110*H110,2)</f>
        <v>0</v>
      </c>
      <c r="K110" s="253" t="s">
        <v>227</v>
      </c>
      <c r="L110" s="258"/>
      <c r="M110" s="259" t="s">
        <v>23</v>
      </c>
      <c r="N110" s="260" t="s">
        <v>45</v>
      </c>
      <c r="O110" s="48"/>
      <c r="P110" s="245">
        <f>O110*H110</f>
        <v>0</v>
      </c>
      <c r="Q110" s="245">
        <v>0</v>
      </c>
      <c r="R110" s="245">
        <f>Q110*H110</f>
        <v>0</v>
      </c>
      <c r="S110" s="245">
        <v>0</v>
      </c>
      <c r="T110" s="246">
        <f>S110*H110</f>
        <v>0</v>
      </c>
      <c r="AR110" s="25" t="s">
        <v>240</v>
      </c>
      <c r="AT110" s="25" t="s">
        <v>189</v>
      </c>
      <c r="AU110" s="25" t="s">
        <v>81</v>
      </c>
      <c r="AY110" s="25" t="s">
        <v>178</v>
      </c>
      <c r="BE110" s="247">
        <f>IF(N110="základní",J110,0)</f>
        <v>0</v>
      </c>
      <c r="BF110" s="247">
        <f>IF(N110="snížená",J110,0)</f>
        <v>0</v>
      </c>
      <c r="BG110" s="247">
        <f>IF(N110="zákl. přenesená",J110,0)</f>
        <v>0</v>
      </c>
      <c r="BH110" s="247">
        <f>IF(N110="sníž. přenesená",J110,0)</f>
        <v>0</v>
      </c>
      <c r="BI110" s="247">
        <f>IF(N110="nulová",J110,0)</f>
        <v>0</v>
      </c>
      <c r="BJ110" s="25" t="s">
        <v>81</v>
      </c>
      <c r="BK110" s="247">
        <f>ROUND(I110*H110,2)</f>
        <v>0</v>
      </c>
      <c r="BL110" s="25" t="s">
        <v>240</v>
      </c>
      <c r="BM110" s="25" t="s">
        <v>1310</v>
      </c>
    </row>
    <row r="111" s="1" customFormat="1" ht="16.5" customHeight="1">
      <c r="B111" s="47"/>
      <c r="C111" s="251" t="s">
        <v>496</v>
      </c>
      <c r="D111" s="251" t="s">
        <v>189</v>
      </c>
      <c r="E111" s="252" t="s">
        <v>1311</v>
      </c>
      <c r="F111" s="253" t="s">
        <v>1312</v>
      </c>
      <c r="G111" s="254" t="s">
        <v>183</v>
      </c>
      <c r="H111" s="255">
        <v>2</v>
      </c>
      <c r="I111" s="256"/>
      <c r="J111" s="257">
        <f>ROUND(I111*H111,2)</f>
        <v>0</v>
      </c>
      <c r="K111" s="253" t="s">
        <v>227</v>
      </c>
      <c r="L111" s="258"/>
      <c r="M111" s="259" t="s">
        <v>23</v>
      </c>
      <c r="N111" s="260" t="s">
        <v>45</v>
      </c>
      <c r="O111" s="48"/>
      <c r="P111" s="245">
        <f>O111*H111</f>
        <v>0</v>
      </c>
      <c r="Q111" s="245">
        <v>0</v>
      </c>
      <c r="R111" s="245">
        <f>Q111*H111</f>
        <v>0</v>
      </c>
      <c r="S111" s="245">
        <v>0</v>
      </c>
      <c r="T111" s="246">
        <f>S111*H111</f>
        <v>0</v>
      </c>
      <c r="AR111" s="25" t="s">
        <v>240</v>
      </c>
      <c r="AT111" s="25" t="s">
        <v>189</v>
      </c>
      <c r="AU111" s="25" t="s">
        <v>81</v>
      </c>
      <c r="AY111" s="25" t="s">
        <v>178</v>
      </c>
      <c r="BE111" s="247">
        <f>IF(N111="základní",J111,0)</f>
        <v>0</v>
      </c>
      <c r="BF111" s="247">
        <f>IF(N111="snížená",J111,0)</f>
        <v>0</v>
      </c>
      <c r="BG111" s="247">
        <f>IF(N111="zákl. přenesená",J111,0)</f>
        <v>0</v>
      </c>
      <c r="BH111" s="247">
        <f>IF(N111="sníž. přenesená",J111,0)</f>
        <v>0</v>
      </c>
      <c r="BI111" s="247">
        <f>IF(N111="nulová",J111,0)</f>
        <v>0</v>
      </c>
      <c r="BJ111" s="25" t="s">
        <v>81</v>
      </c>
      <c r="BK111" s="247">
        <f>ROUND(I111*H111,2)</f>
        <v>0</v>
      </c>
      <c r="BL111" s="25" t="s">
        <v>240</v>
      </c>
      <c r="BM111" s="25" t="s">
        <v>1313</v>
      </c>
    </row>
    <row r="112" s="1" customFormat="1" ht="16.5" customHeight="1">
      <c r="B112" s="47"/>
      <c r="C112" s="236" t="s">
        <v>508</v>
      </c>
      <c r="D112" s="236" t="s">
        <v>180</v>
      </c>
      <c r="E112" s="237" t="s">
        <v>1314</v>
      </c>
      <c r="F112" s="238" t="s">
        <v>1315</v>
      </c>
      <c r="G112" s="239" t="s">
        <v>183</v>
      </c>
      <c r="H112" s="240">
        <v>2</v>
      </c>
      <c r="I112" s="241"/>
      <c r="J112" s="242">
        <f>ROUND(I112*H112,2)</f>
        <v>0</v>
      </c>
      <c r="K112" s="238" t="s">
        <v>227</v>
      </c>
      <c r="L112" s="73"/>
      <c r="M112" s="243" t="s">
        <v>23</v>
      </c>
      <c r="N112" s="244" t="s">
        <v>45</v>
      </c>
      <c r="O112" s="48"/>
      <c r="P112" s="245">
        <f>O112*H112</f>
        <v>0</v>
      </c>
      <c r="Q112" s="245">
        <v>0</v>
      </c>
      <c r="R112" s="245">
        <f>Q112*H112</f>
        <v>0</v>
      </c>
      <c r="S112" s="245">
        <v>0</v>
      </c>
      <c r="T112" s="246">
        <f>S112*H112</f>
        <v>0</v>
      </c>
      <c r="AR112" s="25" t="s">
        <v>218</v>
      </c>
      <c r="AT112" s="25" t="s">
        <v>180</v>
      </c>
      <c r="AU112" s="25" t="s">
        <v>81</v>
      </c>
      <c r="AY112" s="25" t="s">
        <v>178</v>
      </c>
      <c r="BE112" s="247">
        <f>IF(N112="základní",J112,0)</f>
        <v>0</v>
      </c>
      <c r="BF112" s="247">
        <f>IF(N112="snížená",J112,0)</f>
        <v>0</v>
      </c>
      <c r="BG112" s="247">
        <f>IF(N112="zákl. přenesená",J112,0)</f>
        <v>0</v>
      </c>
      <c r="BH112" s="247">
        <f>IF(N112="sníž. přenesená",J112,0)</f>
        <v>0</v>
      </c>
      <c r="BI112" s="247">
        <f>IF(N112="nulová",J112,0)</f>
        <v>0</v>
      </c>
      <c r="BJ112" s="25" t="s">
        <v>81</v>
      </c>
      <c r="BK112" s="247">
        <f>ROUND(I112*H112,2)</f>
        <v>0</v>
      </c>
      <c r="BL112" s="25" t="s">
        <v>218</v>
      </c>
      <c r="BM112" s="25" t="s">
        <v>1316</v>
      </c>
    </row>
    <row r="113" s="1" customFormat="1" ht="16.5" customHeight="1">
      <c r="B113" s="47"/>
      <c r="C113" s="236" t="s">
        <v>314</v>
      </c>
      <c r="D113" s="236" t="s">
        <v>180</v>
      </c>
      <c r="E113" s="237" t="s">
        <v>1317</v>
      </c>
      <c r="F113" s="238" t="s">
        <v>1318</v>
      </c>
      <c r="G113" s="239" t="s">
        <v>183</v>
      </c>
      <c r="H113" s="240">
        <v>30</v>
      </c>
      <c r="I113" s="241"/>
      <c r="J113" s="242">
        <f>ROUND(I113*H113,2)</f>
        <v>0</v>
      </c>
      <c r="K113" s="238" t="s">
        <v>227</v>
      </c>
      <c r="L113" s="73"/>
      <c r="M113" s="243" t="s">
        <v>23</v>
      </c>
      <c r="N113" s="244" t="s">
        <v>45</v>
      </c>
      <c r="O113" s="48"/>
      <c r="P113" s="245">
        <f>O113*H113</f>
        <v>0</v>
      </c>
      <c r="Q113" s="245">
        <v>0</v>
      </c>
      <c r="R113" s="245">
        <f>Q113*H113</f>
        <v>0</v>
      </c>
      <c r="S113" s="245">
        <v>0</v>
      </c>
      <c r="T113" s="246">
        <f>S113*H113</f>
        <v>0</v>
      </c>
      <c r="AR113" s="25" t="s">
        <v>218</v>
      </c>
      <c r="AT113" s="25" t="s">
        <v>180</v>
      </c>
      <c r="AU113" s="25" t="s">
        <v>81</v>
      </c>
      <c r="AY113" s="25" t="s">
        <v>178</v>
      </c>
      <c r="BE113" s="247">
        <f>IF(N113="základní",J113,0)</f>
        <v>0</v>
      </c>
      <c r="BF113" s="247">
        <f>IF(N113="snížená",J113,0)</f>
        <v>0</v>
      </c>
      <c r="BG113" s="247">
        <f>IF(N113="zákl. přenesená",J113,0)</f>
        <v>0</v>
      </c>
      <c r="BH113" s="247">
        <f>IF(N113="sníž. přenesená",J113,0)</f>
        <v>0</v>
      </c>
      <c r="BI113" s="247">
        <f>IF(N113="nulová",J113,0)</f>
        <v>0</v>
      </c>
      <c r="BJ113" s="25" t="s">
        <v>81</v>
      </c>
      <c r="BK113" s="247">
        <f>ROUND(I113*H113,2)</f>
        <v>0</v>
      </c>
      <c r="BL113" s="25" t="s">
        <v>218</v>
      </c>
      <c r="BM113" s="25" t="s">
        <v>1319</v>
      </c>
    </row>
    <row r="114" s="1" customFormat="1" ht="16.5" customHeight="1">
      <c r="B114" s="47"/>
      <c r="C114" s="236" t="s">
        <v>500</v>
      </c>
      <c r="D114" s="236" t="s">
        <v>180</v>
      </c>
      <c r="E114" s="237" t="s">
        <v>1320</v>
      </c>
      <c r="F114" s="238" t="s">
        <v>1321</v>
      </c>
      <c r="G114" s="239" t="s">
        <v>183</v>
      </c>
      <c r="H114" s="240">
        <v>2</v>
      </c>
      <c r="I114" s="241"/>
      <c r="J114" s="242">
        <f>ROUND(I114*H114,2)</f>
        <v>0</v>
      </c>
      <c r="K114" s="238" t="s">
        <v>227</v>
      </c>
      <c r="L114" s="73"/>
      <c r="M114" s="243" t="s">
        <v>23</v>
      </c>
      <c r="N114" s="244" t="s">
        <v>45</v>
      </c>
      <c r="O114" s="48"/>
      <c r="P114" s="245">
        <f>O114*H114</f>
        <v>0</v>
      </c>
      <c r="Q114" s="245">
        <v>0</v>
      </c>
      <c r="R114" s="245">
        <f>Q114*H114</f>
        <v>0</v>
      </c>
      <c r="S114" s="245">
        <v>0</v>
      </c>
      <c r="T114" s="246">
        <f>S114*H114</f>
        <v>0</v>
      </c>
      <c r="AR114" s="25" t="s">
        <v>218</v>
      </c>
      <c r="AT114" s="25" t="s">
        <v>180</v>
      </c>
      <c r="AU114" s="25" t="s">
        <v>81</v>
      </c>
      <c r="AY114" s="25" t="s">
        <v>178</v>
      </c>
      <c r="BE114" s="247">
        <f>IF(N114="základní",J114,0)</f>
        <v>0</v>
      </c>
      <c r="BF114" s="247">
        <f>IF(N114="snížená",J114,0)</f>
        <v>0</v>
      </c>
      <c r="BG114" s="247">
        <f>IF(N114="zákl. přenesená",J114,0)</f>
        <v>0</v>
      </c>
      <c r="BH114" s="247">
        <f>IF(N114="sníž. přenesená",J114,0)</f>
        <v>0</v>
      </c>
      <c r="BI114" s="247">
        <f>IF(N114="nulová",J114,0)</f>
        <v>0</v>
      </c>
      <c r="BJ114" s="25" t="s">
        <v>81</v>
      </c>
      <c r="BK114" s="247">
        <f>ROUND(I114*H114,2)</f>
        <v>0</v>
      </c>
      <c r="BL114" s="25" t="s">
        <v>218</v>
      </c>
      <c r="BM114" s="25" t="s">
        <v>1322</v>
      </c>
    </row>
    <row r="115" s="1" customFormat="1" ht="16.5" customHeight="1">
      <c r="B115" s="47"/>
      <c r="C115" s="236" t="s">
        <v>318</v>
      </c>
      <c r="D115" s="236" t="s">
        <v>180</v>
      </c>
      <c r="E115" s="237" t="s">
        <v>1323</v>
      </c>
      <c r="F115" s="238" t="s">
        <v>1324</v>
      </c>
      <c r="G115" s="239" t="s">
        <v>183</v>
      </c>
      <c r="H115" s="240">
        <v>3</v>
      </c>
      <c r="I115" s="241"/>
      <c r="J115" s="242">
        <f>ROUND(I115*H115,2)</f>
        <v>0</v>
      </c>
      <c r="K115" s="238" t="s">
        <v>1242</v>
      </c>
      <c r="L115" s="73"/>
      <c r="M115" s="243" t="s">
        <v>23</v>
      </c>
      <c r="N115" s="244" t="s">
        <v>45</v>
      </c>
      <c r="O115" s="48"/>
      <c r="P115" s="245">
        <f>O115*H115</f>
        <v>0</v>
      </c>
      <c r="Q115" s="245">
        <v>0</v>
      </c>
      <c r="R115" s="245">
        <f>Q115*H115</f>
        <v>0</v>
      </c>
      <c r="S115" s="245">
        <v>0</v>
      </c>
      <c r="T115" s="246">
        <f>S115*H115</f>
        <v>0</v>
      </c>
      <c r="AR115" s="25" t="s">
        <v>218</v>
      </c>
      <c r="AT115" s="25" t="s">
        <v>180</v>
      </c>
      <c r="AU115" s="25" t="s">
        <v>81</v>
      </c>
      <c r="AY115" s="25" t="s">
        <v>178</v>
      </c>
      <c r="BE115" s="247">
        <f>IF(N115="základní",J115,0)</f>
        <v>0</v>
      </c>
      <c r="BF115" s="247">
        <f>IF(N115="snížená",J115,0)</f>
        <v>0</v>
      </c>
      <c r="BG115" s="247">
        <f>IF(N115="zákl. přenesená",J115,0)</f>
        <v>0</v>
      </c>
      <c r="BH115" s="247">
        <f>IF(N115="sníž. přenesená",J115,0)</f>
        <v>0</v>
      </c>
      <c r="BI115" s="247">
        <f>IF(N115="nulová",J115,0)</f>
        <v>0</v>
      </c>
      <c r="BJ115" s="25" t="s">
        <v>81</v>
      </c>
      <c r="BK115" s="247">
        <f>ROUND(I115*H115,2)</f>
        <v>0</v>
      </c>
      <c r="BL115" s="25" t="s">
        <v>218</v>
      </c>
      <c r="BM115" s="25" t="s">
        <v>1325</v>
      </c>
    </row>
    <row r="116" s="1" customFormat="1" ht="25.5" customHeight="1">
      <c r="B116" s="47"/>
      <c r="C116" s="236" t="s">
        <v>322</v>
      </c>
      <c r="D116" s="236" t="s">
        <v>180</v>
      </c>
      <c r="E116" s="237" t="s">
        <v>1326</v>
      </c>
      <c r="F116" s="238" t="s">
        <v>1327</v>
      </c>
      <c r="G116" s="239" t="s">
        <v>183</v>
      </c>
      <c r="H116" s="240">
        <v>12</v>
      </c>
      <c r="I116" s="241"/>
      <c r="J116" s="242">
        <f>ROUND(I116*H116,2)</f>
        <v>0</v>
      </c>
      <c r="K116" s="238" t="s">
        <v>1242</v>
      </c>
      <c r="L116" s="73"/>
      <c r="M116" s="243" t="s">
        <v>23</v>
      </c>
      <c r="N116" s="244" t="s">
        <v>45</v>
      </c>
      <c r="O116" s="48"/>
      <c r="P116" s="245">
        <f>O116*H116</f>
        <v>0</v>
      </c>
      <c r="Q116" s="245">
        <v>0</v>
      </c>
      <c r="R116" s="245">
        <f>Q116*H116</f>
        <v>0</v>
      </c>
      <c r="S116" s="245">
        <v>0</v>
      </c>
      <c r="T116" s="246">
        <f>S116*H116</f>
        <v>0</v>
      </c>
      <c r="AR116" s="25" t="s">
        <v>218</v>
      </c>
      <c r="AT116" s="25" t="s">
        <v>180</v>
      </c>
      <c r="AU116" s="25" t="s">
        <v>81</v>
      </c>
      <c r="AY116" s="25" t="s">
        <v>178</v>
      </c>
      <c r="BE116" s="247">
        <f>IF(N116="základní",J116,0)</f>
        <v>0</v>
      </c>
      <c r="BF116" s="247">
        <f>IF(N116="snížená",J116,0)</f>
        <v>0</v>
      </c>
      <c r="BG116" s="247">
        <f>IF(N116="zákl. přenesená",J116,0)</f>
        <v>0</v>
      </c>
      <c r="BH116" s="247">
        <f>IF(N116="sníž. přenesená",J116,0)</f>
        <v>0</v>
      </c>
      <c r="BI116" s="247">
        <f>IF(N116="nulová",J116,0)</f>
        <v>0</v>
      </c>
      <c r="BJ116" s="25" t="s">
        <v>81</v>
      </c>
      <c r="BK116" s="247">
        <f>ROUND(I116*H116,2)</f>
        <v>0</v>
      </c>
      <c r="BL116" s="25" t="s">
        <v>218</v>
      </c>
      <c r="BM116" s="25" t="s">
        <v>1328</v>
      </c>
    </row>
    <row r="117" s="1" customFormat="1" ht="16.5" customHeight="1">
      <c r="B117" s="47"/>
      <c r="C117" s="236" t="s">
        <v>326</v>
      </c>
      <c r="D117" s="236" t="s">
        <v>180</v>
      </c>
      <c r="E117" s="237" t="s">
        <v>1329</v>
      </c>
      <c r="F117" s="238" t="s">
        <v>1330</v>
      </c>
      <c r="G117" s="239" t="s">
        <v>183</v>
      </c>
      <c r="H117" s="240">
        <v>12</v>
      </c>
      <c r="I117" s="241"/>
      <c r="J117" s="242">
        <f>ROUND(I117*H117,2)</f>
        <v>0</v>
      </c>
      <c r="K117" s="238" t="s">
        <v>1242</v>
      </c>
      <c r="L117" s="73"/>
      <c r="M117" s="243" t="s">
        <v>23</v>
      </c>
      <c r="N117" s="244" t="s">
        <v>45</v>
      </c>
      <c r="O117" s="48"/>
      <c r="P117" s="245">
        <f>O117*H117</f>
        <v>0</v>
      </c>
      <c r="Q117" s="245">
        <v>0</v>
      </c>
      <c r="R117" s="245">
        <f>Q117*H117</f>
        <v>0</v>
      </c>
      <c r="S117" s="245">
        <v>0</v>
      </c>
      <c r="T117" s="246">
        <f>S117*H117</f>
        <v>0</v>
      </c>
      <c r="AR117" s="25" t="s">
        <v>218</v>
      </c>
      <c r="AT117" s="25" t="s">
        <v>180</v>
      </c>
      <c r="AU117" s="25" t="s">
        <v>81</v>
      </c>
      <c r="AY117" s="25" t="s">
        <v>178</v>
      </c>
      <c r="BE117" s="247">
        <f>IF(N117="základní",J117,0)</f>
        <v>0</v>
      </c>
      <c r="BF117" s="247">
        <f>IF(N117="snížená",J117,0)</f>
        <v>0</v>
      </c>
      <c r="BG117" s="247">
        <f>IF(N117="zákl. přenesená",J117,0)</f>
        <v>0</v>
      </c>
      <c r="BH117" s="247">
        <f>IF(N117="sníž. přenesená",J117,0)</f>
        <v>0</v>
      </c>
      <c r="BI117" s="247">
        <f>IF(N117="nulová",J117,0)</f>
        <v>0</v>
      </c>
      <c r="BJ117" s="25" t="s">
        <v>81</v>
      </c>
      <c r="BK117" s="247">
        <f>ROUND(I117*H117,2)</f>
        <v>0</v>
      </c>
      <c r="BL117" s="25" t="s">
        <v>218</v>
      </c>
      <c r="BM117" s="25" t="s">
        <v>1331</v>
      </c>
    </row>
    <row r="118" s="1" customFormat="1" ht="16.5" customHeight="1">
      <c r="B118" s="47"/>
      <c r="C118" s="236" t="s">
        <v>330</v>
      </c>
      <c r="D118" s="236" t="s">
        <v>180</v>
      </c>
      <c r="E118" s="237" t="s">
        <v>1332</v>
      </c>
      <c r="F118" s="238" t="s">
        <v>1333</v>
      </c>
      <c r="G118" s="239" t="s">
        <v>183</v>
      </c>
      <c r="H118" s="240">
        <v>12</v>
      </c>
      <c r="I118" s="241"/>
      <c r="J118" s="242">
        <f>ROUND(I118*H118,2)</f>
        <v>0</v>
      </c>
      <c r="K118" s="238" t="s">
        <v>1242</v>
      </c>
      <c r="L118" s="73"/>
      <c r="M118" s="243" t="s">
        <v>23</v>
      </c>
      <c r="N118" s="244" t="s">
        <v>45</v>
      </c>
      <c r="O118" s="48"/>
      <c r="P118" s="245">
        <f>O118*H118</f>
        <v>0</v>
      </c>
      <c r="Q118" s="245">
        <v>0</v>
      </c>
      <c r="R118" s="245">
        <f>Q118*H118</f>
        <v>0</v>
      </c>
      <c r="S118" s="245">
        <v>0</v>
      </c>
      <c r="T118" s="246">
        <f>S118*H118</f>
        <v>0</v>
      </c>
      <c r="AR118" s="25" t="s">
        <v>218</v>
      </c>
      <c r="AT118" s="25" t="s">
        <v>180</v>
      </c>
      <c r="AU118" s="25" t="s">
        <v>81</v>
      </c>
      <c r="AY118" s="25" t="s">
        <v>178</v>
      </c>
      <c r="BE118" s="247">
        <f>IF(N118="základní",J118,0)</f>
        <v>0</v>
      </c>
      <c r="BF118" s="247">
        <f>IF(N118="snížená",J118,0)</f>
        <v>0</v>
      </c>
      <c r="BG118" s="247">
        <f>IF(N118="zákl. přenesená",J118,0)</f>
        <v>0</v>
      </c>
      <c r="BH118" s="247">
        <f>IF(N118="sníž. přenesená",J118,0)</f>
        <v>0</v>
      </c>
      <c r="BI118" s="247">
        <f>IF(N118="nulová",J118,0)</f>
        <v>0</v>
      </c>
      <c r="BJ118" s="25" t="s">
        <v>81</v>
      </c>
      <c r="BK118" s="247">
        <f>ROUND(I118*H118,2)</f>
        <v>0</v>
      </c>
      <c r="BL118" s="25" t="s">
        <v>218</v>
      </c>
      <c r="BM118" s="25" t="s">
        <v>1334</v>
      </c>
    </row>
    <row r="119" s="1" customFormat="1" ht="16.5" customHeight="1">
      <c r="B119" s="47"/>
      <c r="C119" s="236" t="s">
        <v>334</v>
      </c>
      <c r="D119" s="236" t="s">
        <v>180</v>
      </c>
      <c r="E119" s="237" t="s">
        <v>1335</v>
      </c>
      <c r="F119" s="238" t="s">
        <v>1336</v>
      </c>
      <c r="G119" s="239" t="s">
        <v>183</v>
      </c>
      <c r="H119" s="240">
        <v>12</v>
      </c>
      <c r="I119" s="241"/>
      <c r="J119" s="242">
        <f>ROUND(I119*H119,2)</f>
        <v>0</v>
      </c>
      <c r="K119" s="238" t="s">
        <v>1242</v>
      </c>
      <c r="L119" s="73"/>
      <c r="M119" s="243" t="s">
        <v>23</v>
      </c>
      <c r="N119" s="244" t="s">
        <v>45</v>
      </c>
      <c r="O119" s="48"/>
      <c r="P119" s="245">
        <f>O119*H119</f>
        <v>0</v>
      </c>
      <c r="Q119" s="245">
        <v>0</v>
      </c>
      <c r="R119" s="245">
        <f>Q119*H119</f>
        <v>0</v>
      </c>
      <c r="S119" s="245">
        <v>0</v>
      </c>
      <c r="T119" s="246">
        <f>S119*H119</f>
        <v>0</v>
      </c>
      <c r="AR119" s="25" t="s">
        <v>218</v>
      </c>
      <c r="AT119" s="25" t="s">
        <v>180</v>
      </c>
      <c r="AU119" s="25" t="s">
        <v>81</v>
      </c>
      <c r="AY119" s="25" t="s">
        <v>178</v>
      </c>
      <c r="BE119" s="247">
        <f>IF(N119="základní",J119,0)</f>
        <v>0</v>
      </c>
      <c r="BF119" s="247">
        <f>IF(N119="snížená",J119,0)</f>
        <v>0</v>
      </c>
      <c r="BG119" s="247">
        <f>IF(N119="zákl. přenesená",J119,0)</f>
        <v>0</v>
      </c>
      <c r="BH119" s="247">
        <f>IF(N119="sníž. přenesená",J119,0)</f>
        <v>0</v>
      </c>
      <c r="BI119" s="247">
        <f>IF(N119="nulová",J119,0)</f>
        <v>0</v>
      </c>
      <c r="BJ119" s="25" t="s">
        <v>81</v>
      </c>
      <c r="BK119" s="247">
        <f>ROUND(I119*H119,2)</f>
        <v>0</v>
      </c>
      <c r="BL119" s="25" t="s">
        <v>218</v>
      </c>
      <c r="BM119" s="25" t="s">
        <v>1337</v>
      </c>
    </row>
    <row r="120" s="1" customFormat="1" ht="16.5" customHeight="1">
      <c r="B120" s="47"/>
      <c r="C120" s="236" t="s">
        <v>338</v>
      </c>
      <c r="D120" s="236" t="s">
        <v>180</v>
      </c>
      <c r="E120" s="237" t="s">
        <v>1338</v>
      </c>
      <c r="F120" s="238" t="s">
        <v>1339</v>
      </c>
      <c r="G120" s="239" t="s">
        <v>183</v>
      </c>
      <c r="H120" s="240">
        <v>4</v>
      </c>
      <c r="I120" s="241"/>
      <c r="J120" s="242">
        <f>ROUND(I120*H120,2)</f>
        <v>0</v>
      </c>
      <c r="K120" s="238" t="s">
        <v>1242</v>
      </c>
      <c r="L120" s="73"/>
      <c r="M120" s="243" t="s">
        <v>23</v>
      </c>
      <c r="N120" s="244" t="s">
        <v>45</v>
      </c>
      <c r="O120" s="48"/>
      <c r="P120" s="245">
        <f>O120*H120</f>
        <v>0</v>
      </c>
      <c r="Q120" s="245">
        <v>0</v>
      </c>
      <c r="R120" s="245">
        <f>Q120*H120</f>
        <v>0</v>
      </c>
      <c r="S120" s="245">
        <v>0</v>
      </c>
      <c r="T120" s="246">
        <f>S120*H120</f>
        <v>0</v>
      </c>
      <c r="AR120" s="25" t="s">
        <v>218</v>
      </c>
      <c r="AT120" s="25" t="s">
        <v>180</v>
      </c>
      <c r="AU120" s="25" t="s">
        <v>81</v>
      </c>
      <c r="AY120" s="25" t="s">
        <v>178</v>
      </c>
      <c r="BE120" s="247">
        <f>IF(N120="základní",J120,0)</f>
        <v>0</v>
      </c>
      <c r="BF120" s="247">
        <f>IF(N120="snížená",J120,0)</f>
        <v>0</v>
      </c>
      <c r="BG120" s="247">
        <f>IF(N120="zákl. přenesená",J120,0)</f>
        <v>0</v>
      </c>
      <c r="BH120" s="247">
        <f>IF(N120="sníž. přenesená",J120,0)</f>
        <v>0</v>
      </c>
      <c r="BI120" s="247">
        <f>IF(N120="nulová",J120,0)</f>
        <v>0</v>
      </c>
      <c r="BJ120" s="25" t="s">
        <v>81</v>
      </c>
      <c r="BK120" s="247">
        <f>ROUND(I120*H120,2)</f>
        <v>0</v>
      </c>
      <c r="BL120" s="25" t="s">
        <v>218</v>
      </c>
      <c r="BM120" s="25" t="s">
        <v>1340</v>
      </c>
    </row>
    <row r="121" s="1" customFormat="1" ht="16.5" customHeight="1">
      <c r="B121" s="47"/>
      <c r="C121" s="236" t="s">
        <v>370</v>
      </c>
      <c r="D121" s="236" t="s">
        <v>180</v>
      </c>
      <c r="E121" s="237" t="s">
        <v>1341</v>
      </c>
      <c r="F121" s="238" t="s">
        <v>1342</v>
      </c>
      <c r="G121" s="239" t="s">
        <v>183</v>
      </c>
      <c r="H121" s="240">
        <v>1</v>
      </c>
      <c r="I121" s="241"/>
      <c r="J121" s="242">
        <f>ROUND(I121*H121,2)</f>
        <v>0</v>
      </c>
      <c r="K121" s="238" t="s">
        <v>227</v>
      </c>
      <c r="L121" s="73"/>
      <c r="M121" s="243" t="s">
        <v>23</v>
      </c>
      <c r="N121" s="244" t="s">
        <v>45</v>
      </c>
      <c r="O121" s="48"/>
      <c r="P121" s="245">
        <f>O121*H121</f>
        <v>0</v>
      </c>
      <c r="Q121" s="245">
        <v>0</v>
      </c>
      <c r="R121" s="245">
        <f>Q121*H121</f>
        <v>0</v>
      </c>
      <c r="S121" s="245">
        <v>0</v>
      </c>
      <c r="T121" s="246">
        <f>S121*H121</f>
        <v>0</v>
      </c>
      <c r="AR121" s="25" t="s">
        <v>218</v>
      </c>
      <c r="AT121" s="25" t="s">
        <v>180</v>
      </c>
      <c r="AU121" s="25" t="s">
        <v>81</v>
      </c>
      <c r="AY121" s="25" t="s">
        <v>178</v>
      </c>
      <c r="BE121" s="247">
        <f>IF(N121="základní",J121,0)</f>
        <v>0</v>
      </c>
      <c r="BF121" s="247">
        <f>IF(N121="snížená",J121,0)</f>
        <v>0</v>
      </c>
      <c r="BG121" s="247">
        <f>IF(N121="zákl. přenesená",J121,0)</f>
        <v>0</v>
      </c>
      <c r="BH121" s="247">
        <f>IF(N121="sníž. přenesená",J121,0)</f>
        <v>0</v>
      </c>
      <c r="BI121" s="247">
        <f>IF(N121="nulová",J121,0)</f>
        <v>0</v>
      </c>
      <c r="BJ121" s="25" t="s">
        <v>81</v>
      </c>
      <c r="BK121" s="247">
        <f>ROUND(I121*H121,2)</f>
        <v>0</v>
      </c>
      <c r="BL121" s="25" t="s">
        <v>218</v>
      </c>
      <c r="BM121" s="25" t="s">
        <v>1343</v>
      </c>
    </row>
    <row r="122" s="1" customFormat="1" ht="16.5" customHeight="1">
      <c r="B122" s="47"/>
      <c r="C122" s="236" t="s">
        <v>488</v>
      </c>
      <c r="D122" s="236" t="s">
        <v>180</v>
      </c>
      <c r="E122" s="237" t="s">
        <v>1344</v>
      </c>
      <c r="F122" s="238" t="s">
        <v>1345</v>
      </c>
      <c r="G122" s="239" t="s">
        <v>183</v>
      </c>
      <c r="H122" s="240">
        <v>1</v>
      </c>
      <c r="I122" s="241"/>
      <c r="J122" s="242">
        <f>ROUND(I122*H122,2)</f>
        <v>0</v>
      </c>
      <c r="K122" s="238" t="s">
        <v>227</v>
      </c>
      <c r="L122" s="73"/>
      <c r="M122" s="243" t="s">
        <v>23</v>
      </c>
      <c r="N122" s="244" t="s">
        <v>45</v>
      </c>
      <c r="O122" s="48"/>
      <c r="P122" s="245">
        <f>O122*H122</f>
        <v>0</v>
      </c>
      <c r="Q122" s="245">
        <v>0</v>
      </c>
      <c r="R122" s="245">
        <f>Q122*H122</f>
        <v>0</v>
      </c>
      <c r="S122" s="245">
        <v>0</v>
      </c>
      <c r="T122" s="246">
        <f>S122*H122</f>
        <v>0</v>
      </c>
      <c r="AR122" s="25" t="s">
        <v>218</v>
      </c>
      <c r="AT122" s="25" t="s">
        <v>180</v>
      </c>
      <c r="AU122" s="25" t="s">
        <v>81</v>
      </c>
      <c r="AY122" s="25" t="s">
        <v>178</v>
      </c>
      <c r="BE122" s="247">
        <f>IF(N122="základní",J122,0)</f>
        <v>0</v>
      </c>
      <c r="BF122" s="247">
        <f>IF(N122="snížená",J122,0)</f>
        <v>0</v>
      </c>
      <c r="BG122" s="247">
        <f>IF(N122="zákl. přenesená",J122,0)</f>
        <v>0</v>
      </c>
      <c r="BH122" s="247">
        <f>IF(N122="sníž. přenesená",J122,0)</f>
        <v>0</v>
      </c>
      <c r="BI122" s="247">
        <f>IF(N122="nulová",J122,0)</f>
        <v>0</v>
      </c>
      <c r="BJ122" s="25" t="s">
        <v>81</v>
      </c>
      <c r="BK122" s="247">
        <f>ROUND(I122*H122,2)</f>
        <v>0</v>
      </c>
      <c r="BL122" s="25" t="s">
        <v>218</v>
      </c>
      <c r="BM122" s="25" t="s">
        <v>1346</v>
      </c>
    </row>
    <row r="123" s="1" customFormat="1" ht="16.5" customHeight="1">
      <c r="B123" s="47"/>
      <c r="C123" s="236" t="s">
        <v>342</v>
      </c>
      <c r="D123" s="236" t="s">
        <v>180</v>
      </c>
      <c r="E123" s="237" t="s">
        <v>1347</v>
      </c>
      <c r="F123" s="238" t="s">
        <v>1348</v>
      </c>
      <c r="G123" s="239" t="s">
        <v>183</v>
      </c>
      <c r="H123" s="240">
        <v>1</v>
      </c>
      <c r="I123" s="241"/>
      <c r="J123" s="242">
        <f>ROUND(I123*H123,2)</f>
        <v>0</v>
      </c>
      <c r="K123" s="238" t="s">
        <v>23</v>
      </c>
      <c r="L123" s="73"/>
      <c r="M123" s="243" t="s">
        <v>23</v>
      </c>
      <c r="N123" s="244" t="s">
        <v>45</v>
      </c>
      <c r="O123" s="48"/>
      <c r="P123" s="245">
        <f>O123*H123</f>
        <v>0</v>
      </c>
      <c r="Q123" s="245">
        <v>0</v>
      </c>
      <c r="R123" s="245">
        <f>Q123*H123</f>
        <v>0</v>
      </c>
      <c r="S123" s="245">
        <v>0</v>
      </c>
      <c r="T123" s="246">
        <f>S123*H123</f>
        <v>0</v>
      </c>
      <c r="AR123" s="25" t="s">
        <v>218</v>
      </c>
      <c r="AT123" s="25" t="s">
        <v>180</v>
      </c>
      <c r="AU123" s="25" t="s">
        <v>81</v>
      </c>
      <c r="AY123" s="25" t="s">
        <v>178</v>
      </c>
      <c r="BE123" s="247">
        <f>IF(N123="základní",J123,0)</f>
        <v>0</v>
      </c>
      <c r="BF123" s="247">
        <f>IF(N123="snížená",J123,0)</f>
        <v>0</v>
      </c>
      <c r="BG123" s="247">
        <f>IF(N123="zákl. přenesená",J123,0)</f>
        <v>0</v>
      </c>
      <c r="BH123" s="247">
        <f>IF(N123="sníž. přenesená",J123,0)</f>
        <v>0</v>
      </c>
      <c r="BI123" s="247">
        <f>IF(N123="nulová",J123,0)</f>
        <v>0</v>
      </c>
      <c r="BJ123" s="25" t="s">
        <v>81</v>
      </c>
      <c r="BK123" s="247">
        <f>ROUND(I123*H123,2)</f>
        <v>0</v>
      </c>
      <c r="BL123" s="25" t="s">
        <v>218</v>
      </c>
      <c r="BM123" s="25" t="s">
        <v>1349</v>
      </c>
    </row>
    <row r="124" s="1" customFormat="1" ht="16.5" customHeight="1">
      <c r="B124" s="47"/>
      <c r="C124" s="236" t="s">
        <v>382</v>
      </c>
      <c r="D124" s="236" t="s">
        <v>180</v>
      </c>
      <c r="E124" s="237" t="s">
        <v>1350</v>
      </c>
      <c r="F124" s="238" t="s">
        <v>1351</v>
      </c>
      <c r="G124" s="239" t="s">
        <v>183</v>
      </c>
      <c r="H124" s="240">
        <v>1</v>
      </c>
      <c r="I124" s="241"/>
      <c r="J124" s="242">
        <f>ROUND(I124*H124,2)</f>
        <v>0</v>
      </c>
      <c r="K124" s="238" t="s">
        <v>227</v>
      </c>
      <c r="L124" s="73"/>
      <c r="M124" s="243" t="s">
        <v>23</v>
      </c>
      <c r="N124" s="244" t="s">
        <v>45</v>
      </c>
      <c r="O124" s="48"/>
      <c r="P124" s="245">
        <f>O124*H124</f>
        <v>0</v>
      </c>
      <c r="Q124" s="245">
        <v>0</v>
      </c>
      <c r="R124" s="245">
        <f>Q124*H124</f>
        <v>0</v>
      </c>
      <c r="S124" s="245">
        <v>0</v>
      </c>
      <c r="T124" s="246">
        <f>S124*H124</f>
        <v>0</v>
      </c>
      <c r="AR124" s="25" t="s">
        <v>218</v>
      </c>
      <c r="AT124" s="25" t="s">
        <v>180</v>
      </c>
      <c r="AU124" s="25" t="s">
        <v>81</v>
      </c>
      <c r="AY124" s="25" t="s">
        <v>178</v>
      </c>
      <c r="BE124" s="247">
        <f>IF(N124="základní",J124,0)</f>
        <v>0</v>
      </c>
      <c r="BF124" s="247">
        <f>IF(N124="snížená",J124,0)</f>
        <v>0</v>
      </c>
      <c r="BG124" s="247">
        <f>IF(N124="zákl. přenesená",J124,0)</f>
        <v>0</v>
      </c>
      <c r="BH124" s="247">
        <f>IF(N124="sníž. přenesená",J124,0)</f>
        <v>0</v>
      </c>
      <c r="BI124" s="247">
        <f>IF(N124="nulová",J124,0)</f>
        <v>0</v>
      </c>
      <c r="BJ124" s="25" t="s">
        <v>81</v>
      </c>
      <c r="BK124" s="247">
        <f>ROUND(I124*H124,2)</f>
        <v>0</v>
      </c>
      <c r="BL124" s="25" t="s">
        <v>218</v>
      </c>
      <c r="BM124" s="25" t="s">
        <v>1352</v>
      </c>
    </row>
    <row r="125" s="1" customFormat="1" ht="16.5" customHeight="1">
      <c r="B125" s="47"/>
      <c r="C125" s="236" t="s">
        <v>492</v>
      </c>
      <c r="D125" s="236" t="s">
        <v>180</v>
      </c>
      <c r="E125" s="237" t="s">
        <v>1353</v>
      </c>
      <c r="F125" s="238" t="s">
        <v>1354</v>
      </c>
      <c r="G125" s="239" t="s">
        <v>183</v>
      </c>
      <c r="H125" s="240">
        <v>1</v>
      </c>
      <c r="I125" s="241"/>
      <c r="J125" s="242">
        <f>ROUND(I125*H125,2)</f>
        <v>0</v>
      </c>
      <c r="K125" s="238" t="s">
        <v>227</v>
      </c>
      <c r="L125" s="73"/>
      <c r="M125" s="243" t="s">
        <v>23</v>
      </c>
      <c r="N125" s="244" t="s">
        <v>45</v>
      </c>
      <c r="O125" s="48"/>
      <c r="P125" s="245">
        <f>O125*H125</f>
        <v>0</v>
      </c>
      <c r="Q125" s="245">
        <v>0</v>
      </c>
      <c r="R125" s="245">
        <f>Q125*H125</f>
        <v>0</v>
      </c>
      <c r="S125" s="245">
        <v>0</v>
      </c>
      <c r="T125" s="246">
        <f>S125*H125</f>
        <v>0</v>
      </c>
      <c r="AR125" s="25" t="s">
        <v>218</v>
      </c>
      <c r="AT125" s="25" t="s">
        <v>180</v>
      </c>
      <c r="AU125" s="25" t="s">
        <v>81</v>
      </c>
      <c r="AY125" s="25" t="s">
        <v>178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25" t="s">
        <v>81</v>
      </c>
      <c r="BK125" s="247">
        <f>ROUND(I125*H125,2)</f>
        <v>0</v>
      </c>
      <c r="BL125" s="25" t="s">
        <v>218</v>
      </c>
      <c r="BM125" s="25" t="s">
        <v>1355</v>
      </c>
    </row>
    <row r="126" s="1" customFormat="1" ht="16.5" customHeight="1">
      <c r="B126" s="47"/>
      <c r="C126" s="236" t="s">
        <v>386</v>
      </c>
      <c r="D126" s="236" t="s">
        <v>180</v>
      </c>
      <c r="E126" s="237" t="s">
        <v>1356</v>
      </c>
      <c r="F126" s="238" t="s">
        <v>1357</v>
      </c>
      <c r="G126" s="239" t="s">
        <v>183</v>
      </c>
      <c r="H126" s="240">
        <v>1</v>
      </c>
      <c r="I126" s="241"/>
      <c r="J126" s="242">
        <f>ROUND(I126*H126,2)</f>
        <v>0</v>
      </c>
      <c r="K126" s="238" t="s">
        <v>227</v>
      </c>
      <c r="L126" s="73"/>
      <c r="M126" s="243" t="s">
        <v>23</v>
      </c>
      <c r="N126" s="244" t="s">
        <v>45</v>
      </c>
      <c r="O126" s="48"/>
      <c r="P126" s="245">
        <f>O126*H126</f>
        <v>0</v>
      </c>
      <c r="Q126" s="245">
        <v>0</v>
      </c>
      <c r="R126" s="245">
        <f>Q126*H126</f>
        <v>0</v>
      </c>
      <c r="S126" s="245">
        <v>0</v>
      </c>
      <c r="T126" s="246">
        <f>S126*H126</f>
        <v>0</v>
      </c>
      <c r="AR126" s="25" t="s">
        <v>218</v>
      </c>
      <c r="AT126" s="25" t="s">
        <v>180</v>
      </c>
      <c r="AU126" s="25" t="s">
        <v>81</v>
      </c>
      <c r="AY126" s="25" t="s">
        <v>178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25" t="s">
        <v>81</v>
      </c>
      <c r="BK126" s="247">
        <f>ROUND(I126*H126,2)</f>
        <v>0</v>
      </c>
      <c r="BL126" s="25" t="s">
        <v>218</v>
      </c>
      <c r="BM126" s="25" t="s">
        <v>1358</v>
      </c>
    </row>
    <row r="127" s="1" customFormat="1" ht="38.25" customHeight="1">
      <c r="B127" s="47"/>
      <c r="C127" s="236" t="s">
        <v>346</v>
      </c>
      <c r="D127" s="236" t="s">
        <v>180</v>
      </c>
      <c r="E127" s="237" t="s">
        <v>1359</v>
      </c>
      <c r="F127" s="238" t="s">
        <v>1360</v>
      </c>
      <c r="G127" s="239" t="s">
        <v>183</v>
      </c>
      <c r="H127" s="240">
        <v>12</v>
      </c>
      <c r="I127" s="241"/>
      <c r="J127" s="242">
        <f>ROUND(I127*H127,2)</f>
        <v>0</v>
      </c>
      <c r="K127" s="238" t="s">
        <v>450</v>
      </c>
      <c r="L127" s="73"/>
      <c r="M127" s="243" t="s">
        <v>23</v>
      </c>
      <c r="N127" s="244" t="s">
        <v>45</v>
      </c>
      <c r="O127" s="48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AR127" s="25" t="s">
        <v>218</v>
      </c>
      <c r="AT127" s="25" t="s">
        <v>180</v>
      </c>
      <c r="AU127" s="25" t="s">
        <v>81</v>
      </c>
      <c r="AY127" s="25" t="s">
        <v>178</v>
      </c>
      <c r="BE127" s="247">
        <f>IF(N127="základní",J127,0)</f>
        <v>0</v>
      </c>
      <c r="BF127" s="247">
        <f>IF(N127="snížená",J127,0)</f>
        <v>0</v>
      </c>
      <c r="BG127" s="247">
        <f>IF(N127="zákl. přenesená",J127,0)</f>
        <v>0</v>
      </c>
      <c r="BH127" s="247">
        <f>IF(N127="sníž. přenesená",J127,0)</f>
        <v>0</v>
      </c>
      <c r="BI127" s="247">
        <f>IF(N127="nulová",J127,0)</f>
        <v>0</v>
      </c>
      <c r="BJ127" s="25" t="s">
        <v>81</v>
      </c>
      <c r="BK127" s="247">
        <f>ROUND(I127*H127,2)</f>
        <v>0</v>
      </c>
      <c r="BL127" s="25" t="s">
        <v>218</v>
      </c>
      <c r="BM127" s="25" t="s">
        <v>1361</v>
      </c>
    </row>
    <row r="128" s="1" customFormat="1" ht="38.25" customHeight="1">
      <c r="B128" s="47"/>
      <c r="C128" s="236" t="s">
        <v>350</v>
      </c>
      <c r="D128" s="236" t="s">
        <v>180</v>
      </c>
      <c r="E128" s="237" t="s">
        <v>1362</v>
      </c>
      <c r="F128" s="238" t="s">
        <v>1363</v>
      </c>
      <c r="G128" s="239" t="s">
        <v>183</v>
      </c>
      <c r="H128" s="240">
        <v>8</v>
      </c>
      <c r="I128" s="241"/>
      <c r="J128" s="242">
        <f>ROUND(I128*H128,2)</f>
        <v>0</v>
      </c>
      <c r="K128" s="238" t="s">
        <v>450</v>
      </c>
      <c r="L128" s="73"/>
      <c r="M128" s="243" t="s">
        <v>23</v>
      </c>
      <c r="N128" s="275" t="s">
        <v>45</v>
      </c>
      <c r="O128" s="262"/>
      <c r="P128" s="276">
        <f>O128*H128</f>
        <v>0</v>
      </c>
      <c r="Q128" s="276">
        <v>0</v>
      </c>
      <c r="R128" s="276">
        <f>Q128*H128</f>
        <v>0</v>
      </c>
      <c r="S128" s="276">
        <v>0</v>
      </c>
      <c r="T128" s="277">
        <f>S128*H128</f>
        <v>0</v>
      </c>
      <c r="AR128" s="25" t="s">
        <v>218</v>
      </c>
      <c r="AT128" s="25" t="s">
        <v>180</v>
      </c>
      <c r="AU128" s="25" t="s">
        <v>81</v>
      </c>
      <c r="AY128" s="25" t="s">
        <v>178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25" t="s">
        <v>81</v>
      </c>
      <c r="BK128" s="247">
        <f>ROUND(I128*H128,2)</f>
        <v>0</v>
      </c>
      <c r="BL128" s="25" t="s">
        <v>218</v>
      </c>
      <c r="BM128" s="25" t="s">
        <v>1364</v>
      </c>
    </row>
    <row r="129" s="1" customFormat="1" ht="6.96" customHeight="1">
      <c r="B129" s="68"/>
      <c r="C129" s="69"/>
      <c r="D129" s="69"/>
      <c r="E129" s="69"/>
      <c r="F129" s="69"/>
      <c r="G129" s="69"/>
      <c r="H129" s="69"/>
      <c r="I129" s="179"/>
      <c r="J129" s="69"/>
      <c r="K129" s="69"/>
      <c r="L129" s="73"/>
    </row>
  </sheetData>
  <sheetProtection sheet="1" autoFilter="0" formatColumns="0" formatRows="0" objects="1" scenarios="1" spinCount="100000" saltValue="RYtu0VLk47XOyvl6KMTwfmlth9bH/qtTibX+mO6X3Hio9Ys2Yxjt4leC8hzY+lfwHBEcHR2wvrSvJ2LJOyZ5ag==" hashValue="nbfQwJszwmuOMEEXanDVTz8qqpvA61PHjoVU7+IxUNVoI4dZxkwLgQCjLcXanvBKf7m+dpwDd9OflPsCmENoyA==" algorithmName="SHA-512" password="CC35"/>
  <autoFilter ref="C82:K128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1:H71"/>
    <mergeCell ref="E73:H73"/>
    <mergeCell ref="E75:H75"/>
    <mergeCell ref="G1:H1"/>
    <mergeCell ref="L2:V2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142</v>
      </c>
      <c r="G1" s="152" t="s">
        <v>143</v>
      </c>
      <c r="H1" s="152"/>
      <c r="I1" s="153"/>
      <c r="J1" s="152" t="s">
        <v>144</v>
      </c>
      <c r="K1" s="151" t="s">
        <v>145</v>
      </c>
      <c r="L1" s="152" t="s">
        <v>146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133</v>
      </c>
    </row>
    <row r="3" ht="6.96" customHeight="1">
      <c r="B3" s="26"/>
      <c r="C3" s="27"/>
      <c r="D3" s="27"/>
      <c r="E3" s="27"/>
      <c r="F3" s="27"/>
      <c r="G3" s="27"/>
      <c r="H3" s="27"/>
      <c r="I3" s="154"/>
      <c r="J3" s="27"/>
      <c r="K3" s="28"/>
      <c r="AT3" s="25" t="s">
        <v>83</v>
      </c>
    </row>
    <row r="4" ht="36.96" customHeight="1">
      <c r="B4" s="29"/>
      <c r="C4" s="30"/>
      <c r="D4" s="31" t="s">
        <v>147</v>
      </c>
      <c r="E4" s="30"/>
      <c r="F4" s="30"/>
      <c r="G4" s="30"/>
      <c r="H4" s="30"/>
      <c r="I4" s="155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5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5"/>
      <c r="J6" s="30"/>
      <c r="K6" s="32"/>
    </row>
    <row r="7" ht="16.5" customHeight="1">
      <c r="B7" s="29"/>
      <c r="C7" s="30"/>
      <c r="D7" s="30"/>
      <c r="E7" s="156" t="str">
        <f>'Rekapitulace stavby'!K6</f>
        <v>Zvýšení bezpečnosti na železničních přejezdech v km 12,960 a 23,750 v ŽST Straškov</v>
      </c>
      <c r="F7" s="41"/>
      <c r="G7" s="41"/>
      <c r="H7" s="41"/>
      <c r="I7" s="155"/>
      <c r="J7" s="30"/>
      <c r="K7" s="32"/>
    </row>
    <row r="8">
      <c r="B8" s="29"/>
      <c r="C8" s="30"/>
      <c r="D8" s="41" t="s">
        <v>148</v>
      </c>
      <c r="E8" s="30"/>
      <c r="F8" s="30"/>
      <c r="G8" s="30"/>
      <c r="H8" s="30"/>
      <c r="I8" s="155"/>
      <c r="J8" s="30"/>
      <c r="K8" s="32"/>
    </row>
    <row r="9" s="1" customFormat="1" ht="16.5" customHeight="1">
      <c r="B9" s="47"/>
      <c r="C9" s="48"/>
      <c r="D9" s="48"/>
      <c r="E9" s="156" t="s">
        <v>1365</v>
      </c>
      <c r="F9" s="48"/>
      <c r="G9" s="48"/>
      <c r="H9" s="48"/>
      <c r="I9" s="157"/>
      <c r="J9" s="48"/>
      <c r="K9" s="52"/>
    </row>
    <row r="10" s="1" customFormat="1">
      <c r="B10" s="47"/>
      <c r="C10" s="48"/>
      <c r="D10" s="41" t="s">
        <v>150</v>
      </c>
      <c r="E10" s="48"/>
      <c r="F10" s="48"/>
      <c r="G10" s="48"/>
      <c r="H10" s="48"/>
      <c r="I10" s="157"/>
      <c r="J10" s="48"/>
      <c r="K10" s="52"/>
    </row>
    <row r="11" s="1" customFormat="1" ht="36.96" customHeight="1">
      <c r="B11" s="47"/>
      <c r="C11" s="48"/>
      <c r="D11" s="48"/>
      <c r="E11" s="158" t="s">
        <v>1366</v>
      </c>
      <c r="F11" s="48"/>
      <c r="G11" s="48"/>
      <c r="H11" s="48"/>
      <c r="I11" s="157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57"/>
      <c r="J12" s="48"/>
      <c r="K12" s="52"/>
    </row>
    <row r="13" s="1" customFormat="1" ht="14.4" customHeight="1">
      <c r="B13" s="47"/>
      <c r="C13" s="48"/>
      <c r="D13" s="41" t="s">
        <v>20</v>
      </c>
      <c r="E13" s="48"/>
      <c r="F13" s="36" t="s">
        <v>23</v>
      </c>
      <c r="G13" s="48"/>
      <c r="H13" s="48"/>
      <c r="I13" s="159" t="s">
        <v>22</v>
      </c>
      <c r="J13" s="36" t="s">
        <v>23</v>
      </c>
      <c r="K13" s="52"/>
    </row>
    <row r="14" s="1" customFormat="1" ht="14.4" customHeight="1">
      <c r="B14" s="47"/>
      <c r="C14" s="48"/>
      <c r="D14" s="41" t="s">
        <v>24</v>
      </c>
      <c r="E14" s="48"/>
      <c r="F14" s="36" t="s">
        <v>25</v>
      </c>
      <c r="G14" s="48"/>
      <c r="H14" s="48"/>
      <c r="I14" s="159" t="s">
        <v>26</v>
      </c>
      <c r="J14" s="160" t="str">
        <f>'Rekapitulace stavby'!AN8</f>
        <v>24. 10. 2018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57"/>
      <c r="J15" s="48"/>
      <c r="K15" s="52"/>
    </row>
    <row r="16" s="1" customFormat="1" ht="14.4" customHeight="1">
      <c r="B16" s="47"/>
      <c r="C16" s="48"/>
      <c r="D16" s="41" t="s">
        <v>28</v>
      </c>
      <c r="E16" s="48"/>
      <c r="F16" s="48"/>
      <c r="G16" s="48"/>
      <c r="H16" s="48"/>
      <c r="I16" s="159" t="s">
        <v>29</v>
      </c>
      <c r="J16" s="36" t="str">
        <f>IF('Rekapitulace stavby'!AN10="","",'Rekapitulace stavby'!AN10)</f>
        <v>70994234</v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>SŽDC, s.o.</v>
      </c>
      <c r="F17" s="48"/>
      <c r="G17" s="48"/>
      <c r="H17" s="48"/>
      <c r="I17" s="159" t="s">
        <v>32</v>
      </c>
      <c r="J17" s="36" t="str">
        <f>IF('Rekapitulace stavby'!AN11="","",'Rekapitulace stavby'!AN11)</f>
        <v>CZ70994234</v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57"/>
      <c r="J18" s="48"/>
      <c r="K18" s="52"/>
    </row>
    <row r="19" s="1" customFormat="1" ht="14.4" customHeight="1">
      <c r="B19" s="47"/>
      <c r="C19" s="48"/>
      <c r="D19" s="41" t="s">
        <v>34</v>
      </c>
      <c r="E19" s="48"/>
      <c r="F19" s="48"/>
      <c r="G19" s="48"/>
      <c r="H19" s="48"/>
      <c r="I19" s="159" t="s">
        <v>29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59" t="s">
        <v>32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57"/>
      <c r="J21" s="48"/>
      <c r="K21" s="52"/>
    </row>
    <row r="22" s="1" customFormat="1" ht="14.4" customHeight="1">
      <c r="B22" s="47"/>
      <c r="C22" s="48"/>
      <c r="D22" s="41" t="s">
        <v>36</v>
      </c>
      <c r="E22" s="48"/>
      <c r="F22" s="48"/>
      <c r="G22" s="48"/>
      <c r="H22" s="48"/>
      <c r="I22" s="159" t="s">
        <v>29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59" t="s">
        <v>32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57"/>
      <c r="J24" s="48"/>
      <c r="K24" s="52"/>
    </row>
    <row r="25" s="1" customFormat="1" ht="14.4" customHeight="1">
      <c r="B25" s="47"/>
      <c r="C25" s="48"/>
      <c r="D25" s="41" t="s">
        <v>39</v>
      </c>
      <c r="E25" s="48"/>
      <c r="F25" s="48"/>
      <c r="G25" s="48"/>
      <c r="H25" s="48"/>
      <c r="I25" s="157"/>
      <c r="J25" s="48"/>
      <c r="K25" s="52"/>
    </row>
    <row r="26" s="7" customFormat="1" ht="16.5" customHeight="1">
      <c r="B26" s="161"/>
      <c r="C26" s="162"/>
      <c r="D26" s="162"/>
      <c r="E26" s="45" t="s">
        <v>23</v>
      </c>
      <c r="F26" s="45"/>
      <c r="G26" s="45"/>
      <c r="H26" s="45"/>
      <c r="I26" s="163"/>
      <c r="J26" s="162"/>
      <c r="K26" s="164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57"/>
      <c r="J27" s="48"/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5"/>
      <c r="J28" s="107"/>
      <c r="K28" s="166"/>
    </row>
    <row r="29" s="1" customFormat="1" ht="25.44" customHeight="1">
      <c r="B29" s="47"/>
      <c r="C29" s="48"/>
      <c r="D29" s="167" t="s">
        <v>40</v>
      </c>
      <c r="E29" s="48"/>
      <c r="F29" s="48"/>
      <c r="G29" s="48"/>
      <c r="H29" s="48"/>
      <c r="I29" s="157"/>
      <c r="J29" s="168">
        <f>ROUND(J87,2)</f>
        <v>0</v>
      </c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5"/>
      <c r="J30" s="107"/>
      <c r="K30" s="166"/>
    </row>
    <row r="31" s="1" customFormat="1" ht="14.4" customHeight="1">
      <c r="B31" s="47"/>
      <c r="C31" s="48"/>
      <c r="D31" s="48"/>
      <c r="E31" s="48"/>
      <c r="F31" s="53" t="s">
        <v>42</v>
      </c>
      <c r="G31" s="48"/>
      <c r="H31" s="48"/>
      <c r="I31" s="169" t="s">
        <v>41</v>
      </c>
      <c r="J31" s="53" t="s">
        <v>43</v>
      </c>
      <c r="K31" s="52"/>
    </row>
    <row r="32" s="1" customFormat="1" ht="14.4" customHeight="1">
      <c r="B32" s="47"/>
      <c r="C32" s="48"/>
      <c r="D32" s="56" t="s">
        <v>44</v>
      </c>
      <c r="E32" s="56" t="s">
        <v>45</v>
      </c>
      <c r="F32" s="170">
        <f>ROUND(SUM(BE87:BE176), 2)</f>
        <v>0</v>
      </c>
      <c r="G32" s="48"/>
      <c r="H32" s="48"/>
      <c r="I32" s="171">
        <v>0.20999999999999999</v>
      </c>
      <c r="J32" s="170">
        <f>ROUND(ROUND((SUM(BE87:BE176)), 2)*I32, 2)</f>
        <v>0</v>
      </c>
      <c r="K32" s="52"/>
    </row>
    <row r="33" s="1" customFormat="1" ht="14.4" customHeight="1">
      <c r="B33" s="47"/>
      <c r="C33" s="48"/>
      <c r="D33" s="48"/>
      <c r="E33" s="56" t="s">
        <v>46</v>
      </c>
      <c r="F33" s="170">
        <f>ROUND(SUM(BF87:BF176), 2)</f>
        <v>0</v>
      </c>
      <c r="G33" s="48"/>
      <c r="H33" s="48"/>
      <c r="I33" s="171">
        <v>0.14999999999999999</v>
      </c>
      <c r="J33" s="170">
        <f>ROUND(ROUND((SUM(BF87:BF176)),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47</v>
      </c>
      <c r="F34" s="170">
        <f>ROUND(SUM(BG87:BG176), 2)</f>
        <v>0</v>
      </c>
      <c r="G34" s="48"/>
      <c r="H34" s="48"/>
      <c r="I34" s="171">
        <v>0.20999999999999999</v>
      </c>
      <c r="J34" s="170">
        <v>0</v>
      </c>
      <c r="K34" s="52"/>
    </row>
    <row r="35" hidden="1" s="1" customFormat="1" ht="14.4" customHeight="1">
      <c r="B35" s="47"/>
      <c r="C35" s="48"/>
      <c r="D35" s="48"/>
      <c r="E35" s="56" t="s">
        <v>48</v>
      </c>
      <c r="F35" s="170">
        <f>ROUND(SUM(BH87:BH176), 2)</f>
        <v>0</v>
      </c>
      <c r="G35" s="48"/>
      <c r="H35" s="48"/>
      <c r="I35" s="171">
        <v>0.14999999999999999</v>
      </c>
      <c r="J35" s="170">
        <v>0</v>
      </c>
      <c r="K35" s="52"/>
    </row>
    <row r="36" hidden="1" s="1" customFormat="1" ht="14.4" customHeight="1">
      <c r="B36" s="47"/>
      <c r="C36" s="48"/>
      <c r="D36" s="48"/>
      <c r="E36" s="56" t="s">
        <v>49</v>
      </c>
      <c r="F36" s="170">
        <f>ROUND(SUM(BI87:BI176), 2)</f>
        <v>0</v>
      </c>
      <c r="G36" s="48"/>
      <c r="H36" s="48"/>
      <c r="I36" s="171">
        <v>0</v>
      </c>
      <c r="J36" s="170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57"/>
      <c r="J37" s="48"/>
      <c r="K37" s="52"/>
    </row>
    <row r="38" s="1" customFormat="1" ht="25.44" customHeight="1">
      <c r="B38" s="47"/>
      <c r="C38" s="172"/>
      <c r="D38" s="173" t="s">
        <v>50</v>
      </c>
      <c r="E38" s="99"/>
      <c r="F38" s="99"/>
      <c r="G38" s="174" t="s">
        <v>51</v>
      </c>
      <c r="H38" s="175" t="s">
        <v>52</v>
      </c>
      <c r="I38" s="176"/>
      <c r="J38" s="177">
        <f>SUM(J29:J36)</f>
        <v>0</v>
      </c>
      <c r="K38" s="178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79"/>
      <c r="J39" s="69"/>
      <c r="K39" s="70"/>
    </row>
    <row r="43" s="1" customFormat="1" ht="6.96" customHeight="1">
      <c r="B43" s="180"/>
      <c r="C43" s="181"/>
      <c r="D43" s="181"/>
      <c r="E43" s="181"/>
      <c r="F43" s="181"/>
      <c r="G43" s="181"/>
      <c r="H43" s="181"/>
      <c r="I43" s="182"/>
      <c r="J43" s="181"/>
      <c r="K43" s="183"/>
    </row>
    <row r="44" s="1" customFormat="1" ht="36.96" customHeight="1">
      <c r="B44" s="47"/>
      <c r="C44" s="31" t="s">
        <v>152</v>
      </c>
      <c r="D44" s="48"/>
      <c r="E44" s="48"/>
      <c r="F44" s="48"/>
      <c r="G44" s="48"/>
      <c r="H44" s="48"/>
      <c r="I44" s="157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57"/>
      <c r="J45" s="48"/>
      <c r="K45" s="52"/>
    </row>
    <row r="46" s="1" customFormat="1" ht="14.4" customHeight="1">
      <c r="B46" s="47"/>
      <c r="C46" s="41" t="s">
        <v>18</v>
      </c>
      <c r="D46" s="48"/>
      <c r="E46" s="48"/>
      <c r="F46" s="48"/>
      <c r="G46" s="48"/>
      <c r="H46" s="48"/>
      <c r="I46" s="157"/>
      <c r="J46" s="48"/>
      <c r="K46" s="52"/>
    </row>
    <row r="47" s="1" customFormat="1" ht="16.5" customHeight="1">
      <c r="B47" s="47"/>
      <c r="C47" s="48"/>
      <c r="D47" s="48"/>
      <c r="E47" s="156" t="str">
        <f>E7</f>
        <v>Zvýšení bezpečnosti na železničních přejezdech v km 12,960 a 23,750 v ŽST Straškov</v>
      </c>
      <c r="F47" s="41"/>
      <c r="G47" s="41"/>
      <c r="H47" s="41"/>
      <c r="I47" s="157"/>
      <c r="J47" s="48"/>
      <c r="K47" s="52"/>
    </row>
    <row r="48">
      <c r="B48" s="29"/>
      <c r="C48" s="41" t="s">
        <v>148</v>
      </c>
      <c r="D48" s="30"/>
      <c r="E48" s="30"/>
      <c r="F48" s="30"/>
      <c r="G48" s="30"/>
      <c r="H48" s="30"/>
      <c r="I48" s="155"/>
      <c r="J48" s="30"/>
      <c r="K48" s="32"/>
    </row>
    <row r="49" s="1" customFormat="1" ht="16.5" customHeight="1">
      <c r="B49" s="47"/>
      <c r="C49" s="48"/>
      <c r="D49" s="48"/>
      <c r="E49" s="156" t="s">
        <v>1365</v>
      </c>
      <c r="F49" s="48"/>
      <c r="G49" s="48"/>
      <c r="H49" s="48"/>
      <c r="I49" s="157"/>
      <c r="J49" s="48"/>
      <c r="K49" s="52"/>
    </row>
    <row r="50" s="1" customFormat="1" ht="14.4" customHeight="1">
      <c r="B50" s="47"/>
      <c r="C50" s="41" t="s">
        <v>150</v>
      </c>
      <c r="D50" s="48"/>
      <c r="E50" s="48"/>
      <c r="F50" s="48"/>
      <c r="G50" s="48"/>
      <c r="H50" s="48"/>
      <c r="I50" s="157"/>
      <c r="J50" s="48"/>
      <c r="K50" s="52"/>
    </row>
    <row r="51" s="1" customFormat="1" ht="17.25" customHeight="1">
      <c r="B51" s="47"/>
      <c r="C51" s="48"/>
      <c r="D51" s="48"/>
      <c r="E51" s="158" t="str">
        <f>E11</f>
        <v>5.01 - Kabelizace a zemní práce - URS</v>
      </c>
      <c r="F51" s="48"/>
      <c r="G51" s="48"/>
      <c r="H51" s="48"/>
      <c r="I51" s="157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57"/>
      <c r="J52" s="48"/>
      <c r="K52" s="52"/>
    </row>
    <row r="53" s="1" customFormat="1" ht="18" customHeight="1">
      <c r="B53" s="47"/>
      <c r="C53" s="41" t="s">
        <v>24</v>
      </c>
      <c r="D53" s="48"/>
      <c r="E53" s="48"/>
      <c r="F53" s="36" t="str">
        <f>F14</f>
        <v>Straškov</v>
      </c>
      <c r="G53" s="48"/>
      <c r="H53" s="48"/>
      <c r="I53" s="159" t="s">
        <v>26</v>
      </c>
      <c r="J53" s="160" t="str">
        <f>IF(J14="","",J14)</f>
        <v>24. 10. 2018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57"/>
      <c r="J54" s="48"/>
      <c r="K54" s="52"/>
    </row>
    <row r="55" s="1" customFormat="1">
      <c r="B55" s="47"/>
      <c r="C55" s="41" t="s">
        <v>28</v>
      </c>
      <c r="D55" s="48"/>
      <c r="E55" s="48"/>
      <c r="F55" s="36" t="str">
        <f>E17</f>
        <v>SŽDC, s.o.</v>
      </c>
      <c r="G55" s="48"/>
      <c r="H55" s="48"/>
      <c r="I55" s="159" t="s">
        <v>36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34</v>
      </c>
      <c r="D56" s="48"/>
      <c r="E56" s="48"/>
      <c r="F56" s="36" t="str">
        <f>IF(E20="","",E20)</f>
        <v/>
      </c>
      <c r="G56" s="48"/>
      <c r="H56" s="48"/>
      <c r="I56" s="157"/>
      <c r="J56" s="184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57"/>
      <c r="J57" s="48"/>
      <c r="K57" s="52"/>
    </row>
    <row r="58" s="1" customFormat="1" ht="29.28" customHeight="1">
      <c r="B58" s="47"/>
      <c r="C58" s="185" t="s">
        <v>153</v>
      </c>
      <c r="D58" s="172"/>
      <c r="E58" s="172"/>
      <c r="F58" s="172"/>
      <c r="G58" s="172"/>
      <c r="H58" s="172"/>
      <c r="I58" s="186"/>
      <c r="J58" s="187" t="s">
        <v>154</v>
      </c>
      <c r="K58" s="188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57"/>
      <c r="J59" s="48"/>
      <c r="K59" s="52"/>
    </row>
    <row r="60" s="1" customFormat="1" ht="29.28" customHeight="1">
      <c r="B60" s="47"/>
      <c r="C60" s="189" t="s">
        <v>155</v>
      </c>
      <c r="D60" s="48"/>
      <c r="E60" s="48"/>
      <c r="F60" s="48"/>
      <c r="G60" s="48"/>
      <c r="H60" s="48"/>
      <c r="I60" s="157"/>
      <c r="J60" s="168">
        <f>J87</f>
        <v>0</v>
      </c>
      <c r="K60" s="52"/>
      <c r="AU60" s="25" t="s">
        <v>156</v>
      </c>
    </row>
    <row r="61" s="8" customFormat="1" ht="24.96" customHeight="1">
      <c r="B61" s="190"/>
      <c r="C61" s="191"/>
      <c r="D61" s="192" t="s">
        <v>157</v>
      </c>
      <c r="E61" s="193"/>
      <c r="F61" s="193"/>
      <c r="G61" s="193"/>
      <c r="H61" s="193"/>
      <c r="I61" s="194"/>
      <c r="J61" s="195">
        <f>J88</f>
        <v>0</v>
      </c>
      <c r="K61" s="196"/>
    </row>
    <row r="62" s="9" customFormat="1" ht="19.92" customHeight="1">
      <c r="B62" s="197"/>
      <c r="C62" s="198"/>
      <c r="D62" s="199" t="s">
        <v>1367</v>
      </c>
      <c r="E62" s="200"/>
      <c r="F62" s="200"/>
      <c r="G62" s="200"/>
      <c r="H62" s="200"/>
      <c r="I62" s="201"/>
      <c r="J62" s="202">
        <f>J89</f>
        <v>0</v>
      </c>
      <c r="K62" s="203"/>
    </row>
    <row r="63" s="8" customFormat="1" ht="24.96" customHeight="1">
      <c r="B63" s="190"/>
      <c r="C63" s="191"/>
      <c r="D63" s="192" t="s">
        <v>159</v>
      </c>
      <c r="E63" s="193"/>
      <c r="F63" s="193"/>
      <c r="G63" s="193"/>
      <c r="H63" s="193"/>
      <c r="I63" s="194"/>
      <c r="J63" s="195">
        <f>J140</f>
        <v>0</v>
      </c>
      <c r="K63" s="196"/>
    </row>
    <row r="64" s="9" customFormat="1" ht="19.92" customHeight="1">
      <c r="B64" s="197"/>
      <c r="C64" s="198"/>
      <c r="D64" s="199" t="s">
        <v>1368</v>
      </c>
      <c r="E64" s="200"/>
      <c r="F64" s="200"/>
      <c r="G64" s="200"/>
      <c r="H64" s="200"/>
      <c r="I64" s="201"/>
      <c r="J64" s="202">
        <f>J141</f>
        <v>0</v>
      </c>
      <c r="K64" s="203"/>
    </row>
    <row r="65" s="8" customFormat="1" ht="24.96" customHeight="1">
      <c r="B65" s="190"/>
      <c r="C65" s="191"/>
      <c r="D65" s="192" t="s">
        <v>222</v>
      </c>
      <c r="E65" s="193"/>
      <c r="F65" s="193"/>
      <c r="G65" s="193"/>
      <c r="H65" s="193"/>
      <c r="I65" s="194"/>
      <c r="J65" s="195">
        <f>J163</f>
        <v>0</v>
      </c>
      <c r="K65" s="196"/>
    </row>
    <row r="66" s="1" customFormat="1" ht="21.84" customHeight="1">
      <c r="B66" s="47"/>
      <c r="C66" s="48"/>
      <c r="D66" s="48"/>
      <c r="E66" s="48"/>
      <c r="F66" s="48"/>
      <c r="G66" s="48"/>
      <c r="H66" s="48"/>
      <c r="I66" s="157"/>
      <c r="J66" s="48"/>
      <c r="K66" s="52"/>
    </row>
    <row r="67" s="1" customFormat="1" ht="6.96" customHeight="1">
      <c r="B67" s="68"/>
      <c r="C67" s="69"/>
      <c r="D67" s="69"/>
      <c r="E67" s="69"/>
      <c r="F67" s="69"/>
      <c r="G67" s="69"/>
      <c r="H67" s="69"/>
      <c r="I67" s="179"/>
      <c r="J67" s="69"/>
      <c r="K67" s="70"/>
    </row>
    <row r="71" s="1" customFormat="1" ht="6.96" customHeight="1">
      <c r="B71" s="71"/>
      <c r="C71" s="72"/>
      <c r="D71" s="72"/>
      <c r="E71" s="72"/>
      <c r="F71" s="72"/>
      <c r="G71" s="72"/>
      <c r="H71" s="72"/>
      <c r="I71" s="182"/>
      <c r="J71" s="72"/>
      <c r="K71" s="72"/>
      <c r="L71" s="73"/>
    </row>
    <row r="72" s="1" customFormat="1" ht="36.96" customHeight="1">
      <c r="B72" s="47"/>
      <c r="C72" s="74" t="s">
        <v>162</v>
      </c>
      <c r="D72" s="75"/>
      <c r="E72" s="75"/>
      <c r="F72" s="75"/>
      <c r="G72" s="75"/>
      <c r="H72" s="75"/>
      <c r="I72" s="204"/>
      <c r="J72" s="75"/>
      <c r="K72" s="75"/>
      <c r="L72" s="73"/>
    </row>
    <row r="73" s="1" customFormat="1" ht="6.96" customHeight="1">
      <c r="B73" s="47"/>
      <c r="C73" s="75"/>
      <c r="D73" s="75"/>
      <c r="E73" s="75"/>
      <c r="F73" s="75"/>
      <c r="G73" s="75"/>
      <c r="H73" s="75"/>
      <c r="I73" s="204"/>
      <c r="J73" s="75"/>
      <c r="K73" s="75"/>
      <c r="L73" s="73"/>
    </row>
    <row r="74" s="1" customFormat="1" ht="14.4" customHeight="1">
      <c r="B74" s="47"/>
      <c r="C74" s="77" t="s">
        <v>18</v>
      </c>
      <c r="D74" s="75"/>
      <c r="E74" s="75"/>
      <c r="F74" s="75"/>
      <c r="G74" s="75"/>
      <c r="H74" s="75"/>
      <c r="I74" s="204"/>
      <c r="J74" s="75"/>
      <c r="K74" s="75"/>
      <c r="L74" s="73"/>
    </row>
    <row r="75" s="1" customFormat="1" ht="16.5" customHeight="1">
      <c r="B75" s="47"/>
      <c r="C75" s="75"/>
      <c r="D75" s="75"/>
      <c r="E75" s="205" t="str">
        <f>E7</f>
        <v>Zvýšení bezpečnosti na železničních přejezdech v km 12,960 a 23,750 v ŽST Straškov</v>
      </c>
      <c r="F75" s="77"/>
      <c r="G75" s="77"/>
      <c r="H75" s="77"/>
      <c r="I75" s="204"/>
      <c r="J75" s="75"/>
      <c r="K75" s="75"/>
      <c r="L75" s="73"/>
    </row>
    <row r="76">
      <c r="B76" s="29"/>
      <c r="C76" s="77" t="s">
        <v>148</v>
      </c>
      <c r="D76" s="206"/>
      <c r="E76" s="206"/>
      <c r="F76" s="206"/>
      <c r="G76" s="206"/>
      <c r="H76" s="206"/>
      <c r="I76" s="149"/>
      <c r="J76" s="206"/>
      <c r="K76" s="206"/>
      <c r="L76" s="207"/>
    </row>
    <row r="77" s="1" customFormat="1" ht="16.5" customHeight="1">
      <c r="B77" s="47"/>
      <c r="C77" s="75"/>
      <c r="D77" s="75"/>
      <c r="E77" s="205" t="s">
        <v>1365</v>
      </c>
      <c r="F77" s="75"/>
      <c r="G77" s="75"/>
      <c r="H77" s="75"/>
      <c r="I77" s="204"/>
      <c r="J77" s="75"/>
      <c r="K77" s="75"/>
      <c r="L77" s="73"/>
    </row>
    <row r="78" s="1" customFormat="1" ht="14.4" customHeight="1">
      <c r="B78" s="47"/>
      <c r="C78" s="77" t="s">
        <v>150</v>
      </c>
      <c r="D78" s="75"/>
      <c r="E78" s="75"/>
      <c r="F78" s="75"/>
      <c r="G78" s="75"/>
      <c r="H78" s="75"/>
      <c r="I78" s="204"/>
      <c r="J78" s="75"/>
      <c r="K78" s="75"/>
      <c r="L78" s="73"/>
    </row>
    <row r="79" s="1" customFormat="1" ht="17.25" customHeight="1">
      <c r="B79" s="47"/>
      <c r="C79" s="75"/>
      <c r="D79" s="75"/>
      <c r="E79" s="83" t="str">
        <f>E11</f>
        <v>5.01 - Kabelizace a zemní práce - URS</v>
      </c>
      <c r="F79" s="75"/>
      <c r="G79" s="75"/>
      <c r="H79" s="75"/>
      <c r="I79" s="204"/>
      <c r="J79" s="75"/>
      <c r="K79" s="75"/>
      <c r="L79" s="73"/>
    </row>
    <row r="80" s="1" customFormat="1" ht="6.96" customHeight="1">
      <c r="B80" s="47"/>
      <c r="C80" s="75"/>
      <c r="D80" s="75"/>
      <c r="E80" s="75"/>
      <c r="F80" s="75"/>
      <c r="G80" s="75"/>
      <c r="H80" s="75"/>
      <c r="I80" s="204"/>
      <c r="J80" s="75"/>
      <c r="K80" s="75"/>
      <c r="L80" s="73"/>
    </row>
    <row r="81" s="1" customFormat="1" ht="18" customHeight="1">
      <c r="B81" s="47"/>
      <c r="C81" s="77" t="s">
        <v>24</v>
      </c>
      <c r="D81" s="75"/>
      <c r="E81" s="75"/>
      <c r="F81" s="208" t="str">
        <f>F14</f>
        <v>Straškov</v>
      </c>
      <c r="G81" s="75"/>
      <c r="H81" s="75"/>
      <c r="I81" s="209" t="s">
        <v>26</v>
      </c>
      <c r="J81" s="86" t="str">
        <f>IF(J14="","",J14)</f>
        <v>24. 10. 2018</v>
      </c>
      <c r="K81" s="75"/>
      <c r="L81" s="73"/>
    </row>
    <row r="82" s="1" customFormat="1" ht="6.96" customHeight="1">
      <c r="B82" s="47"/>
      <c r="C82" s="75"/>
      <c r="D82" s="75"/>
      <c r="E82" s="75"/>
      <c r="F82" s="75"/>
      <c r="G82" s="75"/>
      <c r="H82" s="75"/>
      <c r="I82" s="204"/>
      <c r="J82" s="75"/>
      <c r="K82" s="75"/>
      <c r="L82" s="73"/>
    </row>
    <row r="83" s="1" customFormat="1">
      <c r="B83" s="47"/>
      <c r="C83" s="77" t="s">
        <v>28</v>
      </c>
      <c r="D83" s="75"/>
      <c r="E83" s="75"/>
      <c r="F83" s="208" t="str">
        <f>E17</f>
        <v>SŽDC, s.o.</v>
      </c>
      <c r="G83" s="75"/>
      <c r="H83" s="75"/>
      <c r="I83" s="209" t="s">
        <v>36</v>
      </c>
      <c r="J83" s="208" t="str">
        <f>E23</f>
        <v xml:space="preserve"> </v>
      </c>
      <c r="K83" s="75"/>
      <c r="L83" s="73"/>
    </row>
    <row r="84" s="1" customFormat="1" ht="14.4" customHeight="1">
      <c r="B84" s="47"/>
      <c r="C84" s="77" t="s">
        <v>34</v>
      </c>
      <c r="D84" s="75"/>
      <c r="E84" s="75"/>
      <c r="F84" s="208" t="str">
        <f>IF(E20="","",E20)</f>
        <v/>
      </c>
      <c r="G84" s="75"/>
      <c r="H84" s="75"/>
      <c r="I84" s="204"/>
      <c r="J84" s="75"/>
      <c r="K84" s="75"/>
      <c r="L84" s="73"/>
    </row>
    <row r="85" s="1" customFormat="1" ht="10.32" customHeight="1">
      <c r="B85" s="47"/>
      <c r="C85" s="75"/>
      <c r="D85" s="75"/>
      <c r="E85" s="75"/>
      <c r="F85" s="75"/>
      <c r="G85" s="75"/>
      <c r="H85" s="75"/>
      <c r="I85" s="204"/>
      <c r="J85" s="75"/>
      <c r="K85" s="75"/>
      <c r="L85" s="73"/>
    </row>
    <row r="86" s="10" customFormat="1" ht="29.28" customHeight="1">
      <c r="B86" s="210"/>
      <c r="C86" s="211" t="s">
        <v>163</v>
      </c>
      <c r="D86" s="212" t="s">
        <v>59</v>
      </c>
      <c r="E86" s="212" t="s">
        <v>55</v>
      </c>
      <c r="F86" s="212" t="s">
        <v>164</v>
      </c>
      <c r="G86" s="212" t="s">
        <v>165</v>
      </c>
      <c r="H86" s="212" t="s">
        <v>166</v>
      </c>
      <c r="I86" s="213" t="s">
        <v>167</v>
      </c>
      <c r="J86" s="212" t="s">
        <v>154</v>
      </c>
      <c r="K86" s="214" t="s">
        <v>168</v>
      </c>
      <c r="L86" s="215"/>
      <c r="M86" s="103" t="s">
        <v>169</v>
      </c>
      <c r="N86" s="104" t="s">
        <v>44</v>
      </c>
      <c r="O86" s="104" t="s">
        <v>170</v>
      </c>
      <c r="P86" s="104" t="s">
        <v>171</v>
      </c>
      <c r="Q86" s="104" t="s">
        <v>172</v>
      </c>
      <c r="R86" s="104" t="s">
        <v>173</v>
      </c>
      <c r="S86" s="104" t="s">
        <v>174</v>
      </c>
      <c r="T86" s="105" t="s">
        <v>175</v>
      </c>
    </row>
    <row r="87" s="1" customFormat="1" ht="29.28" customHeight="1">
      <c r="B87" s="47"/>
      <c r="C87" s="109" t="s">
        <v>155</v>
      </c>
      <c r="D87" s="75"/>
      <c r="E87" s="75"/>
      <c r="F87" s="75"/>
      <c r="G87" s="75"/>
      <c r="H87" s="75"/>
      <c r="I87" s="204"/>
      <c r="J87" s="216">
        <f>BK87</f>
        <v>0</v>
      </c>
      <c r="K87" s="75"/>
      <c r="L87" s="73"/>
      <c r="M87" s="106"/>
      <c r="N87" s="107"/>
      <c r="O87" s="107"/>
      <c r="P87" s="217">
        <f>P88+P140+P163</f>
        <v>0</v>
      </c>
      <c r="Q87" s="107"/>
      <c r="R87" s="217">
        <f>R88+R140+R163</f>
        <v>2558.7355400000001</v>
      </c>
      <c r="S87" s="107"/>
      <c r="T87" s="218">
        <f>T88+T140+T163</f>
        <v>0</v>
      </c>
      <c r="AT87" s="25" t="s">
        <v>73</v>
      </c>
      <c r="AU87" s="25" t="s">
        <v>156</v>
      </c>
      <c r="BK87" s="219">
        <f>BK88+BK140+BK163</f>
        <v>0</v>
      </c>
    </row>
    <row r="88" s="11" customFormat="1" ht="37.44" customHeight="1">
      <c r="B88" s="220"/>
      <c r="C88" s="221"/>
      <c r="D88" s="222" t="s">
        <v>73</v>
      </c>
      <c r="E88" s="223" t="s">
        <v>176</v>
      </c>
      <c r="F88" s="223" t="s">
        <v>177</v>
      </c>
      <c r="G88" s="221"/>
      <c r="H88" s="221"/>
      <c r="I88" s="224"/>
      <c r="J88" s="225">
        <f>BK88</f>
        <v>0</v>
      </c>
      <c r="K88" s="221"/>
      <c r="L88" s="226"/>
      <c r="M88" s="227"/>
      <c r="N88" s="228"/>
      <c r="O88" s="228"/>
      <c r="P88" s="229">
        <f>P89</f>
        <v>0</v>
      </c>
      <c r="Q88" s="228"/>
      <c r="R88" s="229">
        <f>R89</f>
        <v>0</v>
      </c>
      <c r="S88" s="228"/>
      <c r="T88" s="230">
        <f>T89</f>
        <v>0</v>
      </c>
      <c r="AR88" s="231" t="s">
        <v>81</v>
      </c>
      <c r="AT88" s="232" t="s">
        <v>73</v>
      </c>
      <c r="AU88" s="232" t="s">
        <v>74</v>
      </c>
      <c r="AY88" s="231" t="s">
        <v>178</v>
      </c>
      <c r="BK88" s="233">
        <f>BK89</f>
        <v>0</v>
      </c>
    </row>
    <row r="89" s="11" customFormat="1" ht="19.92" customHeight="1">
      <c r="B89" s="220"/>
      <c r="C89" s="221"/>
      <c r="D89" s="222" t="s">
        <v>73</v>
      </c>
      <c r="E89" s="234" t="s">
        <v>81</v>
      </c>
      <c r="F89" s="234" t="s">
        <v>1369</v>
      </c>
      <c r="G89" s="221"/>
      <c r="H89" s="221"/>
      <c r="I89" s="224"/>
      <c r="J89" s="235">
        <f>BK89</f>
        <v>0</v>
      </c>
      <c r="K89" s="221"/>
      <c r="L89" s="226"/>
      <c r="M89" s="227"/>
      <c r="N89" s="228"/>
      <c r="O89" s="228"/>
      <c r="P89" s="229">
        <f>SUM(P90:P139)</f>
        <v>0</v>
      </c>
      <c r="Q89" s="228"/>
      <c r="R89" s="229">
        <f>SUM(R90:R139)</f>
        <v>0</v>
      </c>
      <c r="S89" s="228"/>
      <c r="T89" s="230">
        <f>SUM(T90:T139)</f>
        <v>0</v>
      </c>
      <c r="AR89" s="231" t="s">
        <v>81</v>
      </c>
      <c r="AT89" s="232" t="s">
        <v>73</v>
      </c>
      <c r="AU89" s="232" t="s">
        <v>81</v>
      </c>
      <c r="AY89" s="231" t="s">
        <v>178</v>
      </c>
      <c r="BK89" s="233">
        <f>SUM(BK90:BK139)</f>
        <v>0</v>
      </c>
    </row>
    <row r="90" s="1" customFormat="1" ht="38.25" customHeight="1">
      <c r="B90" s="47"/>
      <c r="C90" s="236" t="s">
        <v>318</v>
      </c>
      <c r="D90" s="236" t="s">
        <v>180</v>
      </c>
      <c r="E90" s="237" t="s">
        <v>1370</v>
      </c>
      <c r="F90" s="238" t="s">
        <v>1371</v>
      </c>
      <c r="G90" s="239" t="s">
        <v>846</v>
      </c>
      <c r="H90" s="240">
        <v>387</v>
      </c>
      <c r="I90" s="241"/>
      <c r="J90" s="242">
        <f>ROUND(I90*H90,2)</f>
        <v>0</v>
      </c>
      <c r="K90" s="238" t="s">
        <v>184</v>
      </c>
      <c r="L90" s="73"/>
      <c r="M90" s="243" t="s">
        <v>23</v>
      </c>
      <c r="N90" s="244" t="s">
        <v>45</v>
      </c>
      <c r="O90" s="48"/>
      <c r="P90" s="245">
        <f>O90*H90</f>
        <v>0</v>
      </c>
      <c r="Q90" s="245">
        <v>0</v>
      </c>
      <c r="R90" s="245">
        <f>Q90*H90</f>
        <v>0</v>
      </c>
      <c r="S90" s="245">
        <v>0</v>
      </c>
      <c r="T90" s="246">
        <f>S90*H90</f>
        <v>0</v>
      </c>
      <c r="AR90" s="25" t="s">
        <v>185</v>
      </c>
      <c r="AT90" s="25" t="s">
        <v>180</v>
      </c>
      <c r="AU90" s="25" t="s">
        <v>83</v>
      </c>
      <c r="AY90" s="25" t="s">
        <v>178</v>
      </c>
      <c r="BE90" s="247">
        <f>IF(N90="základní",J90,0)</f>
        <v>0</v>
      </c>
      <c r="BF90" s="247">
        <f>IF(N90="snížená",J90,0)</f>
        <v>0</v>
      </c>
      <c r="BG90" s="247">
        <f>IF(N90="zákl. přenesená",J90,0)</f>
        <v>0</v>
      </c>
      <c r="BH90" s="247">
        <f>IF(N90="sníž. přenesená",J90,0)</f>
        <v>0</v>
      </c>
      <c r="BI90" s="247">
        <f>IF(N90="nulová",J90,0)</f>
        <v>0</v>
      </c>
      <c r="BJ90" s="25" t="s">
        <v>81</v>
      </c>
      <c r="BK90" s="247">
        <f>ROUND(I90*H90,2)</f>
        <v>0</v>
      </c>
      <c r="BL90" s="25" t="s">
        <v>185</v>
      </c>
      <c r="BM90" s="25" t="s">
        <v>1372</v>
      </c>
    </row>
    <row r="91" s="1" customFormat="1">
      <c r="B91" s="47"/>
      <c r="C91" s="75"/>
      <c r="D91" s="248" t="s">
        <v>1373</v>
      </c>
      <c r="E91" s="75"/>
      <c r="F91" s="249" t="s">
        <v>1374</v>
      </c>
      <c r="G91" s="75"/>
      <c r="H91" s="75"/>
      <c r="I91" s="204"/>
      <c r="J91" s="75"/>
      <c r="K91" s="75"/>
      <c r="L91" s="73"/>
      <c r="M91" s="250"/>
      <c r="N91" s="48"/>
      <c r="O91" s="48"/>
      <c r="P91" s="48"/>
      <c r="Q91" s="48"/>
      <c r="R91" s="48"/>
      <c r="S91" s="48"/>
      <c r="T91" s="96"/>
      <c r="AT91" s="25" t="s">
        <v>1373</v>
      </c>
      <c r="AU91" s="25" t="s">
        <v>83</v>
      </c>
    </row>
    <row r="92" s="13" customFormat="1">
      <c r="B92" s="279"/>
      <c r="C92" s="280"/>
      <c r="D92" s="248" t="s">
        <v>849</v>
      </c>
      <c r="E92" s="281" t="s">
        <v>23</v>
      </c>
      <c r="F92" s="282" t="s">
        <v>1375</v>
      </c>
      <c r="G92" s="280"/>
      <c r="H92" s="281" t="s">
        <v>23</v>
      </c>
      <c r="I92" s="283"/>
      <c r="J92" s="280"/>
      <c r="K92" s="280"/>
      <c r="L92" s="284"/>
      <c r="M92" s="285"/>
      <c r="N92" s="286"/>
      <c r="O92" s="286"/>
      <c r="P92" s="286"/>
      <c r="Q92" s="286"/>
      <c r="R92" s="286"/>
      <c r="S92" s="286"/>
      <c r="T92" s="287"/>
      <c r="AT92" s="288" t="s">
        <v>849</v>
      </c>
      <c r="AU92" s="288" t="s">
        <v>83</v>
      </c>
      <c r="AV92" s="13" t="s">
        <v>81</v>
      </c>
      <c r="AW92" s="13" t="s">
        <v>38</v>
      </c>
      <c r="AX92" s="13" t="s">
        <v>74</v>
      </c>
      <c r="AY92" s="288" t="s">
        <v>178</v>
      </c>
    </row>
    <row r="93" s="12" customFormat="1">
      <c r="B93" s="264"/>
      <c r="C93" s="265"/>
      <c r="D93" s="248" t="s">
        <v>849</v>
      </c>
      <c r="E93" s="266" t="s">
        <v>23</v>
      </c>
      <c r="F93" s="267" t="s">
        <v>1376</v>
      </c>
      <c r="G93" s="265"/>
      <c r="H93" s="268">
        <v>4.5</v>
      </c>
      <c r="I93" s="269"/>
      <c r="J93" s="265"/>
      <c r="K93" s="265"/>
      <c r="L93" s="270"/>
      <c r="M93" s="271"/>
      <c r="N93" s="272"/>
      <c r="O93" s="272"/>
      <c r="P93" s="272"/>
      <c r="Q93" s="272"/>
      <c r="R93" s="272"/>
      <c r="S93" s="272"/>
      <c r="T93" s="273"/>
      <c r="AT93" s="274" t="s">
        <v>849</v>
      </c>
      <c r="AU93" s="274" t="s">
        <v>83</v>
      </c>
      <c r="AV93" s="12" t="s">
        <v>83</v>
      </c>
      <c r="AW93" s="12" t="s">
        <v>38</v>
      </c>
      <c r="AX93" s="12" t="s">
        <v>74</v>
      </c>
      <c r="AY93" s="274" t="s">
        <v>178</v>
      </c>
    </row>
    <row r="94" s="12" customFormat="1">
      <c r="B94" s="264"/>
      <c r="C94" s="265"/>
      <c r="D94" s="248" t="s">
        <v>849</v>
      </c>
      <c r="E94" s="266" t="s">
        <v>23</v>
      </c>
      <c r="F94" s="267" t="s">
        <v>1376</v>
      </c>
      <c r="G94" s="265"/>
      <c r="H94" s="268">
        <v>4.5</v>
      </c>
      <c r="I94" s="269"/>
      <c r="J94" s="265"/>
      <c r="K94" s="265"/>
      <c r="L94" s="270"/>
      <c r="M94" s="271"/>
      <c r="N94" s="272"/>
      <c r="O94" s="272"/>
      <c r="P94" s="272"/>
      <c r="Q94" s="272"/>
      <c r="R94" s="272"/>
      <c r="S94" s="272"/>
      <c r="T94" s="273"/>
      <c r="AT94" s="274" t="s">
        <v>849</v>
      </c>
      <c r="AU94" s="274" t="s">
        <v>83</v>
      </c>
      <c r="AV94" s="12" t="s">
        <v>83</v>
      </c>
      <c r="AW94" s="12" t="s">
        <v>38</v>
      </c>
      <c r="AX94" s="12" t="s">
        <v>74</v>
      </c>
      <c r="AY94" s="274" t="s">
        <v>178</v>
      </c>
    </row>
    <row r="95" s="12" customFormat="1">
      <c r="B95" s="264"/>
      <c r="C95" s="265"/>
      <c r="D95" s="248" t="s">
        <v>849</v>
      </c>
      <c r="E95" s="266" t="s">
        <v>23</v>
      </c>
      <c r="F95" s="267" t="s">
        <v>1376</v>
      </c>
      <c r="G95" s="265"/>
      <c r="H95" s="268">
        <v>4.5</v>
      </c>
      <c r="I95" s="269"/>
      <c r="J95" s="265"/>
      <c r="K95" s="265"/>
      <c r="L95" s="270"/>
      <c r="M95" s="271"/>
      <c r="N95" s="272"/>
      <c r="O95" s="272"/>
      <c r="P95" s="272"/>
      <c r="Q95" s="272"/>
      <c r="R95" s="272"/>
      <c r="S95" s="272"/>
      <c r="T95" s="273"/>
      <c r="AT95" s="274" t="s">
        <v>849</v>
      </c>
      <c r="AU95" s="274" t="s">
        <v>83</v>
      </c>
      <c r="AV95" s="12" t="s">
        <v>83</v>
      </c>
      <c r="AW95" s="12" t="s">
        <v>38</v>
      </c>
      <c r="AX95" s="12" t="s">
        <v>74</v>
      </c>
      <c r="AY95" s="274" t="s">
        <v>178</v>
      </c>
    </row>
    <row r="96" s="12" customFormat="1">
      <c r="B96" s="264"/>
      <c r="C96" s="265"/>
      <c r="D96" s="248" t="s">
        <v>849</v>
      </c>
      <c r="E96" s="266" t="s">
        <v>23</v>
      </c>
      <c r="F96" s="267" t="s">
        <v>1376</v>
      </c>
      <c r="G96" s="265"/>
      <c r="H96" s="268">
        <v>4.5</v>
      </c>
      <c r="I96" s="269"/>
      <c r="J96" s="265"/>
      <c r="K96" s="265"/>
      <c r="L96" s="270"/>
      <c r="M96" s="271"/>
      <c r="N96" s="272"/>
      <c r="O96" s="272"/>
      <c r="P96" s="272"/>
      <c r="Q96" s="272"/>
      <c r="R96" s="272"/>
      <c r="S96" s="272"/>
      <c r="T96" s="273"/>
      <c r="AT96" s="274" t="s">
        <v>849</v>
      </c>
      <c r="AU96" s="274" t="s">
        <v>83</v>
      </c>
      <c r="AV96" s="12" t="s">
        <v>83</v>
      </c>
      <c r="AW96" s="12" t="s">
        <v>38</v>
      </c>
      <c r="AX96" s="12" t="s">
        <v>74</v>
      </c>
      <c r="AY96" s="274" t="s">
        <v>178</v>
      </c>
    </row>
    <row r="97" s="12" customFormat="1">
      <c r="B97" s="264"/>
      <c r="C97" s="265"/>
      <c r="D97" s="248" t="s">
        <v>849</v>
      </c>
      <c r="E97" s="266" t="s">
        <v>23</v>
      </c>
      <c r="F97" s="267" t="s">
        <v>1376</v>
      </c>
      <c r="G97" s="265"/>
      <c r="H97" s="268">
        <v>4.5</v>
      </c>
      <c r="I97" s="269"/>
      <c r="J97" s="265"/>
      <c r="K97" s="265"/>
      <c r="L97" s="270"/>
      <c r="M97" s="271"/>
      <c r="N97" s="272"/>
      <c r="O97" s="272"/>
      <c r="P97" s="272"/>
      <c r="Q97" s="272"/>
      <c r="R97" s="272"/>
      <c r="S97" s="272"/>
      <c r="T97" s="273"/>
      <c r="AT97" s="274" t="s">
        <v>849</v>
      </c>
      <c r="AU97" s="274" t="s">
        <v>83</v>
      </c>
      <c r="AV97" s="12" t="s">
        <v>83</v>
      </c>
      <c r="AW97" s="12" t="s">
        <v>38</v>
      </c>
      <c r="AX97" s="12" t="s">
        <v>74</v>
      </c>
      <c r="AY97" s="274" t="s">
        <v>178</v>
      </c>
    </row>
    <row r="98" s="12" customFormat="1">
      <c r="B98" s="264"/>
      <c r="C98" s="265"/>
      <c r="D98" s="248" t="s">
        <v>849</v>
      </c>
      <c r="E98" s="266" t="s">
        <v>23</v>
      </c>
      <c r="F98" s="267" t="s">
        <v>1376</v>
      </c>
      <c r="G98" s="265"/>
      <c r="H98" s="268">
        <v>4.5</v>
      </c>
      <c r="I98" s="269"/>
      <c r="J98" s="265"/>
      <c r="K98" s="265"/>
      <c r="L98" s="270"/>
      <c r="M98" s="271"/>
      <c r="N98" s="272"/>
      <c r="O98" s="272"/>
      <c r="P98" s="272"/>
      <c r="Q98" s="272"/>
      <c r="R98" s="272"/>
      <c r="S98" s="272"/>
      <c r="T98" s="273"/>
      <c r="AT98" s="274" t="s">
        <v>849</v>
      </c>
      <c r="AU98" s="274" t="s">
        <v>83</v>
      </c>
      <c r="AV98" s="12" t="s">
        <v>83</v>
      </c>
      <c r="AW98" s="12" t="s">
        <v>38</v>
      </c>
      <c r="AX98" s="12" t="s">
        <v>74</v>
      </c>
      <c r="AY98" s="274" t="s">
        <v>178</v>
      </c>
    </row>
    <row r="99" s="12" customFormat="1">
      <c r="B99" s="264"/>
      <c r="C99" s="265"/>
      <c r="D99" s="248" t="s">
        <v>849</v>
      </c>
      <c r="E99" s="266" t="s">
        <v>23</v>
      </c>
      <c r="F99" s="267" t="s">
        <v>1376</v>
      </c>
      <c r="G99" s="265"/>
      <c r="H99" s="268">
        <v>4.5</v>
      </c>
      <c r="I99" s="269"/>
      <c r="J99" s="265"/>
      <c r="K99" s="265"/>
      <c r="L99" s="270"/>
      <c r="M99" s="271"/>
      <c r="N99" s="272"/>
      <c r="O99" s="272"/>
      <c r="P99" s="272"/>
      <c r="Q99" s="272"/>
      <c r="R99" s="272"/>
      <c r="S99" s="272"/>
      <c r="T99" s="273"/>
      <c r="AT99" s="274" t="s">
        <v>849</v>
      </c>
      <c r="AU99" s="274" t="s">
        <v>83</v>
      </c>
      <c r="AV99" s="12" t="s">
        <v>83</v>
      </c>
      <c r="AW99" s="12" t="s">
        <v>38</v>
      </c>
      <c r="AX99" s="12" t="s">
        <v>74</v>
      </c>
      <c r="AY99" s="274" t="s">
        <v>178</v>
      </c>
    </row>
    <row r="100" s="12" customFormat="1">
      <c r="B100" s="264"/>
      <c r="C100" s="265"/>
      <c r="D100" s="248" t="s">
        <v>849</v>
      </c>
      <c r="E100" s="266" t="s">
        <v>23</v>
      </c>
      <c r="F100" s="267" t="s">
        <v>1376</v>
      </c>
      <c r="G100" s="265"/>
      <c r="H100" s="268">
        <v>4.5</v>
      </c>
      <c r="I100" s="269"/>
      <c r="J100" s="265"/>
      <c r="K100" s="265"/>
      <c r="L100" s="270"/>
      <c r="M100" s="271"/>
      <c r="N100" s="272"/>
      <c r="O100" s="272"/>
      <c r="P100" s="272"/>
      <c r="Q100" s="272"/>
      <c r="R100" s="272"/>
      <c r="S100" s="272"/>
      <c r="T100" s="273"/>
      <c r="AT100" s="274" t="s">
        <v>849</v>
      </c>
      <c r="AU100" s="274" t="s">
        <v>83</v>
      </c>
      <c r="AV100" s="12" t="s">
        <v>83</v>
      </c>
      <c r="AW100" s="12" t="s">
        <v>38</v>
      </c>
      <c r="AX100" s="12" t="s">
        <v>74</v>
      </c>
      <c r="AY100" s="274" t="s">
        <v>178</v>
      </c>
    </row>
    <row r="101" s="12" customFormat="1">
      <c r="B101" s="264"/>
      <c r="C101" s="265"/>
      <c r="D101" s="248" t="s">
        <v>849</v>
      </c>
      <c r="E101" s="266" t="s">
        <v>23</v>
      </c>
      <c r="F101" s="267" t="s">
        <v>1376</v>
      </c>
      <c r="G101" s="265"/>
      <c r="H101" s="268">
        <v>4.5</v>
      </c>
      <c r="I101" s="269"/>
      <c r="J101" s="265"/>
      <c r="K101" s="265"/>
      <c r="L101" s="270"/>
      <c r="M101" s="271"/>
      <c r="N101" s="272"/>
      <c r="O101" s="272"/>
      <c r="P101" s="272"/>
      <c r="Q101" s="272"/>
      <c r="R101" s="272"/>
      <c r="S101" s="272"/>
      <c r="T101" s="273"/>
      <c r="AT101" s="274" t="s">
        <v>849</v>
      </c>
      <c r="AU101" s="274" t="s">
        <v>83</v>
      </c>
      <c r="AV101" s="12" t="s">
        <v>83</v>
      </c>
      <c r="AW101" s="12" t="s">
        <v>38</v>
      </c>
      <c r="AX101" s="12" t="s">
        <v>74</v>
      </c>
      <c r="AY101" s="274" t="s">
        <v>178</v>
      </c>
    </row>
    <row r="102" s="12" customFormat="1">
      <c r="B102" s="264"/>
      <c r="C102" s="265"/>
      <c r="D102" s="248" t="s">
        <v>849</v>
      </c>
      <c r="E102" s="266" t="s">
        <v>23</v>
      </c>
      <c r="F102" s="267" t="s">
        <v>1376</v>
      </c>
      <c r="G102" s="265"/>
      <c r="H102" s="268">
        <v>4.5</v>
      </c>
      <c r="I102" s="269"/>
      <c r="J102" s="265"/>
      <c r="K102" s="265"/>
      <c r="L102" s="270"/>
      <c r="M102" s="271"/>
      <c r="N102" s="272"/>
      <c r="O102" s="272"/>
      <c r="P102" s="272"/>
      <c r="Q102" s="272"/>
      <c r="R102" s="272"/>
      <c r="S102" s="272"/>
      <c r="T102" s="273"/>
      <c r="AT102" s="274" t="s">
        <v>849</v>
      </c>
      <c r="AU102" s="274" t="s">
        <v>83</v>
      </c>
      <c r="AV102" s="12" t="s">
        <v>83</v>
      </c>
      <c r="AW102" s="12" t="s">
        <v>38</v>
      </c>
      <c r="AX102" s="12" t="s">
        <v>74</v>
      </c>
      <c r="AY102" s="274" t="s">
        <v>178</v>
      </c>
    </row>
    <row r="103" s="12" customFormat="1">
      <c r="B103" s="264"/>
      <c r="C103" s="265"/>
      <c r="D103" s="248" t="s">
        <v>849</v>
      </c>
      <c r="E103" s="266" t="s">
        <v>23</v>
      </c>
      <c r="F103" s="267" t="s">
        <v>1376</v>
      </c>
      <c r="G103" s="265"/>
      <c r="H103" s="268">
        <v>4.5</v>
      </c>
      <c r="I103" s="269"/>
      <c r="J103" s="265"/>
      <c r="K103" s="265"/>
      <c r="L103" s="270"/>
      <c r="M103" s="271"/>
      <c r="N103" s="272"/>
      <c r="O103" s="272"/>
      <c r="P103" s="272"/>
      <c r="Q103" s="272"/>
      <c r="R103" s="272"/>
      <c r="S103" s="272"/>
      <c r="T103" s="273"/>
      <c r="AT103" s="274" t="s">
        <v>849</v>
      </c>
      <c r="AU103" s="274" t="s">
        <v>83</v>
      </c>
      <c r="AV103" s="12" t="s">
        <v>83</v>
      </c>
      <c r="AW103" s="12" t="s">
        <v>38</v>
      </c>
      <c r="AX103" s="12" t="s">
        <v>74</v>
      </c>
      <c r="AY103" s="274" t="s">
        <v>178</v>
      </c>
    </row>
    <row r="104" s="12" customFormat="1">
      <c r="B104" s="264"/>
      <c r="C104" s="265"/>
      <c r="D104" s="248" t="s">
        <v>849</v>
      </c>
      <c r="E104" s="266" t="s">
        <v>23</v>
      </c>
      <c r="F104" s="267" t="s">
        <v>1376</v>
      </c>
      <c r="G104" s="265"/>
      <c r="H104" s="268">
        <v>4.5</v>
      </c>
      <c r="I104" s="269"/>
      <c r="J104" s="265"/>
      <c r="K104" s="265"/>
      <c r="L104" s="270"/>
      <c r="M104" s="271"/>
      <c r="N104" s="272"/>
      <c r="O104" s="272"/>
      <c r="P104" s="272"/>
      <c r="Q104" s="272"/>
      <c r="R104" s="272"/>
      <c r="S104" s="272"/>
      <c r="T104" s="273"/>
      <c r="AT104" s="274" t="s">
        <v>849</v>
      </c>
      <c r="AU104" s="274" t="s">
        <v>83</v>
      </c>
      <c r="AV104" s="12" t="s">
        <v>83</v>
      </c>
      <c r="AW104" s="12" t="s">
        <v>38</v>
      </c>
      <c r="AX104" s="12" t="s">
        <v>74</v>
      </c>
      <c r="AY104" s="274" t="s">
        <v>178</v>
      </c>
    </row>
    <row r="105" s="12" customFormat="1">
      <c r="B105" s="264"/>
      <c r="C105" s="265"/>
      <c r="D105" s="248" t="s">
        <v>849</v>
      </c>
      <c r="E105" s="266" t="s">
        <v>23</v>
      </c>
      <c r="F105" s="267" t="s">
        <v>1377</v>
      </c>
      <c r="G105" s="265"/>
      <c r="H105" s="268">
        <v>139.5</v>
      </c>
      <c r="I105" s="269"/>
      <c r="J105" s="265"/>
      <c r="K105" s="265"/>
      <c r="L105" s="270"/>
      <c r="M105" s="271"/>
      <c r="N105" s="272"/>
      <c r="O105" s="272"/>
      <c r="P105" s="272"/>
      <c r="Q105" s="272"/>
      <c r="R105" s="272"/>
      <c r="S105" s="272"/>
      <c r="T105" s="273"/>
      <c r="AT105" s="274" t="s">
        <v>849</v>
      </c>
      <c r="AU105" s="274" t="s">
        <v>83</v>
      </c>
      <c r="AV105" s="12" t="s">
        <v>83</v>
      </c>
      <c r="AW105" s="12" t="s">
        <v>38</v>
      </c>
      <c r="AX105" s="12" t="s">
        <v>74</v>
      </c>
      <c r="AY105" s="274" t="s">
        <v>178</v>
      </c>
    </row>
    <row r="106" s="14" customFormat="1">
      <c r="B106" s="289"/>
      <c r="C106" s="290"/>
      <c r="D106" s="248" t="s">
        <v>849</v>
      </c>
      <c r="E106" s="291" t="s">
        <v>23</v>
      </c>
      <c r="F106" s="292" t="s">
        <v>1378</v>
      </c>
      <c r="G106" s="290"/>
      <c r="H106" s="293">
        <v>193.5</v>
      </c>
      <c r="I106" s="294"/>
      <c r="J106" s="290"/>
      <c r="K106" s="290"/>
      <c r="L106" s="295"/>
      <c r="M106" s="296"/>
      <c r="N106" s="297"/>
      <c r="O106" s="297"/>
      <c r="P106" s="297"/>
      <c r="Q106" s="297"/>
      <c r="R106" s="297"/>
      <c r="S106" s="297"/>
      <c r="T106" s="298"/>
      <c r="AT106" s="299" t="s">
        <v>849</v>
      </c>
      <c r="AU106" s="299" t="s">
        <v>83</v>
      </c>
      <c r="AV106" s="14" t="s">
        <v>191</v>
      </c>
      <c r="AW106" s="14" t="s">
        <v>38</v>
      </c>
      <c r="AX106" s="14" t="s">
        <v>74</v>
      </c>
      <c r="AY106" s="299" t="s">
        <v>178</v>
      </c>
    </row>
    <row r="107" s="13" customFormat="1">
      <c r="B107" s="279"/>
      <c r="C107" s="280"/>
      <c r="D107" s="248" t="s">
        <v>849</v>
      </c>
      <c r="E107" s="281" t="s">
        <v>23</v>
      </c>
      <c r="F107" s="282" t="s">
        <v>1379</v>
      </c>
      <c r="G107" s="280"/>
      <c r="H107" s="281" t="s">
        <v>23</v>
      </c>
      <c r="I107" s="283"/>
      <c r="J107" s="280"/>
      <c r="K107" s="280"/>
      <c r="L107" s="284"/>
      <c r="M107" s="285"/>
      <c r="N107" s="286"/>
      <c r="O107" s="286"/>
      <c r="P107" s="286"/>
      <c r="Q107" s="286"/>
      <c r="R107" s="286"/>
      <c r="S107" s="286"/>
      <c r="T107" s="287"/>
      <c r="AT107" s="288" t="s">
        <v>849</v>
      </c>
      <c r="AU107" s="288" t="s">
        <v>83</v>
      </c>
      <c r="AV107" s="13" t="s">
        <v>81</v>
      </c>
      <c r="AW107" s="13" t="s">
        <v>38</v>
      </c>
      <c r="AX107" s="13" t="s">
        <v>74</v>
      </c>
      <c r="AY107" s="288" t="s">
        <v>178</v>
      </c>
    </row>
    <row r="108" s="12" customFormat="1">
      <c r="B108" s="264"/>
      <c r="C108" s="265"/>
      <c r="D108" s="248" t="s">
        <v>849</v>
      </c>
      <c r="E108" s="266" t="s">
        <v>23</v>
      </c>
      <c r="F108" s="267" t="s">
        <v>1376</v>
      </c>
      <c r="G108" s="265"/>
      <c r="H108" s="268">
        <v>4.5</v>
      </c>
      <c r="I108" s="269"/>
      <c r="J108" s="265"/>
      <c r="K108" s="265"/>
      <c r="L108" s="270"/>
      <c r="M108" s="271"/>
      <c r="N108" s="272"/>
      <c r="O108" s="272"/>
      <c r="P108" s="272"/>
      <c r="Q108" s="272"/>
      <c r="R108" s="272"/>
      <c r="S108" s="272"/>
      <c r="T108" s="273"/>
      <c r="AT108" s="274" t="s">
        <v>849</v>
      </c>
      <c r="AU108" s="274" t="s">
        <v>83</v>
      </c>
      <c r="AV108" s="12" t="s">
        <v>83</v>
      </c>
      <c r="AW108" s="12" t="s">
        <v>38</v>
      </c>
      <c r="AX108" s="12" t="s">
        <v>74</v>
      </c>
      <c r="AY108" s="274" t="s">
        <v>178</v>
      </c>
    </row>
    <row r="109" s="12" customFormat="1">
      <c r="B109" s="264"/>
      <c r="C109" s="265"/>
      <c r="D109" s="248" t="s">
        <v>849</v>
      </c>
      <c r="E109" s="266" t="s">
        <v>23</v>
      </c>
      <c r="F109" s="267" t="s">
        <v>1376</v>
      </c>
      <c r="G109" s="265"/>
      <c r="H109" s="268">
        <v>4.5</v>
      </c>
      <c r="I109" s="269"/>
      <c r="J109" s="265"/>
      <c r="K109" s="265"/>
      <c r="L109" s="270"/>
      <c r="M109" s="271"/>
      <c r="N109" s="272"/>
      <c r="O109" s="272"/>
      <c r="P109" s="272"/>
      <c r="Q109" s="272"/>
      <c r="R109" s="272"/>
      <c r="S109" s="272"/>
      <c r="T109" s="273"/>
      <c r="AT109" s="274" t="s">
        <v>849</v>
      </c>
      <c r="AU109" s="274" t="s">
        <v>83</v>
      </c>
      <c r="AV109" s="12" t="s">
        <v>83</v>
      </c>
      <c r="AW109" s="12" t="s">
        <v>38</v>
      </c>
      <c r="AX109" s="12" t="s">
        <v>74</v>
      </c>
      <c r="AY109" s="274" t="s">
        <v>178</v>
      </c>
    </row>
    <row r="110" s="12" customFormat="1">
      <c r="B110" s="264"/>
      <c r="C110" s="265"/>
      <c r="D110" s="248" t="s">
        <v>849</v>
      </c>
      <c r="E110" s="266" t="s">
        <v>23</v>
      </c>
      <c r="F110" s="267" t="s">
        <v>1376</v>
      </c>
      <c r="G110" s="265"/>
      <c r="H110" s="268">
        <v>4.5</v>
      </c>
      <c r="I110" s="269"/>
      <c r="J110" s="265"/>
      <c r="K110" s="265"/>
      <c r="L110" s="270"/>
      <c r="M110" s="271"/>
      <c r="N110" s="272"/>
      <c r="O110" s="272"/>
      <c r="P110" s="272"/>
      <c r="Q110" s="272"/>
      <c r="R110" s="272"/>
      <c r="S110" s="272"/>
      <c r="T110" s="273"/>
      <c r="AT110" s="274" t="s">
        <v>849</v>
      </c>
      <c r="AU110" s="274" t="s">
        <v>83</v>
      </c>
      <c r="AV110" s="12" t="s">
        <v>83</v>
      </c>
      <c r="AW110" s="12" t="s">
        <v>38</v>
      </c>
      <c r="AX110" s="12" t="s">
        <v>74</v>
      </c>
      <c r="AY110" s="274" t="s">
        <v>178</v>
      </c>
    </row>
    <row r="111" s="12" customFormat="1">
      <c r="B111" s="264"/>
      <c r="C111" s="265"/>
      <c r="D111" s="248" t="s">
        <v>849</v>
      </c>
      <c r="E111" s="266" t="s">
        <v>23</v>
      </c>
      <c r="F111" s="267" t="s">
        <v>1376</v>
      </c>
      <c r="G111" s="265"/>
      <c r="H111" s="268">
        <v>4.5</v>
      </c>
      <c r="I111" s="269"/>
      <c r="J111" s="265"/>
      <c r="K111" s="265"/>
      <c r="L111" s="270"/>
      <c r="M111" s="271"/>
      <c r="N111" s="272"/>
      <c r="O111" s="272"/>
      <c r="P111" s="272"/>
      <c r="Q111" s="272"/>
      <c r="R111" s="272"/>
      <c r="S111" s="272"/>
      <c r="T111" s="273"/>
      <c r="AT111" s="274" t="s">
        <v>849</v>
      </c>
      <c r="AU111" s="274" t="s">
        <v>83</v>
      </c>
      <c r="AV111" s="12" t="s">
        <v>83</v>
      </c>
      <c r="AW111" s="12" t="s">
        <v>38</v>
      </c>
      <c r="AX111" s="12" t="s">
        <v>74</v>
      </c>
      <c r="AY111" s="274" t="s">
        <v>178</v>
      </c>
    </row>
    <row r="112" s="12" customFormat="1">
      <c r="B112" s="264"/>
      <c r="C112" s="265"/>
      <c r="D112" s="248" t="s">
        <v>849</v>
      </c>
      <c r="E112" s="266" t="s">
        <v>23</v>
      </c>
      <c r="F112" s="267" t="s">
        <v>1376</v>
      </c>
      <c r="G112" s="265"/>
      <c r="H112" s="268">
        <v>4.5</v>
      </c>
      <c r="I112" s="269"/>
      <c r="J112" s="265"/>
      <c r="K112" s="265"/>
      <c r="L112" s="270"/>
      <c r="M112" s="271"/>
      <c r="N112" s="272"/>
      <c r="O112" s="272"/>
      <c r="P112" s="272"/>
      <c r="Q112" s="272"/>
      <c r="R112" s="272"/>
      <c r="S112" s="272"/>
      <c r="T112" s="273"/>
      <c r="AT112" s="274" t="s">
        <v>849</v>
      </c>
      <c r="AU112" s="274" t="s">
        <v>83</v>
      </c>
      <c r="AV112" s="12" t="s">
        <v>83</v>
      </c>
      <c r="AW112" s="12" t="s">
        <v>38</v>
      </c>
      <c r="AX112" s="12" t="s">
        <v>74</v>
      </c>
      <c r="AY112" s="274" t="s">
        <v>178</v>
      </c>
    </row>
    <row r="113" s="12" customFormat="1">
      <c r="B113" s="264"/>
      <c r="C113" s="265"/>
      <c r="D113" s="248" t="s">
        <v>849</v>
      </c>
      <c r="E113" s="266" t="s">
        <v>23</v>
      </c>
      <c r="F113" s="267" t="s">
        <v>1376</v>
      </c>
      <c r="G113" s="265"/>
      <c r="H113" s="268">
        <v>4.5</v>
      </c>
      <c r="I113" s="269"/>
      <c r="J113" s="265"/>
      <c r="K113" s="265"/>
      <c r="L113" s="270"/>
      <c r="M113" s="271"/>
      <c r="N113" s="272"/>
      <c r="O113" s="272"/>
      <c r="P113" s="272"/>
      <c r="Q113" s="272"/>
      <c r="R113" s="272"/>
      <c r="S113" s="272"/>
      <c r="T113" s="273"/>
      <c r="AT113" s="274" t="s">
        <v>849</v>
      </c>
      <c r="AU113" s="274" t="s">
        <v>83</v>
      </c>
      <c r="AV113" s="12" t="s">
        <v>83</v>
      </c>
      <c r="AW113" s="12" t="s">
        <v>38</v>
      </c>
      <c r="AX113" s="12" t="s">
        <v>74</v>
      </c>
      <c r="AY113" s="274" t="s">
        <v>178</v>
      </c>
    </row>
    <row r="114" s="12" customFormat="1">
      <c r="B114" s="264"/>
      <c r="C114" s="265"/>
      <c r="D114" s="248" t="s">
        <v>849</v>
      </c>
      <c r="E114" s="266" t="s">
        <v>23</v>
      </c>
      <c r="F114" s="267" t="s">
        <v>1376</v>
      </c>
      <c r="G114" s="265"/>
      <c r="H114" s="268">
        <v>4.5</v>
      </c>
      <c r="I114" s="269"/>
      <c r="J114" s="265"/>
      <c r="K114" s="265"/>
      <c r="L114" s="270"/>
      <c r="M114" s="271"/>
      <c r="N114" s="272"/>
      <c r="O114" s="272"/>
      <c r="P114" s="272"/>
      <c r="Q114" s="272"/>
      <c r="R114" s="272"/>
      <c r="S114" s="272"/>
      <c r="T114" s="273"/>
      <c r="AT114" s="274" t="s">
        <v>849</v>
      </c>
      <c r="AU114" s="274" t="s">
        <v>83</v>
      </c>
      <c r="AV114" s="12" t="s">
        <v>83</v>
      </c>
      <c r="AW114" s="12" t="s">
        <v>38</v>
      </c>
      <c r="AX114" s="12" t="s">
        <v>74</v>
      </c>
      <c r="AY114" s="274" t="s">
        <v>178</v>
      </c>
    </row>
    <row r="115" s="12" customFormat="1">
      <c r="B115" s="264"/>
      <c r="C115" s="265"/>
      <c r="D115" s="248" t="s">
        <v>849</v>
      </c>
      <c r="E115" s="266" t="s">
        <v>23</v>
      </c>
      <c r="F115" s="267" t="s">
        <v>1376</v>
      </c>
      <c r="G115" s="265"/>
      <c r="H115" s="268">
        <v>4.5</v>
      </c>
      <c r="I115" s="269"/>
      <c r="J115" s="265"/>
      <c r="K115" s="265"/>
      <c r="L115" s="270"/>
      <c r="M115" s="271"/>
      <c r="N115" s="272"/>
      <c r="O115" s="272"/>
      <c r="P115" s="272"/>
      <c r="Q115" s="272"/>
      <c r="R115" s="272"/>
      <c r="S115" s="272"/>
      <c r="T115" s="273"/>
      <c r="AT115" s="274" t="s">
        <v>849</v>
      </c>
      <c r="AU115" s="274" t="s">
        <v>83</v>
      </c>
      <c r="AV115" s="12" t="s">
        <v>83</v>
      </c>
      <c r="AW115" s="12" t="s">
        <v>38</v>
      </c>
      <c r="AX115" s="12" t="s">
        <v>74</v>
      </c>
      <c r="AY115" s="274" t="s">
        <v>178</v>
      </c>
    </row>
    <row r="116" s="12" customFormat="1">
      <c r="B116" s="264"/>
      <c r="C116" s="265"/>
      <c r="D116" s="248" t="s">
        <v>849</v>
      </c>
      <c r="E116" s="266" t="s">
        <v>23</v>
      </c>
      <c r="F116" s="267" t="s">
        <v>1376</v>
      </c>
      <c r="G116" s="265"/>
      <c r="H116" s="268">
        <v>4.5</v>
      </c>
      <c r="I116" s="269"/>
      <c r="J116" s="265"/>
      <c r="K116" s="265"/>
      <c r="L116" s="270"/>
      <c r="M116" s="271"/>
      <c r="N116" s="272"/>
      <c r="O116" s="272"/>
      <c r="P116" s="272"/>
      <c r="Q116" s="272"/>
      <c r="R116" s="272"/>
      <c r="S116" s="272"/>
      <c r="T116" s="273"/>
      <c r="AT116" s="274" t="s">
        <v>849</v>
      </c>
      <c r="AU116" s="274" t="s">
        <v>83</v>
      </c>
      <c r="AV116" s="12" t="s">
        <v>83</v>
      </c>
      <c r="AW116" s="12" t="s">
        <v>38</v>
      </c>
      <c r="AX116" s="12" t="s">
        <v>74</v>
      </c>
      <c r="AY116" s="274" t="s">
        <v>178</v>
      </c>
    </row>
    <row r="117" s="12" customFormat="1">
      <c r="B117" s="264"/>
      <c r="C117" s="265"/>
      <c r="D117" s="248" t="s">
        <v>849</v>
      </c>
      <c r="E117" s="266" t="s">
        <v>23</v>
      </c>
      <c r="F117" s="267" t="s">
        <v>1376</v>
      </c>
      <c r="G117" s="265"/>
      <c r="H117" s="268">
        <v>4.5</v>
      </c>
      <c r="I117" s="269"/>
      <c r="J117" s="265"/>
      <c r="K117" s="265"/>
      <c r="L117" s="270"/>
      <c r="M117" s="271"/>
      <c r="N117" s="272"/>
      <c r="O117" s="272"/>
      <c r="P117" s="272"/>
      <c r="Q117" s="272"/>
      <c r="R117" s="272"/>
      <c r="S117" s="272"/>
      <c r="T117" s="273"/>
      <c r="AT117" s="274" t="s">
        <v>849</v>
      </c>
      <c r="AU117" s="274" t="s">
        <v>83</v>
      </c>
      <c r="AV117" s="12" t="s">
        <v>83</v>
      </c>
      <c r="AW117" s="12" t="s">
        <v>38</v>
      </c>
      <c r="AX117" s="12" t="s">
        <v>74</v>
      </c>
      <c r="AY117" s="274" t="s">
        <v>178</v>
      </c>
    </row>
    <row r="118" s="12" customFormat="1">
      <c r="B118" s="264"/>
      <c r="C118" s="265"/>
      <c r="D118" s="248" t="s">
        <v>849</v>
      </c>
      <c r="E118" s="266" t="s">
        <v>23</v>
      </c>
      <c r="F118" s="267" t="s">
        <v>1376</v>
      </c>
      <c r="G118" s="265"/>
      <c r="H118" s="268">
        <v>4.5</v>
      </c>
      <c r="I118" s="269"/>
      <c r="J118" s="265"/>
      <c r="K118" s="265"/>
      <c r="L118" s="270"/>
      <c r="M118" s="271"/>
      <c r="N118" s="272"/>
      <c r="O118" s="272"/>
      <c r="P118" s="272"/>
      <c r="Q118" s="272"/>
      <c r="R118" s="272"/>
      <c r="S118" s="272"/>
      <c r="T118" s="273"/>
      <c r="AT118" s="274" t="s">
        <v>849</v>
      </c>
      <c r="AU118" s="274" t="s">
        <v>83</v>
      </c>
      <c r="AV118" s="12" t="s">
        <v>83</v>
      </c>
      <c r="AW118" s="12" t="s">
        <v>38</v>
      </c>
      <c r="AX118" s="12" t="s">
        <v>74</v>
      </c>
      <c r="AY118" s="274" t="s">
        <v>178</v>
      </c>
    </row>
    <row r="119" s="12" customFormat="1">
      <c r="B119" s="264"/>
      <c r="C119" s="265"/>
      <c r="D119" s="248" t="s">
        <v>849</v>
      </c>
      <c r="E119" s="266" t="s">
        <v>23</v>
      </c>
      <c r="F119" s="267" t="s">
        <v>1376</v>
      </c>
      <c r="G119" s="265"/>
      <c r="H119" s="268">
        <v>4.5</v>
      </c>
      <c r="I119" s="269"/>
      <c r="J119" s="265"/>
      <c r="K119" s="265"/>
      <c r="L119" s="270"/>
      <c r="M119" s="271"/>
      <c r="N119" s="272"/>
      <c r="O119" s="272"/>
      <c r="P119" s="272"/>
      <c r="Q119" s="272"/>
      <c r="R119" s="272"/>
      <c r="S119" s="272"/>
      <c r="T119" s="273"/>
      <c r="AT119" s="274" t="s">
        <v>849</v>
      </c>
      <c r="AU119" s="274" t="s">
        <v>83</v>
      </c>
      <c r="AV119" s="12" t="s">
        <v>83</v>
      </c>
      <c r="AW119" s="12" t="s">
        <v>38</v>
      </c>
      <c r="AX119" s="12" t="s">
        <v>74</v>
      </c>
      <c r="AY119" s="274" t="s">
        <v>178</v>
      </c>
    </row>
    <row r="120" s="12" customFormat="1">
      <c r="B120" s="264"/>
      <c r="C120" s="265"/>
      <c r="D120" s="248" t="s">
        <v>849</v>
      </c>
      <c r="E120" s="266" t="s">
        <v>23</v>
      </c>
      <c r="F120" s="267" t="s">
        <v>1377</v>
      </c>
      <c r="G120" s="265"/>
      <c r="H120" s="268">
        <v>139.5</v>
      </c>
      <c r="I120" s="269"/>
      <c r="J120" s="265"/>
      <c r="K120" s="265"/>
      <c r="L120" s="270"/>
      <c r="M120" s="271"/>
      <c r="N120" s="272"/>
      <c r="O120" s="272"/>
      <c r="P120" s="272"/>
      <c r="Q120" s="272"/>
      <c r="R120" s="272"/>
      <c r="S120" s="272"/>
      <c r="T120" s="273"/>
      <c r="AT120" s="274" t="s">
        <v>849</v>
      </c>
      <c r="AU120" s="274" t="s">
        <v>83</v>
      </c>
      <c r="AV120" s="12" t="s">
        <v>83</v>
      </c>
      <c r="AW120" s="12" t="s">
        <v>38</v>
      </c>
      <c r="AX120" s="12" t="s">
        <v>74</v>
      </c>
      <c r="AY120" s="274" t="s">
        <v>178</v>
      </c>
    </row>
    <row r="121" s="14" customFormat="1">
      <c r="B121" s="289"/>
      <c r="C121" s="290"/>
      <c r="D121" s="248" t="s">
        <v>849</v>
      </c>
      <c r="E121" s="291" t="s">
        <v>23</v>
      </c>
      <c r="F121" s="292" t="s">
        <v>1378</v>
      </c>
      <c r="G121" s="290"/>
      <c r="H121" s="293">
        <v>193.5</v>
      </c>
      <c r="I121" s="294"/>
      <c r="J121" s="290"/>
      <c r="K121" s="290"/>
      <c r="L121" s="295"/>
      <c r="M121" s="296"/>
      <c r="N121" s="297"/>
      <c r="O121" s="297"/>
      <c r="P121" s="297"/>
      <c r="Q121" s="297"/>
      <c r="R121" s="297"/>
      <c r="S121" s="297"/>
      <c r="T121" s="298"/>
      <c r="AT121" s="299" t="s">
        <v>849</v>
      </c>
      <c r="AU121" s="299" t="s">
        <v>83</v>
      </c>
      <c r="AV121" s="14" t="s">
        <v>191</v>
      </c>
      <c r="AW121" s="14" t="s">
        <v>38</v>
      </c>
      <c r="AX121" s="14" t="s">
        <v>74</v>
      </c>
      <c r="AY121" s="299" t="s">
        <v>178</v>
      </c>
    </row>
    <row r="122" s="15" customFormat="1">
      <c r="B122" s="300"/>
      <c r="C122" s="301"/>
      <c r="D122" s="248" t="s">
        <v>849</v>
      </c>
      <c r="E122" s="302" t="s">
        <v>23</v>
      </c>
      <c r="F122" s="303" t="s">
        <v>1380</v>
      </c>
      <c r="G122" s="301"/>
      <c r="H122" s="304">
        <v>387</v>
      </c>
      <c r="I122" s="305"/>
      <c r="J122" s="301"/>
      <c r="K122" s="301"/>
      <c r="L122" s="306"/>
      <c r="M122" s="307"/>
      <c r="N122" s="308"/>
      <c r="O122" s="308"/>
      <c r="P122" s="308"/>
      <c r="Q122" s="308"/>
      <c r="R122" s="308"/>
      <c r="S122" s="308"/>
      <c r="T122" s="309"/>
      <c r="AT122" s="310" t="s">
        <v>849</v>
      </c>
      <c r="AU122" s="310" t="s">
        <v>83</v>
      </c>
      <c r="AV122" s="15" t="s">
        <v>185</v>
      </c>
      <c r="AW122" s="15" t="s">
        <v>38</v>
      </c>
      <c r="AX122" s="15" t="s">
        <v>81</v>
      </c>
      <c r="AY122" s="310" t="s">
        <v>178</v>
      </c>
    </row>
    <row r="123" s="1" customFormat="1" ht="25.5" customHeight="1">
      <c r="B123" s="47"/>
      <c r="C123" s="236" t="s">
        <v>81</v>
      </c>
      <c r="D123" s="236" t="s">
        <v>180</v>
      </c>
      <c r="E123" s="237" t="s">
        <v>1381</v>
      </c>
      <c r="F123" s="238" t="s">
        <v>1382</v>
      </c>
      <c r="G123" s="239" t="s">
        <v>846</v>
      </c>
      <c r="H123" s="240">
        <v>14</v>
      </c>
      <c r="I123" s="241"/>
      <c r="J123" s="242">
        <f>ROUND(I123*H123,2)</f>
        <v>0</v>
      </c>
      <c r="K123" s="238" t="s">
        <v>184</v>
      </c>
      <c r="L123" s="73"/>
      <c r="M123" s="243" t="s">
        <v>23</v>
      </c>
      <c r="N123" s="244" t="s">
        <v>45</v>
      </c>
      <c r="O123" s="48"/>
      <c r="P123" s="245">
        <f>O123*H123</f>
        <v>0</v>
      </c>
      <c r="Q123" s="245">
        <v>0</v>
      </c>
      <c r="R123" s="245">
        <f>Q123*H123</f>
        <v>0</v>
      </c>
      <c r="S123" s="245">
        <v>0</v>
      </c>
      <c r="T123" s="246">
        <f>S123*H123</f>
        <v>0</v>
      </c>
      <c r="AR123" s="25" t="s">
        <v>185</v>
      </c>
      <c r="AT123" s="25" t="s">
        <v>180</v>
      </c>
      <c r="AU123" s="25" t="s">
        <v>83</v>
      </c>
      <c r="AY123" s="25" t="s">
        <v>178</v>
      </c>
      <c r="BE123" s="247">
        <f>IF(N123="základní",J123,0)</f>
        <v>0</v>
      </c>
      <c r="BF123" s="247">
        <f>IF(N123="snížená",J123,0)</f>
        <v>0</v>
      </c>
      <c r="BG123" s="247">
        <f>IF(N123="zákl. přenesená",J123,0)</f>
        <v>0</v>
      </c>
      <c r="BH123" s="247">
        <f>IF(N123="sníž. přenesená",J123,0)</f>
        <v>0</v>
      </c>
      <c r="BI123" s="247">
        <f>IF(N123="nulová",J123,0)</f>
        <v>0</v>
      </c>
      <c r="BJ123" s="25" t="s">
        <v>81</v>
      </c>
      <c r="BK123" s="247">
        <f>ROUND(I123*H123,2)</f>
        <v>0</v>
      </c>
      <c r="BL123" s="25" t="s">
        <v>185</v>
      </c>
      <c r="BM123" s="25" t="s">
        <v>1383</v>
      </c>
    </row>
    <row r="124" s="12" customFormat="1">
      <c r="B124" s="264"/>
      <c r="C124" s="265"/>
      <c r="D124" s="248" t="s">
        <v>849</v>
      </c>
      <c r="E124" s="266" t="s">
        <v>23</v>
      </c>
      <c r="F124" s="267" t="s">
        <v>1384</v>
      </c>
      <c r="G124" s="265"/>
      <c r="H124" s="268">
        <v>14</v>
      </c>
      <c r="I124" s="269"/>
      <c r="J124" s="265"/>
      <c r="K124" s="265"/>
      <c r="L124" s="270"/>
      <c r="M124" s="271"/>
      <c r="N124" s="272"/>
      <c r="O124" s="272"/>
      <c r="P124" s="272"/>
      <c r="Q124" s="272"/>
      <c r="R124" s="272"/>
      <c r="S124" s="272"/>
      <c r="T124" s="273"/>
      <c r="AT124" s="274" t="s">
        <v>849</v>
      </c>
      <c r="AU124" s="274" t="s">
        <v>83</v>
      </c>
      <c r="AV124" s="12" t="s">
        <v>83</v>
      </c>
      <c r="AW124" s="12" t="s">
        <v>38</v>
      </c>
      <c r="AX124" s="12" t="s">
        <v>81</v>
      </c>
      <c r="AY124" s="274" t="s">
        <v>178</v>
      </c>
    </row>
    <row r="125" s="1" customFormat="1" ht="25.5" customHeight="1">
      <c r="B125" s="47"/>
      <c r="C125" s="236" t="s">
        <v>83</v>
      </c>
      <c r="D125" s="236" t="s">
        <v>180</v>
      </c>
      <c r="E125" s="237" t="s">
        <v>1385</v>
      </c>
      <c r="F125" s="238" t="s">
        <v>1386</v>
      </c>
      <c r="G125" s="239" t="s">
        <v>846</v>
      </c>
      <c r="H125" s="240">
        <v>4592</v>
      </c>
      <c r="I125" s="241"/>
      <c r="J125" s="242">
        <f>ROUND(I125*H125,2)</f>
        <v>0</v>
      </c>
      <c r="K125" s="238" t="s">
        <v>184</v>
      </c>
      <c r="L125" s="73"/>
      <c r="M125" s="243" t="s">
        <v>23</v>
      </c>
      <c r="N125" s="244" t="s">
        <v>45</v>
      </c>
      <c r="O125" s="48"/>
      <c r="P125" s="245">
        <f>O125*H125</f>
        <v>0</v>
      </c>
      <c r="Q125" s="245">
        <v>0</v>
      </c>
      <c r="R125" s="245">
        <f>Q125*H125</f>
        <v>0</v>
      </c>
      <c r="S125" s="245">
        <v>0</v>
      </c>
      <c r="T125" s="246">
        <f>S125*H125</f>
        <v>0</v>
      </c>
      <c r="AR125" s="25" t="s">
        <v>185</v>
      </c>
      <c r="AT125" s="25" t="s">
        <v>180</v>
      </c>
      <c r="AU125" s="25" t="s">
        <v>83</v>
      </c>
      <c r="AY125" s="25" t="s">
        <v>178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25" t="s">
        <v>81</v>
      </c>
      <c r="BK125" s="247">
        <f>ROUND(I125*H125,2)</f>
        <v>0</v>
      </c>
      <c r="BL125" s="25" t="s">
        <v>185</v>
      </c>
      <c r="BM125" s="25" t="s">
        <v>1387</v>
      </c>
    </row>
    <row r="126" s="12" customFormat="1">
      <c r="B126" s="264"/>
      <c r="C126" s="265"/>
      <c r="D126" s="248" t="s">
        <v>849</v>
      </c>
      <c r="E126" s="266" t="s">
        <v>23</v>
      </c>
      <c r="F126" s="267" t="s">
        <v>1388</v>
      </c>
      <c r="G126" s="265"/>
      <c r="H126" s="268">
        <v>1008</v>
      </c>
      <c r="I126" s="269"/>
      <c r="J126" s="265"/>
      <c r="K126" s="265"/>
      <c r="L126" s="270"/>
      <c r="M126" s="271"/>
      <c r="N126" s="272"/>
      <c r="O126" s="272"/>
      <c r="P126" s="272"/>
      <c r="Q126" s="272"/>
      <c r="R126" s="272"/>
      <c r="S126" s="272"/>
      <c r="T126" s="273"/>
      <c r="AT126" s="274" t="s">
        <v>849</v>
      </c>
      <c r="AU126" s="274" t="s">
        <v>83</v>
      </c>
      <c r="AV126" s="12" t="s">
        <v>83</v>
      </c>
      <c r="AW126" s="12" t="s">
        <v>38</v>
      </c>
      <c r="AX126" s="12" t="s">
        <v>74</v>
      </c>
      <c r="AY126" s="274" t="s">
        <v>178</v>
      </c>
    </row>
    <row r="127" s="12" customFormat="1">
      <c r="B127" s="264"/>
      <c r="C127" s="265"/>
      <c r="D127" s="248" t="s">
        <v>849</v>
      </c>
      <c r="E127" s="266" t="s">
        <v>23</v>
      </c>
      <c r="F127" s="267" t="s">
        <v>1389</v>
      </c>
      <c r="G127" s="265"/>
      <c r="H127" s="268">
        <v>3584</v>
      </c>
      <c r="I127" s="269"/>
      <c r="J127" s="265"/>
      <c r="K127" s="265"/>
      <c r="L127" s="270"/>
      <c r="M127" s="271"/>
      <c r="N127" s="272"/>
      <c r="O127" s="272"/>
      <c r="P127" s="272"/>
      <c r="Q127" s="272"/>
      <c r="R127" s="272"/>
      <c r="S127" s="272"/>
      <c r="T127" s="273"/>
      <c r="AT127" s="274" t="s">
        <v>849</v>
      </c>
      <c r="AU127" s="274" t="s">
        <v>83</v>
      </c>
      <c r="AV127" s="12" t="s">
        <v>83</v>
      </c>
      <c r="AW127" s="12" t="s">
        <v>38</v>
      </c>
      <c r="AX127" s="12" t="s">
        <v>74</v>
      </c>
      <c r="AY127" s="274" t="s">
        <v>178</v>
      </c>
    </row>
    <row r="128" s="15" customFormat="1">
      <c r="B128" s="300"/>
      <c r="C128" s="301"/>
      <c r="D128" s="248" t="s">
        <v>849</v>
      </c>
      <c r="E128" s="302" t="s">
        <v>23</v>
      </c>
      <c r="F128" s="303" t="s">
        <v>1380</v>
      </c>
      <c r="G128" s="301"/>
      <c r="H128" s="304">
        <v>4592</v>
      </c>
      <c r="I128" s="305"/>
      <c r="J128" s="301"/>
      <c r="K128" s="301"/>
      <c r="L128" s="306"/>
      <c r="M128" s="307"/>
      <c r="N128" s="308"/>
      <c r="O128" s="308"/>
      <c r="P128" s="308"/>
      <c r="Q128" s="308"/>
      <c r="R128" s="308"/>
      <c r="S128" s="308"/>
      <c r="T128" s="309"/>
      <c r="AT128" s="310" t="s">
        <v>849</v>
      </c>
      <c r="AU128" s="310" t="s">
        <v>83</v>
      </c>
      <c r="AV128" s="15" t="s">
        <v>185</v>
      </c>
      <c r="AW128" s="15" t="s">
        <v>38</v>
      </c>
      <c r="AX128" s="15" t="s">
        <v>81</v>
      </c>
      <c r="AY128" s="310" t="s">
        <v>178</v>
      </c>
    </row>
    <row r="129" s="1" customFormat="1" ht="25.5" customHeight="1">
      <c r="B129" s="47"/>
      <c r="C129" s="236" t="s">
        <v>208</v>
      </c>
      <c r="D129" s="236" t="s">
        <v>180</v>
      </c>
      <c r="E129" s="237" t="s">
        <v>1390</v>
      </c>
      <c r="F129" s="238" t="s">
        <v>1391</v>
      </c>
      <c r="G129" s="239" t="s">
        <v>846</v>
      </c>
      <c r="H129" s="240">
        <v>3649</v>
      </c>
      <c r="I129" s="241"/>
      <c r="J129" s="242">
        <f>ROUND(I129*H129,2)</f>
        <v>0</v>
      </c>
      <c r="K129" s="238" t="s">
        <v>184</v>
      </c>
      <c r="L129" s="73"/>
      <c r="M129" s="243" t="s">
        <v>23</v>
      </c>
      <c r="N129" s="244" t="s">
        <v>45</v>
      </c>
      <c r="O129" s="48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AR129" s="25" t="s">
        <v>185</v>
      </c>
      <c r="AT129" s="25" t="s">
        <v>180</v>
      </c>
      <c r="AU129" s="25" t="s">
        <v>83</v>
      </c>
      <c r="AY129" s="25" t="s">
        <v>178</v>
      </c>
      <c r="BE129" s="247">
        <f>IF(N129="základní",J129,0)</f>
        <v>0</v>
      </c>
      <c r="BF129" s="247">
        <f>IF(N129="snížená",J129,0)</f>
        <v>0</v>
      </c>
      <c r="BG129" s="247">
        <f>IF(N129="zákl. přenesená",J129,0)</f>
        <v>0</v>
      </c>
      <c r="BH129" s="247">
        <f>IF(N129="sníž. přenesená",J129,0)</f>
        <v>0</v>
      </c>
      <c r="BI129" s="247">
        <f>IF(N129="nulová",J129,0)</f>
        <v>0</v>
      </c>
      <c r="BJ129" s="25" t="s">
        <v>81</v>
      </c>
      <c r="BK129" s="247">
        <f>ROUND(I129*H129,2)</f>
        <v>0</v>
      </c>
      <c r="BL129" s="25" t="s">
        <v>185</v>
      </c>
      <c r="BM129" s="25" t="s">
        <v>1392</v>
      </c>
    </row>
    <row r="130" s="12" customFormat="1">
      <c r="B130" s="264"/>
      <c r="C130" s="265"/>
      <c r="D130" s="248" t="s">
        <v>849</v>
      </c>
      <c r="E130" s="266" t="s">
        <v>23</v>
      </c>
      <c r="F130" s="267" t="s">
        <v>1384</v>
      </c>
      <c r="G130" s="265"/>
      <c r="H130" s="268">
        <v>14</v>
      </c>
      <c r="I130" s="269"/>
      <c r="J130" s="265"/>
      <c r="K130" s="265"/>
      <c r="L130" s="270"/>
      <c r="M130" s="271"/>
      <c r="N130" s="272"/>
      <c r="O130" s="272"/>
      <c r="P130" s="272"/>
      <c r="Q130" s="272"/>
      <c r="R130" s="272"/>
      <c r="S130" s="272"/>
      <c r="T130" s="273"/>
      <c r="AT130" s="274" t="s">
        <v>849</v>
      </c>
      <c r="AU130" s="274" t="s">
        <v>83</v>
      </c>
      <c r="AV130" s="12" t="s">
        <v>83</v>
      </c>
      <c r="AW130" s="12" t="s">
        <v>38</v>
      </c>
      <c r="AX130" s="12" t="s">
        <v>74</v>
      </c>
      <c r="AY130" s="274" t="s">
        <v>178</v>
      </c>
    </row>
    <row r="131" s="12" customFormat="1">
      <c r="B131" s="264"/>
      <c r="C131" s="265"/>
      <c r="D131" s="248" t="s">
        <v>849</v>
      </c>
      <c r="E131" s="266" t="s">
        <v>23</v>
      </c>
      <c r="F131" s="267" t="s">
        <v>1388</v>
      </c>
      <c r="G131" s="265"/>
      <c r="H131" s="268">
        <v>1008</v>
      </c>
      <c r="I131" s="269"/>
      <c r="J131" s="265"/>
      <c r="K131" s="265"/>
      <c r="L131" s="270"/>
      <c r="M131" s="271"/>
      <c r="N131" s="272"/>
      <c r="O131" s="272"/>
      <c r="P131" s="272"/>
      <c r="Q131" s="272"/>
      <c r="R131" s="272"/>
      <c r="S131" s="272"/>
      <c r="T131" s="273"/>
      <c r="AT131" s="274" t="s">
        <v>849</v>
      </c>
      <c r="AU131" s="274" t="s">
        <v>83</v>
      </c>
      <c r="AV131" s="12" t="s">
        <v>83</v>
      </c>
      <c r="AW131" s="12" t="s">
        <v>38</v>
      </c>
      <c r="AX131" s="12" t="s">
        <v>74</v>
      </c>
      <c r="AY131" s="274" t="s">
        <v>178</v>
      </c>
    </row>
    <row r="132" s="14" customFormat="1">
      <c r="B132" s="289"/>
      <c r="C132" s="290"/>
      <c r="D132" s="248" t="s">
        <v>849</v>
      </c>
      <c r="E132" s="291" t="s">
        <v>23</v>
      </c>
      <c r="F132" s="292" t="s">
        <v>1378</v>
      </c>
      <c r="G132" s="290"/>
      <c r="H132" s="293">
        <v>1022</v>
      </c>
      <c r="I132" s="294"/>
      <c r="J132" s="290"/>
      <c r="K132" s="290"/>
      <c r="L132" s="295"/>
      <c r="M132" s="296"/>
      <c r="N132" s="297"/>
      <c r="O132" s="297"/>
      <c r="P132" s="297"/>
      <c r="Q132" s="297"/>
      <c r="R132" s="297"/>
      <c r="S132" s="297"/>
      <c r="T132" s="298"/>
      <c r="AT132" s="299" t="s">
        <v>849</v>
      </c>
      <c r="AU132" s="299" t="s">
        <v>83</v>
      </c>
      <c r="AV132" s="14" t="s">
        <v>191</v>
      </c>
      <c r="AW132" s="14" t="s">
        <v>38</v>
      </c>
      <c r="AX132" s="14" t="s">
        <v>74</v>
      </c>
      <c r="AY132" s="299" t="s">
        <v>178</v>
      </c>
    </row>
    <row r="133" s="13" customFormat="1">
      <c r="B133" s="279"/>
      <c r="C133" s="280"/>
      <c r="D133" s="248" t="s">
        <v>849</v>
      </c>
      <c r="E133" s="281" t="s">
        <v>23</v>
      </c>
      <c r="F133" s="282" t="s">
        <v>1393</v>
      </c>
      <c r="G133" s="280"/>
      <c r="H133" s="281" t="s">
        <v>23</v>
      </c>
      <c r="I133" s="283"/>
      <c r="J133" s="280"/>
      <c r="K133" s="280"/>
      <c r="L133" s="284"/>
      <c r="M133" s="285"/>
      <c r="N133" s="286"/>
      <c r="O133" s="286"/>
      <c r="P133" s="286"/>
      <c r="Q133" s="286"/>
      <c r="R133" s="286"/>
      <c r="S133" s="286"/>
      <c r="T133" s="287"/>
      <c r="AT133" s="288" t="s">
        <v>849</v>
      </c>
      <c r="AU133" s="288" t="s">
        <v>83</v>
      </c>
      <c r="AV133" s="13" t="s">
        <v>81</v>
      </c>
      <c r="AW133" s="13" t="s">
        <v>38</v>
      </c>
      <c r="AX133" s="13" t="s">
        <v>74</v>
      </c>
      <c r="AY133" s="288" t="s">
        <v>178</v>
      </c>
    </row>
    <row r="134" s="12" customFormat="1">
      <c r="B134" s="264"/>
      <c r="C134" s="265"/>
      <c r="D134" s="248" t="s">
        <v>849</v>
      </c>
      <c r="E134" s="266" t="s">
        <v>23</v>
      </c>
      <c r="F134" s="267" t="s">
        <v>1394</v>
      </c>
      <c r="G134" s="265"/>
      <c r="H134" s="268">
        <v>108</v>
      </c>
      <c r="I134" s="269"/>
      <c r="J134" s="265"/>
      <c r="K134" s="265"/>
      <c r="L134" s="270"/>
      <c r="M134" s="271"/>
      <c r="N134" s="272"/>
      <c r="O134" s="272"/>
      <c r="P134" s="272"/>
      <c r="Q134" s="272"/>
      <c r="R134" s="272"/>
      <c r="S134" s="272"/>
      <c r="T134" s="273"/>
      <c r="AT134" s="274" t="s">
        <v>849</v>
      </c>
      <c r="AU134" s="274" t="s">
        <v>83</v>
      </c>
      <c r="AV134" s="12" t="s">
        <v>83</v>
      </c>
      <c r="AW134" s="12" t="s">
        <v>38</v>
      </c>
      <c r="AX134" s="12" t="s">
        <v>74</v>
      </c>
      <c r="AY134" s="274" t="s">
        <v>178</v>
      </c>
    </row>
    <row r="135" s="12" customFormat="1">
      <c r="B135" s="264"/>
      <c r="C135" s="265"/>
      <c r="D135" s="248" t="s">
        <v>849</v>
      </c>
      <c r="E135" s="266" t="s">
        <v>23</v>
      </c>
      <c r="F135" s="267" t="s">
        <v>1395</v>
      </c>
      <c r="G135" s="265"/>
      <c r="H135" s="268">
        <v>279</v>
      </c>
      <c r="I135" s="269"/>
      <c r="J135" s="265"/>
      <c r="K135" s="265"/>
      <c r="L135" s="270"/>
      <c r="M135" s="271"/>
      <c r="N135" s="272"/>
      <c r="O135" s="272"/>
      <c r="P135" s="272"/>
      <c r="Q135" s="272"/>
      <c r="R135" s="272"/>
      <c r="S135" s="272"/>
      <c r="T135" s="273"/>
      <c r="AT135" s="274" t="s">
        <v>849</v>
      </c>
      <c r="AU135" s="274" t="s">
        <v>83</v>
      </c>
      <c r="AV135" s="12" t="s">
        <v>83</v>
      </c>
      <c r="AW135" s="12" t="s">
        <v>38</v>
      </c>
      <c r="AX135" s="12" t="s">
        <v>74</v>
      </c>
      <c r="AY135" s="274" t="s">
        <v>178</v>
      </c>
    </row>
    <row r="136" s="14" customFormat="1">
      <c r="B136" s="289"/>
      <c r="C136" s="290"/>
      <c r="D136" s="248" t="s">
        <v>849</v>
      </c>
      <c r="E136" s="291" t="s">
        <v>23</v>
      </c>
      <c r="F136" s="292" t="s">
        <v>1378</v>
      </c>
      <c r="G136" s="290"/>
      <c r="H136" s="293">
        <v>387</v>
      </c>
      <c r="I136" s="294"/>
      <c r="J136" s="290"/>
      <c r="K136" s="290"/>
      <c r="L136" s="295"/>
      <c r="M136" s="296"/>
      <c r="N136" s="297"/>
      <c r="O136" s="297"/>
      <c r="P136" s="297"/>
      <c r="Q136" s="297"/>
      <c r="R136" s="297"/>
      <c r="S136" s="297"/>
      <c r="T136" s="298"/>
      <c r="AT136" s="299" t="s">
        <v>849</v>
      </c>
      <c r="AU136" s="299" t="s">
        <v>83</v>
      </c>
      <c r="AV136" s="14" t="s">
        <v>191</v>
      </c>
      <c r="AW136" s="14" t="s">
        <v>38</v>
      </c>
      <c r="AX136" s="14" t="s">
        <v>74</v>
      </c>
      <c r="AY136" s="299" t="s">
        <v>178</v>
      </c>
    </row>
    <row r="137" s="12" customFormat="1">
      <c r="B137" s="264"/>
      <c r="C137" s="265"/>
      <c r="D137" s="248" t="s">
        <v>849</v>
      </c>
      <c r="E137" s="266" t="s">
        <v>23</v>
      </c>
      <c r="F137" s="267" t="s">
        <v>1396</v>
      </c>
      <c r="G137" s="265"/>
      <c r="H137" s="268">
        <v>2240</v>
      </c>
      <c r="I137" s="269"/>
      <c r="J137" s="265"/>
      <c r="K137" s="265"/>
      <c r="L137" s="270"/>
      <c r="M137" s="271"/>
      <c r="N137" s="272"/>
      <c r="O137" s="272"/>
      <c r="P137" s="272"/>
      <c r="Q137" s="272"/>
      <c r="R137" s="272"/>
      <c r="S137" s="272"/>
      <c r="T137" s="273"/>
      <c r="AT137" s="274" t="s">
        <v>849</v>
      </c>
      <c r="AU137" s="274" t="s">
        <v>83</v>
      </c>
      <c r="AV137" s="12" t="s">
        <v>83</v>
      </c>
      <c r="AW137" s="12" t="s">
        <v>38</v>
      </c>
      <c r="AX137" s="12" t="s">
        <v>74</v>
      </c>
      <c r="AY137" s="274" t="s">
        <v>178</v>
      </c>
    </row>
    <row r="138" s="14" customFormat="1">
      <c r="B138" s="289"/>
      <c r="C138" s="290"/>
      <c r="D138" s="248" t="s">
        <v>849</v>
      </c>
      <c r="E138" s="291" t="s">
        <v>23</v>
      </c>
      <c r="F138" s="292" t="s">
        <v>1378</v>
      </c>
      <c r="G138" s="290"/>
      <c r="H138" s="293">
        <v>2240</v>
      </c>
      <c r="I138" s="294"/>
      <c r="J138" s="290"/>
      <c r="K138" s="290"/>
      <c r="L138" s="295"/>
      <c r="M138" s="296"/>
      <c r="N138" s="297"/>
      <c r="O138" s="297"/>
      <c r="P138" s="297"/>
      <c r="Q138" s="297"/>
      <c r="R138" s="297"/>
      <c r="S138" s="297"/>
      <c r="T138" s="298"/>
      <c r="AT138" s="299" t="s">
        <v>849</v>
      </c>
      <c r="AU138" s="299" t="s">
        <v>83</v>
      </c>
      <c r="AV138" s="14" t="s">
        <v>191</v>
      </c>
      <c r="AW138" s="14" t="s">
        <v>38</v>
      </c>
      <c r="AX138" s="14" t="s">
        <v>74</v>
      </c>
      <c r="AY138" s="299" t="s">
        <v>178</v>
      </c>
    </row>
    <row r="139" s="15" customFormat="1">
      <c r="B139" s="300"/>
      <c r="C139" s="301"/>
      <c r="D139" s="248" t="s">
        <v>849</v>
      </c>
      <c r="E139" s="302" t="s">
        <v>23</v>
      </c>
      <c r="F139" s="303" t="s">
        <v>1380</v>
      </c>
      <c r="G139" s="301"/>
      <c r="H139" s="304">
        <v>3649</v>
      </c>
      <c r="I139" s="305"/>
      <c r="J139" s="301"/>
      <c r="K139" s="301"/>
      <c r="L139" s="306"/>
      <c r="M139" s="307"/>
      <c r="N139" s="308"/>
      <c r="O139" s="308"/>
      <c r="P139" s="308"/>
      <c r="Q139" s="308"/>
      <c r="R139" s="308"/>
      <c r="S139" s="308"/>
      <c r="T139" s="309"/>
      <c r="AT139" s="310" t="s">
        <v>849</v>
      </c>
      <c r="AU139" s="310" t="s">
        <v>83</v>
      </c>
      <c r="AV139" s="15" t="s">
        <v>185</v>
      </c>
      <c r="AW139" s="15" t="s">
        <v>38</v>
      </c>
      <c r="AX139" s="15" t="s">
        <v>81</v>
      </c>
      <c r="AY139" s="310" t="s">
        <v>178</v>
      </c>
    </row>
    <row r="140" s="11" customFormat="1" ht="37.44" customHeight="1">
      <c r="B140" s="220"/>
      <c r="C140" s="221"/>
      <c r="D140" s="222" t="s">
        <v>73</v>
      </c>
      <c r="E140" s="223" t="s">
        <v>189</v>
      </c>
      <c r="F140" s="223" t="s">
        <v>190</v>
      </c>
      <c r="G140" s="221"/>
      <c r="H140" s="221"/>
      <c r="I140" s="224"/>
      <c r="J140" s="225">
        <f>BK140</f>
        <v>0</v>
      </c>
      <c r="K140" s="221"/>
      <c r="L140" s="226"/>
      <c r="M140" s="227"/>
      <c r="N140" s="228"/>
      <c r="O140" s="228"/>
      <c r="P140" s="229">
        <f>P141</f>
        <v>0</v>
      </c>
      <c r="Q140" s="228"/>
      <c r="R140" s="229">
        <f>R141</f>
        <v>2552.6586400000001</v>
      </c>
      <c r="S140" s="228"/>
      <c r="T140" s="230">
        <f>T141</f>
        <v>0</v>
      </c>
      <c r="AR140" s="231" t="s">
        <v>191</v>
      </c>
      <c r="AT140" s="232" t="s">
        <v>73</v>
      </c>
      <c r="AU140" s="232" t="s">
        <v>74</v>
      </c>
      <c r="AY140" s="231" t="s">
        <v>178</v>
      </c>
      <c r="BK140" s="233">
        <f>BK141</f>
        <v>0</v>
      </c>
    </row>
    <row r="141" s="11" customFormat="1" ht="19.92" customHeight="1">
      <c r="B141" s="220"/>
      <c r="C141" s="221"/>
      <c r="D141" s="222" t="s">
        <v>73</v>
      </c>
      <c r="E141" s="234" t="s">
        <v>1397</v>
      </c>
      <c r="F141" s="234" t="s">
        <v>1398</v>
      </c>
      <c r="G141" s="221"/>
      <c r="H141" s="221"/>
      <c r="I141" s="224"/>
      <c r="J141" s="235">
        <f>BK141</f>
        <v>0</v>
      </c>
      <c r="K141" s="221"/>
      <c r="L141" s="226"/>
      <c r="M141" s="227"/>
      <c r="N141" s="228"/>
      <c r="O141" s="228"/>
      <c r="P141" s="229">
        <f>SUM(P142:P162)</f>
        <v>0</v>
      </c>
      <c r="Q141" s="228"/>
      <c r="R141" s="229">
        <f>SUM(R142:R162)</f>
        <v>2552.6586400000001</v>
      </c>
      <c r="S141" s="228"/>
      <c r="T141" s="230">
        <f>SUM(T142:T162)</f>
        <v>0</v>
      </c>
      <c r="AR141" s="231" t="s">
        <v>191</v>
      </c>
      <c r="AT141" s="232" t="s">
        <v>73</v>
      </c>
      <c r="AU141" s="232" t="s">
        <v>81</v>
      </c>
      <c r="AY141" s="231" t="s">
        <v>178</v>
      </c>
      <c r="BK141" s="233">
        <f>SUM(BK142:BK162)</f>
        <v>0</v>
      </c>
    </row>
    <row r="142" s="1" customFormat="1" ht="25.5" customHeight="1">
      <c r="B142" s="47"/>
      <c r="C142" s="236" t="s">
        <v>302</v>
      </c>
      <c r="D142" s="236" t="s">
        <v>180</v>
      </c>
      <c r="E142" s="237" t="s">
        <v>1399</v>
      </c>
      <c r="F142" s="238" t="s">
        <v>1400</v>
      </c>
      <c r="G142" s="239" t="s">
        <v>887</v>
      </c>
      <c r="H142" s="240">
        <v>479</v>
      </c>
      <c r="I142" s="241"/>
      <c r="J142" s="242">
        <f>ROUND(I142*H142,2)</f>
        <v>0</v>
      </c>
      <c r="K142" s="238" t="s">
        <v>184</v>
      </c>
      <c r="L142" s="73"/>
      <c r="M142" s="243" t="s">
        <v>23</v>
      </c>
      <c r="N142" s="244" t="s">
        <v>45</v>
      </c>
      <c r="O142" s="48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AR142" s="25" t="s">
        <v>196</v>
      </c>
      <c r="AT142" s="25" t="s">
        <v>180</v>
      </c>
      <c r="AU142" s="25" t="s">
        <v>83</v>
      </c>
      <c r="AY142" s="25" t="s">
        <v>178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25" t="s">
        <v>81</v>
      </c>
      <c r="BK142" s="247">
        <f>ROUND(I142*H142,2)</f>
        <v>0</v>
      </c>
      <c r="BL142" s="25" t="s">
        <v>196</v>
      </c>
      <c r="BM142" s="25" t="s">
        <v>1401</v>
      </c>
    </row>
    <row r="143" s="1" customFormat="1">
      <c r="B143" s="47"/>
      <c r="C143" s="75"/>
      <c r="D143" s="248" t="s">
        <v>1373</v>
      </c>
      <c r="E143" s="75"/>
      <c r="F143" s="249" t="s">
        <v>1402</v>
      </c>
      <c r="G143" s="75"/>
      <c r="H143" s="75"/>
      <c r="I143" s="204"/>
      <c r="J143" s="75"/>
      <c r="K143" s="75"/>
      <c r="L143" s="73"/>
      <c r="M143" s="250"/>
      <c r="N143" s="48"/>
      <c r="O143" s="48"/>
      <c r="P143" s="48"/>
      <c r="Q143" s="48"/>
      <c r="R143" s="48"/>
      <c r="S143" s="48"/>
      <c r="T143" s="96"/>
      <c r="AT143" s="25" t="s">
        <v>1373</v>
      </c>
      <c r="AU143" s="25" t="s">
        <v>83</v>
      </c>
    </row>
    <row r="144" s="12" customFormat="1">
      <c r="B144" s="264"/>
      <c r="C144" s="265"/>
      <c r="D144" s="248" t="s">
        <v>849</v>
      </c>
      <c r="E144" s="266" t="s">
        <v>23</v>
      </c>
      <c r="F144" s="267" t="s">
        <v>1403</v>
      </c>
      <c r="G144" s="265"/>
      <c r="H144" s="268">
        <v>60</v>
      </c>
      <c r="I144" s="269"/>
      <c r="J144" s="265"/>
      <c r="K144" s="265"/>
      <c r="L144" s="270"/>
      <c r="M144" s="271"/>
      <c r="N144" s="272"/>
      <c r="O144" s="272"/>
      <c r="P144" s="272"/>
      <c r="Q144" s="272"/>
      <c r="R144" s="272"/>
      <c r="S144" s="272"/>
      <c r="T144" s="273"/>
      <c r="AT144" s="274" t="s">
        <v>849</v>
      </c>
      <c r="AU144" s="274" t="s">
        <v>83</v>
      </c>
      <c r="AV144" s="12" t="s">
        <v>83</v>
      </c>
      <c r="AW144" s="12" t="s">
        <v>38</v>
      </c>
      <c r="AX144" s="12" t="s">
        <v>74</v>
      </c>
      <c r="AY144" s="274" t="s">
        <v>178</v>
      </c>
    </row>
    <row r="145" s="12" customFormat="1">
      <c r="B145" s="264"/>
      <c r="C145" s="265"/>
      <c r="D145" s="248" t="s">
        <v>849</v>
      </c>
      <c r="E145" s="266" t="s">
        <v>23</v>
      </c>
      <c r="F145" s="267" t="s">
        <v>1404</v>
      </c>
      <c r="G145" s="265"/>
      <c r="H145" s="268">
        <v>64</v>
      </c>
      <c r="I145" s="269"/>
      <c r="J145" s="265"/>
      <c r="K145" s="265"/>
      <c r="L145" s="270"/>
      <c r="M145" s="271"/>
      <c r="N145" s="272"/>
      <c r="O145" s="272"/>
      <c r="P145" s="272"/>
      <c r="Q145" s="272"/>
      <c r="R145" s="272"/>
      <c r="S145" s="272"/>
      <c r="T145" s="273"/>
      <c r="AT145" s="274" t="s">
        <v>849</v>
      </c>
      <c r="AU145" s="274" t="s">
        <v>83</v>
      </c>
      <c r="AV145" s="12" t="s">
        <v>83</v>
      </c>
      <c r="AW145" s="12" t="s">
        <v>38</v>
      </c>
      <c r="AX145" s="12" t="s">
        <v>74</v>
      </c>
      <c r="AY145" s="274" t="s">
        <v>178</v>
      </c>
    </row>
    <row r="146" s="12" customFormat="1">
      <c r="B146" s="264"/>
      <c r="C146" s="265"/>
      <c r="D146" s="248" t="s">
        <v>849</v>
      </c>
      <c r="E146" s="266" t="s">
        <v>23</v>
      </c>
      <c r="F146" s="267" t="s">
        <v>1405</v>
      </c>
      <c r="G146" s="265"/>
      <c r="H146" s="268">
        <v>24</v>
      </c>
      <c r="I146" s="269"/>
      <c r="J146" s="265"/>
      <c r="K146" s="265"/>
      <c r="L146" s="270"/>
      <c r="M146" s="271"/>
      <c r="N146" s="272"/>
      <c r="O146" s="272"/>
      <c r="P146" s="272"/>
      <c r="Q146" s="272"/>
      <c r="R146" s="272"/>
      <c r="S146" s="272"/>
      <c r="T146" s="273"/>
      <c r="AT146" s="274" t="s">
        <v>849</v>
      </c>
      <c r="AU146" s="274" t="s">
        <v>83</v>
      </c>
      <c r="AV146" s="12" t="s">
        <v>83</v>
      </c>
      <c r="AW146" s="12" t="s">
        <v>38</v>
      </c>
      <c r="AX146" s="12" t="s">
        <v>74</v>
      </c>
      <c r="AY146" s="274" t="s">
        <v>178</v>
      </c>
    </row>
    <row r="147" s="12" customFormat="1">
      <c r="B147" s="264"/>
      <c r="C147" s="265"/>
      <c r="D147" s="248" t="s">
        <v>849</v>
      </c>
      <c r="E147" s="266" t="s">
        <v>23</v>
      </c>
      <c r="F147" s="267" t="s">
        <v>1406</v>
      </c>
      <c r="G147" s="265"/>
      <c r="H147" s="268">
        <v>18</v>
      </c>
      <c r="I147" s="269"/>
      <c r="J147" s="265"/>
      <c r="K147" s="265"/>
      <c r="L147" s="270"/>
      <c r="M147" s="271"/>
      <c r="N147" s="272"/>
      <c r="O147" s="272"/>
      <c r="P147" s="272"/>
      <c r="Q147" s="272"/>
      <c r="R147" s="272"/>
      <c r="S147" s="272"/>
      <c r="T147" s="273"/>
      <c r="AT147" s="274" t="s">
        <v>849</v>
      </c>
      <c r="AU147" s="274" t="s">
        <v>83</v>
      </c>
      <c r="AV147" s="12" t="s">
        <v>83</v>
      </c>
      <c r="AW147" s="12" t="s">
        <v>38</v>
      </c>
      <c r="AX147" s="12" t="s">
        <v>74</v>
      </c>
      <c r="AY147" s="274" t="s">
        <v>178</v>
      </c>
    </row>
    <row r="148" s="12" customFormat="1">
      <c r="B148" s="264"/>
      <c r="C148" s="265"/>
      <c r="D148" s="248" t="s">
        <v>849</v>
      </c>
      <c r="E148" s="266" t="s">
        <v>23</v>
      </c>
      <c r="F148" s="267" t="s">
        <v>1407</v>
      </c>
      <c r="G148" s="265"/>
      <c r="H148" s="268">
        <v>26</v>
      </c>
      <c r="I148" s="269"/>
      <c r="J148" s="265"/>
      <c r="K148" s="265"/>
      <c r="L148" s="270"/>
      <c r="M148" s="271"/>
      <c r="N148" s="272"/>
      <c r="O148" s="272"/>
      <c r="P148" s="272"/>
      <c r="Q148" s="272"/>
      <c r="R148" s="272"/>
      <c r="S148" s="272"/>
      <c r="T148" s="273"/>
      <c r="AT148" s="274" t="s">
        <v>849</v>
      </c>
      <c r="AU148" s="274" t="s">
        <v>83</v>
      </c>
      <c r="AV148" s="12" t="s">
        <v>83</v>
      </c>
      <c r="AW148" s="12" t="s">
        <v>38</v>
      </c>
      <c r="AX148" s="12" t="s">
        <v>74</v>
      </c>
      <c r="AY148" s="274" t="s">
        <v>178</v>
      </c>
    </row>
    <row r="149" s="12" customFormat="1">
      <c r="B149" s="264"/>
      <c r="C149" s="265"/>
      <c r="D149" s="248" t="s">
        <v>849</v>
      </c>
      <c r="E149" s="266" t="s">
        <v>23</v>
      </c>
      <c r="F149" s="267" t="s">
        <v>1408</v>
      </c>
      <c r="G149" s="265"/>
      <c r="H149" s="268">
        <v>28</v>
      </c>
      <c r="I149" s="269"/>
      <c r="J149" s="265"/>
      <c r="K149" s="265"/>
      <c r="L149" s="270"/>
      <c r="M149" s="271"/>
      <c r="N149" s="272"/>
      <c r="O149" s="272"/>
      <c r="P149" s="272"/>
      <c r="Q149" s="272"/>
      <c r="R149" s="272"/>
      <c r="S149" s="272"/>
      <c r="T149" s="273"/>
      <c r="AT149" s="274" t="s">
        <v>849</v>
      </c>
      <c r="AU149" s="274" t="s">
        <v>83</v>
      </c>
      <c r="AV149" s="12" t="s">
        <v>83</v>
      </c>
      <c r="AW149" s="12" t="s">
        <v>38</v>
      </c>
      <c r="AX149" s="12" t="s">
        <v>74</v>
      </c>
      <c r="AY149" s="274" t="s">
        <v>178</v>
      </c>
    </row>
    <row r="150" s="12" customFormat="1">
      <c r="B150" s="264"/>
      <c r="C150" s="265"/>
      <c r="D150" s="248" t="s">
        <v>849</v>
      </c>
      <c r="E150" s="266" t="s">
        <v>23</v>
      </c>
      <c r="F150" s="267" t="s">
        <v>1406</v>
      </c>
      <c r="G150" s="265"/>
      <c r="H150" s="268">
        <v>18</v>
      </c>
      <c r="I150" s="269"/>
      <c r="J150" s="265"/>
      <c r="K150" s="265"/>
      <c r="L150" s="270"/>
      <c r="M150" s="271"/>
      <c r="N150" s="272"/>
      <c r="O150" s="272"/>
      <c r="P150" s="272"/>
      <c r="Q150" s="272"/>
      <c r="R150" s="272"/>
      <c r="S150" s="272"/>
      <c r="T150" s="273"/>
      <c r="AT150" s="274" t="s">
        <v>849</v>
      </c>
      <c r="AU150" s="274" t="s">
        <v>83</v>
      </c>
      <c r="AV150" s="12" t="s">
        <v>83</v>
      </c>
      <c r="AW150" s="12" t="s">
        <v>38</v>
      </c>
      <c r="AX150" s="12" t="s">
        <v>74</v>
      </c>
      <c r="AY150" s="274" t="s">
        <v>178</v>
      </c>
    </row>
    <row r="151" s="12" customFormat="1">
      <c r="B151" s="264"/>
      <c r="C151" s="265"/>
      <c r="D151" s="248" t="s">
        <v>849</v>
      </c>
      <c r="E151" s="266" t="s">
        <v>23</v>
      </c>
      <c r="F151" s="267" t="s">
        <v>1409</v>
      </c>
      <c r="G151" s="265"/>
      <c r="H151" s="268">
        <v>16</v>
      </c>
      <c r="I151" s="269"/>
      <c r="J151" s="265"/>
      <c r="K151" s="265"/>
      <c r="L151" s="270"/>
      <c r="M151" s="271"/>
      <c r="N151" s="272"/>
      <c r="O151" s="272"/>
      <c r="P151" s="272"/>
      <c r="Q151" s="272"/>
      <c r="R151" s="272"/>
      <c r="S151" s="272"/>
      <c r="T151" s="273"/>
      <c r="AT151" s="274" t="s">
        <v>849</v>
      </c>
      <c r="AU151" s="274" t="s">
        <v>83</v>
      </c>
      <c r="AV151" s="12" t="s">
        <v>83</v>
      </c>
      <c r="AW151" s="12" t="s">
        <v>38</v>
      </c>
      <c r="AX151" s="12" t="s">
        <v>74</v>
      </c>
      <c r="AY151" s="274" t="s">
        <v>178</v>
      </c>
    </row>
    <row r="152" s="12" customFormat="1">
      <c r="B152" s="264"/>
      <c r="C152" s="265"/>
      <c r="D152" s="248" t="s">
        <v>849</v>
      </c>
      <c r="E152" s="266" t="s">
        <v>23</v>
      </c>
      <c r="F152" s="267" t="s">
        <v>283</v>
      </c>
      <c r="G152" s="265"/>
      <c r="H152" s="268">
        <v>17</v>
      </c>
      <c r="I152" s="269"/>
      <c r="J152" s="265"/>
      <c r="K152" s="265"/>
      <c r="L152" s="270"/>
      <c r="M152" s="271"/>
      <c r="N152" s="272"/>
      <c r="O152" s="272"/>
      <c r="P152" s="272"/>
      <c r="Q152" s="272"/>
      <c r="R152" s="272"/>
      <c r="S152" s="272"/>
      <c r="T152" s="273"/>
      <c r="AT152" s="274" t="s">
        <v>849</v>
      </c>
      <c r="AU152" s="274" t="s">
        <v>83</v>
      </c>
      <c r="AV152" s="12" t="s">
        <v>83</v>
      </c>
      <c r="AW152" s="12" t="s">
        <v>38</v>
      </c>
      <c r="AX152" s="12" t="s">
        <v>74</v>
      </c>
      <c r="AY152" s="274" t="s">
        <v>178</v>
      </c>
    </row>
    <row r="153" s="12" customFormat="1">
      <c r="B153" s="264"/>
      <c r="C153" s="265"/>
      <c r="D153" s="248" t="s">
        <v>849</v>
      </c>
      <c r="E153" s="266" t="s">
        <v>23</v>
      </c>
      <c r="F153" s="267" t="s">
        <v>252</v>
      </c>
      <c r="G153" s="265"/>
      <c r="H153" s="268">
        <v>9</v>
      </c>
      <c r="I153" s="269"/>
      <c r="J153" s="265"/>
      <c r="K153" s="265"/>
      <c r="L153" s="270"/>
      <c r="M153" s="271"/>
      <c r="N153" s="272"/>
      <c r="O153" s="272"/>
      <c r="P153" s="272"/>
      <c r="Q153" s="272"/>
      <c r="R153" s="272"/>
      <c r="S153" s="272"/>
      <c r="T153" s="273"/>
      <c r="AT153" s="274" t="s">
        <v>849</v>
      </c>
      <c r="AU153" s="274" t="s">
        <v>83</v>
      </c>
      <c r="AV153" s="12" t="s">
        <v>83</v>
      </c>
      <c r="AW153" s="12" t="s">
        <v>38</v>
      </c>
      <c r="AX153" s="12" t="s">
        <v>74</v>
      </c>
      <c r="AY153" s="274" t="s">
        <v>178</v>
      </c>
    </row>
    <row r="154" s="12" customFormat="1">
      <c r="B154" s="264"/>
      <c r="C154" s="265"/>
      <c r="D154" s="248" t="s">
        <v>849</v>
      </c>
      <c r="E154" s="266" t="s">
        <v>23</v>
      </c>
      <c r="F154" s="267" t="s">
        <v>215</v>
      </c>
      <c r="G154" s="265"/>
      <c r="H154" s="268">
        <v>6</v>
      </c>
      <c r="I154" s="269"/>
      <c r="J154" s="265"/>
      <c r="K154" s="265"/>
      <c r="L154" s="270"/>
      <c r="M154" s="271"/>
      <c r="N154" s="272"/>
      <c r="O154" s="272"/>
      <c r="P154" s="272"/>
      <c r="Q154" s="272"/>
      <c r="R154" s="272"/>
      <c r="S154" s="272"/>
      <c r="T154" s="273"/>
      <c r="AT154" s="274" t="s">
        <v>849</v>
      </c>
      <c r="AU154" s="274" t="s">
        <v>83</v>
      </c>
      <c r="AV154" s="12" t="s">
        <v>83</v>
      </c>
      <c r="AW154" s="12" t="s">
        <v>38</v>
      </c>
      <c r="AX154" s="12" t="s">
        <v>74</v>
      </c>
      <c r="AY154" s="274" t="s">
        <v>178</v>
      </c>
    </row>
    <row r="155" s="12" customFormat="1">
      <c r="B155" s="264"/>
      <c r="C155" s="265"/>
      <c r="D155" s="248" t="s">
        <v>849</v>
      </c>
      <c r="E155" s="266" t="s">
        <v>23</v>
      </c>
      <c r="F155" s="267" t="s">
        <v>1410</v>
      </c>
      <c r="G155" s="265"/>
      <c r="H155" s="268">
        <v>38</v>
      </c>
      <c r="I155" s="269"/>
      <c r="J155" s="265"/>
      <c r="K155" s="265"/>
      <c r="L155" s="270"/>
      <c r="M155" s="271"/>
      <c r="N155" s="272"/>
      <c r="O155" s="272"/>
      <c r="P155" s="272"/>
      <c r="Q155" s="272"/>
      <c r="R155" s="272"/>
      <c r="S155" s="272"/>
      <c r="T155" s="273"/>
      <c r="AT155" s="274" t="s">
        <v>849</v>
      </c>
      <c r="AU155" s="274" t="s">
        <v>83</v>
      </c>
      <c r="AV155" s="12" t="s">
        <v>83</v>
      </c>
      <c r="AW155" s="12" t="s">
        <v>38</v>
      </c>
      <c r="AX155" s="12" t="s">
        <v>74</v>
      </c>
      <c r="AY155" s="274" t="s">
        <v>178</v>
      </c>
    </row>
    <row r="156" s="12" customFormat="1">
      <c r="B156" s="264"/>
      <c r="C156" s="265"/>
      <c r="D156" s="248" t="s">
        <v>849</v>
      </c>
      <c r="E156" s="266" t="s">
        <v>23</v>
      </c>
      <c r="F156" s="267" t="s">
        <v>1411</v>
      </c>
      <c r="G156" s="265"/>
      <c r="H156" s="268">
        <v>155</v>
      </c>
      <c r="I156" s="269"/>
      <c r="J156" s="265"/>
      <c r="K156" s="265"/>
      <c r="L156" s="270"/>
      <c r="M156" s="271"/>
      <c r="N156" s="272"/>
      <c r="O156" s="272"/>
      <c r="P156" s="272"/>
      <c r="Q156" s="272"/>
      <c r="R156" s="272"/>
      <c r="S156" s="272"/>
      <c r="T156" s="273"/>
      <c r="AT156" s="274" t="s">
        <v>849</v>
      </c>
      <c r="AU156" s="274" t="s">
        <v>83</v>
      </c>
      <c r="AV156" s="12" t="s">
        <v>83</v>
      </c>
      <c r="AW156" s="12" t="s">
        <v>38</v>
      </c>
      <c r="AX156" s="12" t="s">
        <v>74</v>
      </c>
      <c r="AY156" s="274" t="s">
        <v>178</v>
      </c>
    </row>
    <row r="157" s="15" customFormat="1">
      <c r="B157" s="300"/>
      <c r="C157" s="301"/>
      <c r="D157" s="248" t="s">
        <v>849</v>
      </c>
      <c r="E157" s="302" t="s">
        <v>23</v>
      </c>
      <c r="F157" s="303" t="s">
        <v>1380</v>
      </c>
      <c r="G157" s="301"/>
      <c r="H157" s="304">
        <v>479</v>
      </c>
      <c r="I157" s="305"/>
      <c r="J157" s="301"/>
      <c r="K157" s="301"/>
      <c r="L157" s="306"/>
      <c r="M157" s="307"/>
      <c r="N157" s="308"/>
      <c r="O157" s="308"/>
      <c r="P157" s="308"/>
      <c r="Q157" s="308"/>
      <c r="R157" s="308"/>
      <c r="S157" s="308"/>
      <c r="T157" s="309"/>
      <c r="AT157" s="310" t="s">
        <v>849</v>
      </c>
      <c r="AU157" s="310" t="s">
        <v>83</v>
      </c>
      <c r="AV157" s="15" t="s">
        <v>185</v>
      </c>
      <c r="AW157" s="15" t="s">
        <v>38</v>
      </c>
      <c r="AX157" s="15" t="s">
        <v>81</v>
      </c>
      <c r="AY157" s="310" t="s">
        <v>178</v>
      </c>
    </row>
    <row r="158" s="1" customFormat="1" ht="25.5" customHeight="1">
      <c r="B158" s="47"/>
      <c r="C158" s="236" t="s">
        <v>330</v>
      </c>
      <c r="D158" s="236" t="s">
        <v>180</v>
      </c>
      <c r="E158" s="237" t="s">
        <v>1412</v>
      </c>
      <c r="F158" s="238" t="s">
        <v>1413</v>
      </c>
      <c r="G158" s="239" t="s">
        <v>887</v>
      </c>
      <c r="H158" s="240">
        <v>668</v>
      </c>
      <c r="I158" s="241"/>
      <c r="J158" s="242">
        <f>ROUND(I158*H158,2)</f>
        <v>0</v>
      </c>
      <c r="K158" s="238" t="s">
        <v>184</v>
      </c>
      <c r="L158" s="73"/>
      <c r="M158" s="243" t="s">
        <v>23</v>
      </c>
      <c r="N158" s="244" t="s">
        <v>45</v>
      </c>
      <c r="O158" s="48"/>
      <c r="P158" s="245">
        <f>O158*H158</f>
        <v>0</v>
      </c>
      <c r="Q158" s="245">
        <v>0</v>
      </c>
      <c r="R158" s="245">
        <f>Q158*H158</f>
        <v>0</v>
      </c>
      <c r="S158" s="245">
        <v>0</v>
      </c>
      <c r="T158" s="246">
        <f>S158*H158</f>
        <v>0</v>
      </c>
      <c r="AR158" s="25" t="s">
        <v>185</v>
      </c>
      <c r="AT158" s="25" t="s">
        <v>180</v>
      </c>
      <c r="AU158" s="25" t="s">
        <v>83</v>
      </c>
      <c r="AY158" s="25" t="s">
        <v>178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25" t="s">
        <v>81</v>
      </c>
      <c r="BK158" s="247">
        <f>ROUND(I158*H158,2)</f>
        <v>0</v>
      </c>
      <c r="BL158" s="25" t="s">
        <v>185</v>
      </c>
      <c r="BM158" s="25" t="s">
        <v>1414</v>
      </c>
    </row>
    <row r="159" s="1" customFormat="1">
      <c r="B159" s="47"/>
      <c r="C159" s="75"/>
      <c r="D159" s="248" t="s">
        <v>1373</v>
      </c>
      <c r="E159" s="75"/>
      <c r="F159" s="249" t="s">
        <v>1415</v>
      </c>
      <c r="G159" s="75"/>
      <c r="H159" s="75"/>
      <c r="I159" s="204"/>
      <c r="J159" s="75"/>
      <c r="K159" s="75"/>
      <c r="L159" s="73"/>
      <c r="M159" s="250"/>
      <c r="N159" s="48"/>
      <c r="O159" s="48"/>
      <c r="P159" s="48"/>
      <c r="Q159" s="48"/>
      <c r="R159" s="48"/>
      <c r="S159" s="48"/>
      <c r="T159" s="96"/>
      <c r="AT159" s="25" t="s">
        <v>1373</v>
      </c>
      <c r="AU159" s="25" t="s">
        <v>83</v>
      </c>
    </row>
    <row r="160" s="1" customFormat="1" ht="16.5" customHeight="1">
      <c r="B160" s="47"/>
      <c r="C160" s="251" t="s">
        <v>326</v>
      </c>
      <c r="D160" s="251" t="s">
        <v>189</v>
      </c>
      <c r="E160" s="252" t="s">
        <v>1416</v>
      </c>
      <c r="F160" s="253" t="s">
        <v>1417</v>
      </c>
      <c r="G160" s="254" t="s">
        <v>887</v>
      </c>
      <c r="H160" s="255">
        <v>668</v>
      </c>
      <c r="I160" s="256"/>
      <c r="J160" s="257">
        <f>ROUND(I160*H160,2)</f>
        <v>0</v>
      </c>
      <c r="K160" s="253" t="s">
        <v>184</v>
      </c>
      <c r="L160" s="258"/>
      <c r="M160" s="259" t="s">
        <v>23</v>
      </c>
      <c r="N160" s="260" t="s">
        <v>45</v>
      </c>
      <c r="O160" s="48"/>
      <c r="P160" s="245">
        <f>O160*H160</f>
        <v>0</v>
      </c>
      <c r="Q160" s="245">
        <v>0.0043299999999999996</v>
      </c>
      <c r="R160" s="245">
        <f>Q160*H160</f>
        <v>2.8924399999999997</v>
      </c>
      <c r="S160" s="245">
        <v>0</v>
      </c>
      <c r="T160" s="246">
        <f>S160*H160</f>
        <v>0</v>
      </c>
      <c r="AR160" s="25" t="s">
        <v>240</v>
      </c>
      <c r="AT160" s="25" t="s">
        <v>189</v>
      </c>
      <c r="AU160" s="25" t="s">
        <v>83</v>
      </c>
      <c r="AY160" s="25" t="s">
        <v>178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25" t="s">
        <v>81</v>
      </c>
      <c r="BK160" s="247">
        <f>ROUND(I160*H160,2)</f>
        <v>0</v>
      </c>
      <c r="BL160" s="25" t="s">
        <v>240</v>
      </c>
      <c r="BM160" s="25" t="s">
        <v>1418</v>
      </c>
    </row>
    <row r="161" s="1" customFormat="1" ht="38.25" customHeight="1">
      <c r="B161" s="47"/>
      <c r="C161" s="236" t="s">
        <v>185</v>
      </c>
      <c r="D161" s="236" t="s">
        <v>180</v>
      </c>
      <c r="E161" s="237" t="s">
        <v>1419</v>
      </c>
      <c r="F161" s="238" t="s">
        <v>1420</v>
      </c>
      <c r="G161" s="239" t="s">
        <v>887</v>
      </c>
      <c r="H161" s="240">
        <v>16330</v>
      </c>
      <c r="I161" s="241"/>
      <c r="J161" s="242">
        <f>ROUND(I161*H161,2)</f>
        <v>0</v>
      </c>
      <c r="K161" s="238" t="s">
        <v>184</v>
      </c>
      <c r="L161" s="73"/>
      <c r="M161" s="243" t="s">
        <v>23</v>
      </c>
      <c r="N161" s="244" t="s">
        <v>45</v>
      </c>
      <c r="O161" s="48"/>
      <c r="P161" s="245">
        <f>O161*H161</f>
        <v>0</v>
      </c>
      <c r="Q161" s="245">
        <v>0.15614</v>
      </c>
      <c r="R161" s="245">
        <f>Q161*H161</f>
        <v>2549.7662</v>
      </c>
      <c r="S161" s="245">
        <v>0</v>
      </c>
      <c r="T161" s="246">
        <f>S161*H161</f>
        <v>0</v>
      </c>
      <c r="AR161" s="25" t="s">
        <v>196</v>
      </c>
      <c r="AT161" s="25" t="s">
        <v>180</v>
      </c>
      <c r="AU161" s="25" t="s">
        <v>83</v>
      </c>
      <c r="AY161" s="25" t="s">
        <v>178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25" t="s">
        <v>81</v>
      </c>
      <c r="BK161" s="247">
        <f>ROUND(I161*H161,2)</f>
        <v>0</v>
      </c>
      <c r="BL161" s="25" t="s">
        <v>196</v>
      </c>
      <c r="BM161" s="25" t="s">
        <v>1421</v>
      </c>
    </row>
    <row r="162" s="12" customFormat="1">
      <c r="B162" s="264"/>
      <c r="C162" s="265"/>
      <c r="D162" s="248" t="s">
        <v>849</v>
      </c>
      <c r="E162" s="266" t="s">
        <v>23</v>
      </c>
      <c r="F162" s="267" t="s">
        <v>1422</v>
      </c>
      <c r="G162" s="265"/>
      <c r="H162" s="268">
        <v>16330</v>
      </c>
      <c r="I162" s="269"/>
      <c r="J162" s="265"/>
      <c r="K162" s="265"/>
      <c r="L162" s="270"/>
      <c r="M162" s="271"/>
      <c r="N162" s="272"/>
      <c r="O162" s="272"/>
      <c r="P162" s="272"/>
      <c r="Q162" s="272"/>
      <c r="R162" s="272"/>
      <c r="S162" s="272"/>
      <c r="T162" s="273"/>
      <c r="AT162" s="274" t="s">
        <v>849</v>
      </c>
      <c r="AU162" s="274" t="s">
        <v>83</v>
      </c>
      <c r="AV162" s="12" t="s">
        <v>83</v>
      </c>
      <c r="AW162" s="12" t="s">
        <v>38</v>
      </c>
      <c r="AX162" s="12" t="s">
        <v>81</v>
      </c>
      <c r="AY162" s="274" t="s">
        <v>178</v>
      </c>
    </row>
    <row r="163" s="11" customFormat="1" ht="37.44" customHeight="1">
      <c r="B163" s="220"/>
      <c r="C163" s="221"/>
      <c r="D163" s="222" t="s">
        <v>73</v>
      </c>
      <c r="E163" s="223" t="s">
        <v>223</v>
      </c>
      <c r="F163" s="223" t="s">
        <v>224</v>
      </c>
      <c r="G163" s="221"/>
      <c r="H163" s="221"/>
      <c r="I163" s="224"/>
      <c r="J163" s="225">
        <f>BK163</f>
        <v>0</v>
      </c>
      <c r="K163" s="221"/>
      <c r="L163" s="226"/>
      <c r="M163" s="227"/>
      <c r="N163" s="228"/>
      <c r="O163" s="228"/>
      <c r="P163" s="229">
        <f>SUM(P164:P176)</f>
        <v>0</v>
      </c>
      <c r="Q163" s="228"/>
      <c r="R163" s="229">
        <f>SUM(R164:R176)</f>
        <v>6.0769000000000002</v>
      </c>
      <c r="S163" s="228"/>
      <c r="T163" s="230">
        <f>SUM(T164:T176)</f>
        <v>0</v>
      </c>
      <c r="AR163" s="231" t="s">
        <v>185</v>
      </c>
      <c r="AT163" s="232" t="s">
        <v>73</v>
      </c>
      <c r="AU163" s="232" t="s">
        <v>74</v>
      </c>
      <c r="AY163" s="231" t="s">
        <v>178</v>
      </c>
      <c r="BK163" s="233">
        <f>SUM(BK164:BK176)</f>
        <v>0</v>
      </c>
    </row>
    <row r="164" s="1" customFormat="1" ht="25.5" customHeight="1">
      <c r="B164" s="47"/>
      <c r="C164" s="236" t="s">
        <v>268</v>
      </c>
      <c r="D164" s="236" t="s">
        <v>180</v>
      </c>
      <c r="E164" s="237" t="s">
        <v>1423</v>
      </c>
      <c r="F164" s="238" t="s">
        <v>1424</v>
      </c>
      <c r="G164" s="239" t="s">
        <v>183</v>
      </c>
      <c r="H164" s="240">
        <v>10</v>
      </c>
      <c r="I164" s="241"/>
      <c r="J164" s="242">
        <f>ROUND(I164*H164,2)</f>
        <v>0</v>
      </c>
      <c r="K164" s="238" t="s">
        <v>184</v>
      </c>
      <c r="L164" s="73"/>
      <c r="M164" s="243" t="s">
        <v>23</v>
      </c>
      <c r="N164" s="244" t="s">
        <v>45</v>
      </c>
      <c r="O164" s="48"/>
      <c r="P164" s="245">
        <f>O164*H164</f>
        <v>0</v>
      </c>
      <c r="Q164" s="245">
        <v>0.01592</v>
      </c>
      <c r="R164" s="245">
        <f>Q164*H164</f>
        <v>0.15920000000000001</v>
      </c>
      <c r="S164" s="245">
        <v>0</v>
      </c>
      <c r="T164" s="246">
        <f>S164*H164</f>
        <v>0</v>
      </c>
      <c r="AR164" s="25" t="s">
        <v>196</v>
      </c>
      <c r="AT164" s="25" t="s">
        <v>180</v>
      </c>
      <c r="AU164" s="25" t="s">
        <v>81</v>
      </c>
      <c r="AY164" s="25" t="s">
        <v>178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25" t="s">
        <v>81</v>
      </c>
      <c r="BK164" s="247">
        <f>ROUND(I164*H164,2)</f>
        <v>0</v>
      </c>
      <c r="BL164" s="25" t="s">
        <v>196</v>
      </c>
      <c r="BM164" s="25" t="s">
        <v>1425</v>
      </c>
    </row>
    <row r="165" s="1" customFormat="1">
      <c r="B165" s="47"/>
      <c r="C165" s="75"/>
      <c r="D165" s="248" t="s">
        <v>1373</v>
      </c>
      <c r="E165" s="75"/>
      <c r="F165" s="249" t="s">
        <v>1426</v>
      </c>
      <c r="G165" s="75"/>
      <c r="H165" s="75"/>
      <c r="I165" s="204"/>
      <c r="J165" s="75"/>
      <c r="K165" s="75"/>
      <c r="L165" s="73"/>
      <c r="M165" s="250"/>
      <c r="N165" s="48"/>
      <c r="O165" s="48"/>
      <c r="P165" s="48"/>
      <c r="Q165" s="48"/>
      <c r="R165" s="48"/>
      <c r="S165" s="48"/>
      <c r="T165" s="96"/>
      <c r="AT165" s="25" t="s">
        <v>1373</v>
      </c>
      <c r="AU165" s="25" t="s">
        <v>81</v>
      </c>
    </row>
    <row r="166" s="1" customFormat="1" ht="16.5" customHeight="1">
      <c r="B166" s="47"/>
      <c r="C166" s="251" t="s">
        <v>252</v>
      </c>
      <c r="D166" s="251" t="s">
        <v>189</v>
      </c>
      <c r="E166" s="252" t="s">
        <v>1427</v>
      </c>
      <c r="F166" s="253" t="s">
        <v>1428</v>
      </c>
      <c r="G166" s="254" t="s">
        <v>887</v>
      </c>
      <c r="H166" s="255">
        <v>20</v>
      </c>
      <c r="I166" s="256"/>
      <c r="J166" s="257">
        <f>ROUND(I166*H166,2)</f>
        <v>0</v>
      </c>
      <c r="K166" s="253" t="s">
        <v>184</v>
      </c>
      <c r="L166" s="258"/>
      <c r="M166" s="259" t="s">
        <v>23</v>
      </c>
      <c r="N166" s="260" t="s">
        <v>45</v>
      </c>
      <c r="O166" s="48"/>
      <c r="P166" s="245">
        <f>O166*H166</f>
        <v>0</v>
      </c>
      <c r="Q166" s="245">
        <v>0.0064999999999999997</v>
      </c>
      <c r="R166" s="245">
        <f>Q166*H166</f>
        <v>0.13</v>
      </c>
      <c r="S166" s="245">
        <v>0</v>
      </c>
      <c r="T166" s="246">
        <f>S166*H166</f>
        <v>0</v>
      </c>
      <c r="AR166" s="25" t="s">
        <v>218</v>
      </c>
      <c r="AT166" s="25" t="s">
        <v>189</v>
      </c>
      <c r="AU166" s="25" t="s">
        <v>81</v>
      </c>
      <c r="AY166" s="25" t="s">
        <v>178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25" t="s">
        <v>81</v>
      </c>
      <c r="BK166" s="247">
        <f>ROUND(I166*H166,2)</f>
        <v>0</v>
      </c>
      <c r="BL166" s="25" t="s">
        <v>218</v>
      </c>
      <c r="BM166" s="25" t="s">
        <v>1429</v>
      </c>
    </row>
    <row r="167" s="1" customFormat="1" ht="16.5" customHeight="1">
      <c r="B167" s="47"/>
      <c r="C167" s="251" t="s">
        <v>256</v>
      </c>
      <c r="D167" s="251" t="s">
        <v>189</v>
      </c>
      <c r="E167" s="252" t="s">
        <v>1430</v>
      </c>
      <c r="F167" s="253" t="s">
        <v>1431</v>
      </c>
      <c r="G167" s="254" t="s">
        <v>183</v>
      </c>
      <c r="H167" s="255">
        <v>10</v>
      </c>
      <c r="I167" s="256"/>
      <c r="J167" s="257">
        <f>ROUND(I167*H167,2)</f>
        <v>0</v>
      </c>
      <c r="K167" s="253" t="s">
        <v>184</v>
      </c>
      <c r="L167" s="258"/>
      <c r="M167" s="259" t="s">
        <v>23</v>
      </c>
      <c r="N167" s="260" t="s">
        <v>45</v>
      </c>
      <c r="O167" s="48"/>
      <c r="P167" s="245">
        <f>O167*H167</f>
        <v>0</v>
      </c>
      <c r="Q167" s="245">
        <v>4.0000000000000003E-05</v>
      </c>
      <c r="R167" s="245">
        <f>Q167*H167</f>
        <v>0.00040000000000000002</v>
      </c>
      <c r="S167" s="245">
        <v>0</v>
      </c>
      <c r="T167" s="246">
        <f>S167*H167</f>
        <v>0</v>
      </c>
      <c r="AR167" s="25" t="s">
        <v>218</v>
      </c>
      <c r="AT167" s="25" t="s">
        <v>189</v>
      </c>
      <c r="AU167" s="25" t="s">
        <v>81</v>
      </c>
      <c r="AY167" s="25" t="s">
        <v>178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25" t="s">
        <v>81</v>
      </c>
      <c r="BK167" s="247">
        <f>ROUND(I167*H167,2)</f>
        <v>0</v>
      </c>
      <c r="BL167" s="25" t="s">
        <v>218</v>
      </c>
      <c r="BM167" s="25" t="s">
        <v>1432</v>
      </c>
    </row>
    <row r="168" s="1" customFormat="1" ht="16.5" customHeight="1">
      <c r="B168" s="47"/>
      <c r="C168" s="251" t="s">
        <v>260</v>
      </c>
      <c r="D168" s="251" t="s">
        <v>189</v>
      </c>
      <c r="E168" s="252" t="s">
        <v>1433</v>
      </c>
      <c r="F168" s="253" t="s">
        <v>1434</v>
      </c>
      <c r="G168" s="254" t="s">
        <v>183</v>
      </c>
      <c r="H168" s="255">
        <v>10</v>
      </c>
      <c r="I168" s="256"/>
      <c r="J168" s="257">
        <f>ROUND(I168*H168,2)</f>
        <v>0</v>
      </c>
      <c r="K168" s="253" t="s">
        <v>184</v>
      </c>
      <c r="L168" s="258"/>
      <c r="M168" s="259" t="s">
        <v>23</v>
      </c>
      <c r="N168" s="260" t="s">
        <v>45</v>
      </c>
      <c r="O168" s="48"/>
      <c r="P168" s="245">
        <f>O168*H168</f>
        <v>0</v>
      </c>
      <c r="Q168" s="245">
        <v>0.00013999999999999999</v>
      </c>
      <c r="R168" s="245">
        <f>Q168*H168</f>
        <v>0.0013999999999999998</v>
      </c>
      <c r="S168" s="245">
        <v>0</v>
      </c>
      <c r="T168" s="246">
        <f>S168*H168</f>
        <v>0</v>
      </c>
      <c r="AR168" s="25" t="s">
        <v>218</v>
      </c>
      <c r="AT168" s="25" t="s">
        <v>189</v>
      </c>
      <c r="AU168" s="25" t="s">
        <v>81</v>
      </c>
      <c r="AY168" s="25" t="s">
        <v>178</v>
      </c>
      <c r="BE168" s="247">
        <f>IF(N168="základní",J168,0)</f>
        <v>0</v>
      </c>
      <c r="BF168" s="247">
        <f>IF(N168="snížená",J168,0)</f>
        <v>0</v>
      </c>
      <c r="BG168" s="247">
        <f>IF(N168="zákl. přenesená",J168,0)</f>
        <v>0</v>
      </c>
      <c r="BH168" s="247">
        <f>IF(N168="sníž. přenesená",J168,0)</f>
        <v>0</v>
      </c>
      <c r="BI168" s="247">
        <f>IF(N168="nulová",J168,0)</f>
        <v>0</v>
      </c>
      <c r="BJ168" s="25" t="s">
        <v>81</v>
      </c>
      <c r="BK168" s="247">
        <f>ROUND(I168*H168,2)</f>
        <v>0</v>
      </c>
      <c r="BL168" s="25" t="s">
        <v>218</v>
      </c>
      <c r="BM168" s="25" t="s">
        <v>1435</v>
      </c>
    </row>
    <row r="169" s="1" customFormat="1" ht="16.5" customHeight="1">
      <c r="B169" s="47"/>
      <c r="C169" s="251" t="s">
        <v>264</v>
      </c>
      <c r="D169" s="251" t="s">
        <v>189</v>
      </c>
      <c r="E169" s="252" t="s">
        <v>1436</v>
      </c>
      <c r="F169" s="253" t="s">
        <v>1437</v>
      </c>
      <c r="G169" s="254" t="s">
        <v>887</v>
      </c>
      <c r="H169" s="255">
        <v>20</v>
      </c>
      <c r="I169" s="256"/>
      <c r="J169" s="257">
        <f>ROUND(I169*H169,2)</f>
        <v>0</v>
      </c>
      <c r="K169" s="253" t="s">
        <v>184</v>
      </c>
      <c r="L169" s="258"/>
      <c r="M169" s="259" t="s">
        <v>23</v>
      </c>
      <c r="N169" s="260" t="s">
        <v>45</v>
      </c>
      <c r="O169" s="48"/>
      <c r="P169" s="245">
        <f>O169*H169</f>
        <v>0</v>
      </c>
      <c r="Q169" s="245">
        <v>0.0019499999999999999</v>
      </c>
      <c r="R169" s="245">
        <f>Q169*H169</f>
        <v>0.039</v>
      </c>
      <c r="S169" s="245">
        <v>0</v>
      </c>
      <c r="T169" s="246">
        <f>S169*H169</f>
        <v>0</v>
      </c>
      <c r="AR169" s="25" t="s">
        <v>218</v>
      </c>
      <c r="AT169" s="25" t="s">
        <v>189</v>
      </c>
      <c r="AU169" s="25" t="s">
        <v>81</v>
      </c>
      <c r="AY169" s="25" t="s">
        <v>178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25" t="s">
        <v>81</v>
      </c>
      <c r="BK169" s="247">
        <f>ROUND(I169*H169,2)</f>
        <v>0</v>
      </c>
      <c r="BL169" s="25" t="s">
        <v>218</v>
      </c>
      <c r="BM169" s="25" t="s">
        <v>1438</v>
      </c>
    </row>
    <row r="170" s="1" customFormat="1" ht="38.25" customHeight="1">
      <c r="B170" s="47"/>
      <c r="C170" s="236" t="s">
        <v>212</v>
      </c>
      <c r="D170" s="236" t="s">
        <v>180</v>
      </c>
      <c r="E170" s="237" t="s">
        <v>1439</v>
      </c>
      <c r="F170" s="238" t="s">
        <v>1440</v>
      </c>
      <c r="G170" s="239" t="s">
        <v>887</v>
      </c>
      <c r="H170" s="240">
        <v>890</v>
      </c>
      <c r="I170" s="241"/>
      <c r="J170" s="242">
        <f>ROUND(I170*H170,2)</f>
        <v>0</v>
      </c>
      <c r="K170" s="238" t="s">
        <v>227</v>
      </c>
      <c r="L170" s="73"/>
      <c r="M170" s="243" t="s">
        <v>23</v>
      </c>
      <c r="N170" s="244" t="s">
        <v>45</v>
      </c>
      <c r="O170" s="48"/>
      <c r="P170" s="245">
        <f>O170*H170</f>
        <v>0</v>
      </c>
      <c r="Q170" s="245">
        <v>0</v>
      </c>
      <c r="R170" s="245">
        <f>Q170*H170</f>
        <v>0</v>
      </c>
      <c r="S170" s="245">
        <v>0</v>
      </c>
      <c r="T170" s="246">
        <f>S170*H170</f>
        <v>0</v>
      </c>
      <c r="AR170" s="25" t="s">
        <v>218</v>
      </c>
      <c r="AT170" s="25" t="s">
        <v>180</v>
      </c>
      <c r="AU170" s="25" t="s">
        <v>81</v>
      </c>
      <c r="AY170" s="25" t="s">
        <v>178</v>
      </c>
      <c r="BE170" s="247">
        <f>IF(N170="základní",J170,0)</f>
        <v>0</v>
      </c>
      <c r="BF170" s="247">
        <f>IF(N170="snížená",J170,0)</f>
        <v>0</v>
      </c>
      <c r="BG170" s="247">
        <f>IF(N170="zákl. přenesená",J170,0)</f>
        <v>0</v>
      </c>
      <c r="BH170" s="247">
        <f>IF(N170="sníž. přenesená",J170,0)</f>
        <v>0</v>
      </c>
      <c r="BI170" s="247">
        <f>IF(N170="nulová",J170,0)</f>
        <v>0</v>
      </c>
      <c r="BJ170" s="25" t="s">
        <v>81</v>
      </c>
      <c r="BK170" s="247">
        <f>ROUND(I170*H170,2)</f>
        <v>0</v>
      </c>
      <c r="BL170" s="25" t="s">
        <v>218</v>
      </c>
      <c r="BM170" s="25" t="s">
        <v>1441</v>
      </c>
    </row>
    <row r="171" s="1" customFormat="1" ht="16.5" customHeight="1">
      <c r="B171" s="47"/>
      <c r="C171" s="251" t="s">
        <v>215</v>
      </c>
      <c r="D171" s="251" t="s">
        <v>189</v>
      </c>
      <c r="E171" s="252" t="s">
        <v>1442</v>
      </c>
      <c r="F171" s="253" t="s">
        <v>1443</v>
      </c>
      <c r="G171" s="254" t="s">
        <v>887</v>
      </c>
      <c r="H171" s="255">
        <v>890</v>
      </c>
      <c r="I171" s="256"/>
      <c r="J171" s="257">
        <f>ROUND(I171*H171,2)</f>
        <v>0</v>
      </c>
      <c r="K171" s="253" t="s">
        <v>184</v>
      </c>
      <c r="L171" s="258"/>
      <c r="M171" s="259" t="s">
        <v>23</v>
      </c>
      <c r="N171" s="260" t="s">
        <v>45</v>
      </c>
      <c r="O171" s="48"/>
      <c r="P171" s="245">
        <f>O171*H171</f>
        <v>0</v>
      </c>
      <c r="Q171" s="245">
        <v>0.0030000000000000001</v>
      </c>
      <c r="R171" s="245">
        <f>Q171*H171</f>
        <v>2.6699999999999999</v>
      </c>
      <c r="S171" s="245">
        <v>0</v>
      </c>
      <c r="T171" s="246">
        <f>S171*H171</f>
        <v>0</v>
      </c>
      <c r="AR171" s="25" t="s">
        <v>212</v>
      </c>
      <c r="AT171" s="25" t="s">
        <v>189</v>
      </c>
      <c r="AU171" s="25" t="s">
        <v>81</v>
      </c>
      <c r="AY171" s="25" t="s">
        <v>178</v>
      </c>
      <c r="BE171" s="247">
        <f>IF(N171="základní",J171,0)</f>
        <v>0</v>
      </c>
      <c r="BF171" s="247">
        <f>IF(N171="snížená",J171,0)</f>
        <v>0</v>
      </c>
      <c r="BG171" s="247">
        <f>IF(N171="zákl. přenesená",J171,0)</f>
        <v>0</v>
      </c>
      <c r="BH171" s="247">
        <f>IF(N171="sníž. přenesená",J171,0)</f>
        <v>0</v>
      </c>
      <c r="BI171" s="247">
        <f>IF(N171="nulová",J171,0)</f>
        <v>0</v>
      </c>
      <c r="BJ171" s="25" t="s">
        <v>81</v>
      </c>
      <c r="BK171" s="247">
        <f>ROUND(I171*H171,2)</f>
        <v>0</v>
      </c>
      <c r="BL171" s="25" t="s">
        <v>185</v>
      </c>
      <c r="BM171" s="25" t="s">
        <v>1444</v>
      </c>
    </row>
    <row r="172" s="1" customFormat="1" ht="16.5" customHeight="1">
      <c r="B172" s="47"/>
      <c r="C172" s="251" t="s">
        <v>245</v>
      </c>
      <c r="D172" s="251" t="s">
        <v>189</v>
      </c>
      <c r="E172" s="252" t="s">
        <v>1445</v>
      </c>
      <c r="F172" s="253" t="s">
        <v>1446</v>
      </c>
      <c r="G172" s="254" t="s">
        <v>183</v>
      </c>
      <c r="H172" s="255">
        <v>445</v>
      </c>
      <c r="I172" s="256"/>
      <c r="J172" s="257">
        <f>ROUND(I172*H172,2)</f>
        <v>0</v>
      </c>
      <c r="K172" s="253" t="s">
        <v>184</v>
      </c>
      <c r="L172" s="258"/>
      <c r="M172" s="259" t="s">
        <v>23</v>
      </c>
      <c r="N172" s="260" t="s">
        <v>45</v>
      </c>
      <c r="O172" s="48"/>
      <c r="P172" s="245">
        <f>O172*H172</f>
        <v>0</v>
      </c>
      <c r="Q172" s="245">
        <v>0.00024000000000000001</v>
      </c>
      <c r="R172" s="245">
        <f>Q172*H172</f>
        <v>0.10680000000000001</v>
      </c>
      <c r="S172" s="245">
        <v>0</v>
      </c>
      <c r="T172" s="246">
        <f>S172*H172</f>
        <v>0</v>
      </c>
      <c r="AR172" s="25" t="s">
        <v>212</v>
      </c>
      <c r="AT172" s="25" t="s">
        <v>189</v>
      </c>
      <c r="AU172" s="25" t="s">
        <v>81</v>
      </c>
      <c r="AY172" s="25" t="s">
        <v>178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25" t="s">
        <v>81</v>
      </c>
      <c r="BK172" s="247">
        <f>ROUND(I172*H172,2)</f>
        <v>0</v>
      </c>
      <c r="BL172" s="25" t="s">
        <v>185</v>
      </c>
      <c r="BM172" s="25" t="s">
        <v>1447</v>
      </c>
    </row>
    <row r="173" s="1" customFormat="1" ht="38.25" customHeight="1">
      <c r="B173" s="47"/>
      <c r="C173" s="236" t="s">
        <v>279</v>
      </c>
      <c r="D173" s="236" t="s">
        <v>180</v>
      </c>
      <c r="E173" s="237" t="s">
        <v>1448</v>
      </c>
      <c r="F173" s="238" t="s">
        <v>1449</v>
      </c>
      <c r="G173" s="239" t="s">
        <v>183</v>
      </c>
      <c r="H173" s="240">
        <v>7</v>
      </c>
      <c r="I173" s="241"/>
      <c r="J173" s="242">
        <f>ROUND(I173*H173,2)</f>
        <v>0</v>
      </c>
      <c r="K173" s="238" t="s">
        <v>184</v>
      </c>
      <c r="L173" s="73"/>
      <c r="M173" s="243" t="s">
        <v>23</v>
      </c>
      <c r="N173" s="244" t="s">
        <v>45</v>
      </c>
      <c r="O173" s="48"/>
      <c r="P173" s="245">
        <f>O173*H173</f>
        <v>0</v>
      </c>
      <c r="Q173" s="245">
        <v>0.37430000000000002</v>
      </c>
      <c r="R173" s="245">
        <f>Q173*H173</f>
        <v>2.6201000000000003</v>
      </c>
      <c r="S173" s="245">
        <v>0</v>
      </c>
      <c r="T173" s="246">
        <f>S173*H173</f>
        <v>0</v>
      </c>
      <c r="AR173" s="25" t="s">
        <v>196</v>
      </c>
      <c r="AT173" s="25" t="s">
        <v>180</v>
      </c>
      <c r="AU173" s="25" t="s">
        <v>81</v>
      </c>
      <c r="AY173" s="25" t="s">
        <v>178</v>
      </c>
      <c r="BE173" s="247">
        <f>IF(N173="základní",J173,0)</f>
        <v>0</v>
      </c>
      <c r="BF173" s="247">
        <f>IF(N173="snížená",J173,0)</f>
        <v>0</v>
      </c>
      <c r="BG173" s="247">
        <f>IF(N173="zákl. přenesená",J173,0)</f>
        <v>0</v>
      </c>
      <c r="BH173" s="247">
        <f>IF(N173="sníž. přenesená",J173,0)</f>
        <v>0</v>
      </c>
      <c r="BI173" s="247">
        <f>IF(N173="nulová",J173,0)</f>
        <v>0</v>
      </c>
      <c r="BJ173" s="25" t="s">
        <v>81</v>
      </c>
      <c r="BK173" s="247">
        <f>ROUND(I173*H173,2)</f>
        <v>0</v>
      </c>
      <c r="BL173" s="25" t="s">
        <v>196</v>
      </c>
      <c r="BM173" s="25" t="s">
        <v>1450</v>
      </c>
    </row>
    <row r="174" s="1" customFormat="1" ht="16.5" customHeight="1">
      <c r="B174" s="47"/>
      <c r="C174" s="251" t="s">
        <v>272</v>
      </c>
      <c r="D174" s="251" t="s">
        <v>189</v>
      </c>
      <c r="E174" s="252" t="s">
        <v>1451</v>
      </c>
      <c r="F174" s="253" t="s">
        <v>1452</v>
      </c>
      <c r="G174" s="254" t="s">
        <v>183</v>
      </c>
      <c r="H174" s="255">
        <v>7</v>
      </c>
      <c r="I174" s="256"/>
      <c r="J174" s="257">
        <f>ROUND(I174*H174,2)</f>
        <v>0</v>
      </c>
      <c r="K174" s="253" t="s">
        <v>184</v>
      </c>
      <c r="L174" s="258"/>
      <c r="M174" s="259" t="s">
        <v>23</v>
      </c>
      <c r="N174" s="260" t="s">
        <v>45</v>
      </c>
      <c r="O174" s="48"/>
      <c r="P174" s="245">
        <f>O174*H174</f>
        <v>0</v>
      </c>
      <c r="Q174" s="245">
        <v>0.029999999999999999</v>
      </c>
      <c r="R174" s="245">
        <f>Q174*H174</f>
        <v>0.20999999999999999</v>
      </c>
      <c r="S174" s="245">
        <v>0</v>
      </c>
      <c r="T174" s="246">
        <f>S174*H174</f>
        <v>0</v>
      </c>
      <c r="AR174" s="25" t="s">
        <v>240</v>
      </c>
      <c r="AT174" s="25" t="s">
        <v>189</v>
      </c>
      <c r="AU174" s="25" t="s">
        <v>81</v>
      </c>
      <c r="AY174" s="25" t="s">
        <v>178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25" t="s">
        <v>81</v>
      </c>
      <c r="BK174" s="247">
        <f>ROUND(I174*H174,2)</f>
        <v>0</v>
      </c>
      <c r="BL174" s="25" t="s">
        <v>240</v>
      </c>
      <c r="BM174" s="25" t="s">
        <v>1453</v>
      </c>
    </row>
    <row r="175" s="1" customFormat="1" ht="25.5" customHeight="1">
      <c r="B175" s="47"/>
      <c r="C175" s="236" t="s">
        <v>314</v>
      </c>
      <c r="D175" s="236" t="s">
        <v>180</v>
      </c>
      <c r="E175" s="237" t="s">
        <v>1454</v>
      </c>
      <c r="F175" s="238" t="s">
        <v>1455</v>
      </c>
      <c r="G175" s="239" t="s">
        <v>183</v>
      </c>
      <c r="H175" s="240">
        <v>7</v>
      </c>
      <c r="I175" s="241"/>
      <c r="J175" s="242">
        <f>ROUND(I175*H175,2)</f>
        <v>0</v>
      </c>
      <c r="K175" s="238" t="s">
        <v>184</v>
      </c>
      <c r="L175" s="73"/>
      <c r="M175" s="243" t="s">
        <v>23</v>
      </c>
      <c r="N175" s="244" t="s">
        <v>45</v>
      </c>
      <c r="O175" s="48"/>
      <c r="P175" s="245">
        <f>O175*H175</f>
        <v>0</v>
      </c>
      <c r="Q175" s="245">
        <v>0</v>
      </c>
      <c r="R175" s="245">
        <f>Q175*H175</f>
        <v>0</v>
      </c>
      <c r="S175" s="245">
        <v>0</v>
      </c>
      <c r="T175" s="246">
        <f>S175*H175</f>
        <v>0</v>
      </c>
      <c r="AR175" s="25" t="s">
        <v>196</v>
      </c>
      <c r="AT175" s="25" t="s">
        <v>180</v>
      </c>
      <c r="AU175" s="25" t="s">
        <v>81</v>
      </c>
      <c r="AY175" s="25" t="s">
        <v>178</v>
      </c>
      <c r="BE175" s="247">
        <f>IF(N175="základní",J175,0)</f>
        <v>0</v>
      </c>
      <c r="BF175" s="247">
        <f>IF(N175="snížená",J175,0)</f>
        <v>0</v>
      </c>
      <c r="BG175" s="247">
        <f>IF(N175="zákl. přenesená",J175,0)</f>
        <v>0</v>
      </c>
      <c r="BH175" s="247">
        <f>IF(N175="sníž. přenesená",J175,0)</f>
        <v>0</v>
      </c>
      <c r="BI175" s="247">
        <f>IF(N175="nulová",J175,0)</f>
        <v>0</v>
      </c>
      <c r="BJ175" s="25" t="s">
        <v>81</v>
      </c>
      <c r="BK175" s="247">
        <f>ROUND(I175*H175,2)</f>
        <v>0</v>
      </c>
      <c r="BL175" s="25" t="s">
        <v>196</v>
      </c>
      <c r="BM175" s="25" t="s">
        <v>1456</v>
      </c>
    </row>
    <row r="176" s="1" customFormat="1" ht="16.5" customHeight="1">
      <c r="B176" s="47"/>
      <c r="C176" s="251" t="s">
        <v>10</v>
      </c>
      <c r="D176" s="251" t="s">
        <v>189</v>
      </c>
      <c r="E176" s="252" t="s">
        <v>1457</v>
      </c>
      <c r="F176" s="253" t="s">
        <v>1458</v>
      </c>
      <c r="G176" s="254" t="s">
        <v>183</v>
      </c>
      <c r="H176" s="255">
        <v>7</v>
      </c>
      <c r="I176" s="256"/>
      <c r="J176" s="257">
        <f>ROUND(I176*H176,2)</f>
        <v>0</v>
      </c>
      <c r="K176" s="253" t="s">
        <v>184</v>
      </c>
      <c r="L176" s="258"/>
      <c r="M176" s="259" t="s">
        <v>23</v>
      </c>
      <c r="N176" s="278" t="s">
        <v>45</v>
      </c>
      <c r="O176" s="262"/>
      <c r="P176" s="276">
        <f>O176*H176</f>
        <v>0</v>
      </c>
      <c r="Q176" s="276">
        <v>0.02</v>
      </c>
      <c r="R176" s="276">
        <f>Q176*H176</f>
        <v>0.14000000000000001</v>
      </c>
      <c r="S176" s="276">
        <v>0</v>
      </c>
      <c r="T176" s="277">
        <f>S176*H176</f>
        <v>0</v>
      </c>
      <c r="AR176" s="25" t="s">
        <v>240</v>
      </c>
      <c r="AT176" s="25" t="s">
        <v>189</v>
      </c>
      <c r="AU176" s="25" t="s">
        <v>81</v>
      </c>
      <c r="AY176" s="25" t="s">
        <v>178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25" t="s">
        <v>81</v>
      </c>
      <c r="BK176" s="247">
        <f>ROUND(I176*H176,2)</f>
        <v>0</v>
      </c>
      <c r="BL176" s="25" t="s">
        <v>240</v>
      </c>
      <c r="BM176" s="25" t="s">
        <v>1459</v>
      </c>
    </row>
    <row r="177" s="1" customFormat="1" ht="6.96" customHeight="1">
      <c r="B177" s="68"/>
      <c r="C177" s="69"/>
      <c r="D177" s="69"/>
      <c r="E177" s="69"/>
      <c r="F177" s="69"/>
      <c r="G177" s="69"/>
      <c r="H177" s="69"/>
      <c r="I177" s="179"/>
      <c r="J177" s="69"/>
      <c r="K177" s="69"/>
      <c r="L177" s="73"/>
    </row>
  </sheetData>
  <sheetProtection sheet="1" autoFilter="0" formatColumns="0" formatRows="0" objects="1" scenarios="1" spinCount="100000" saltValue="iY4nlBdynIgZW7SMLZhi8b5b/5ed8AQwkRXUGFfZkg1EniltfJQvetSDYbN6Ez7qZPTu3mIdXt+l4nesAz7EYA==" hashValue="+zUwXYqkbAV1ztIcBbLGHZqKG9MzIZE4xZOFakSsyYqy9uE33vwS944C1nwNbpcoCCEZiJet9iMyG5jaJvlcMw==" algorithmName="SHA-512" password="CC35"/>
  <autoFilter ref="C86:K176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5:H75"/>
    <mergeCell ref="E77:H77"/>
    <mergeCell ref="E79:H79"/>
    <mergeCell ref="G1:H1"/>
    <mergeCell ref="L2:V2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142</v>
      </c>
      <c r="G1" s="152" t="s">
        <v>143</v>
      </c>
      <c r="H1" s="152"/>
      <c r="I1" s="153"/>
      <c r="J1" s="152" t="s">
        <v>144</v>
      </c>
      <c r="K1" s="151" t="s">
        <v>145</v>
      </c>
      <c r="L1" s="152" t="s">
        <v>146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136</v>
      </c>
    </row>
    <row r="3" ht="6.96" customHeight="1">
      <c r="B3" s="26"/>
      <c r="C3" s="27"/>
      <c r="D3" s="27"/>
      <c r="E3" s="27"/>
      <c r="F3" s="27"/>
      <c r="G3" s="27"/>
      <c r="H3" s="27"/>
      <c r="I3" s="154"/>
      <c r="J3" s="27"/>
      <c r="K3" s="28"/>
      <c r="AT3" s="25" t="s">
        <v>83</v>
      </c>
    </row>
    <row r="4" ht="36.96" customHeight="1">
      <c r="B4" s="29"/>
      <c r="C4" s="30"/>
      <c r="D4" s="31" t="s">
        <v>147</v>
      </c>
      <c r="E4" s="30"/>
      <c r="F4" s="30"/>
      <c r="G4" s="30"/>
      <c r="H4" s="30"/>
      <c r="I4" s="155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5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5"/>
      <c r="J6" s="30"/>
      <c r="K6" s="32"/>
    </row>
    <row r="7" ht="16.5" customHeight="1">
      <c r="B7" s="29"/>
      <c r="C7" s="30"/>
      <c r="D7" s="30"/>
      <c r="E7" s="156" t="str">
        <f>'Rekapitulace stavby'!K6</f>
        <v>Zvýšení bezpečnosti na železničních přejezdech v km 12,960 a 23,750 v ŽST Straškov</v>
      </c>
      <c r="F7" s="41"/>
      <c r="G7" s="41"/>
      <c r="H7" s="41"/>
      <c r="I7" s="155"/>
      <c r="J7" s="30"/>
      <c r="K7" s="32"/>
    </row>
    <row r="8">
      <c r="B8" s="29"/>
      <c r="C8" s="30"/>
      <c r="D8" s="41" t="s">
        <v>148</v>
      </c>
      <c r="E8" s="30"/>
      <c r="F8" s="30"/>
      <c r="G8" s="30"/>
      <c r="H8" s="30"/>
      <c r="I8" s="155"/>
      <c r="J8" s="30"/>
      <c r="K8" s="32"/>
    </row>
    <row r="9" s="1" customFormat="1" ht="16.5" customHeight="1">
      <c r="B9" s="47"/>
      <c r="C9" s="48"/>
      <c r="D9" s="48"/>
      <c r="E9" s="156" t="s">
        <v>1365</v>
      </c>
      <c r="F9" s="48"/>
      <c r="G9" s="48"/>
      <c r="H9" s="48"/>
      <c r="I9" s="157"/>
      <c r="J9" s="48"/>
      <c r="K9" s="52"/>
    </row>
    <row r="10" s="1" customFormat="1">
      <c r="B10" s="47"/>
      <c r="C10" s="48"/>
      <c r="D10" s="41" t="s">
        <v>150</v>
      </c>
      <c r="E10" s="48"/>
      <c r="F10" s="48"/>
      <c r="G10" s="48"/>
      <c r="H10" s="48"/>
      <c r="I10" s="157"/>
      <c r="J10" s="48"/>
      <c r="K10" s="52"/>
    </row>
    <row r="11" s="1" customFormat="1" ht="36.96" customHeight="1">
      <c r="B11" s="47"/>
      <c r="C11" s="48"/>
      <c r="D11" s="48"/>
      <c r="E11" s="158" t="s">
        <v>1460</v>
      </c>
      <c r="F11" s="48"/>
      <c r="G11" s="48"/>
      <c r="H11" s="48"/>
      <c r="I11" s="157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57"/>
      <c r="J12" s="48"/>
      <c r="K12" s="52"/>
    </row>
    <row r="13" s="1" customFormat="1" ht="14.4" customHeight="1">
      <c r="B13" s="47"/>
      <c r="C13" s="48"/>
      <c r="D13" s="41" t="s">
        <v>20</v>
      </c>
      <c r="E13" s="48"/>
      <c r="F13" s="36" t="s">
        <v>23</v>
      </c>
      <c r="G13" s="48"/>
      <c r="H13" s="48"/>
      <c r="I13" s="159" t="s">
        <v>22</v>
      </c>
      <c r="J13" s="36" t="s">
        <v>23</v>
      </c>
      <c r="K13" s="52"/>
    </row>
    <row r="14" s="1" customFormat="1" ht="14.4" customHeight="1">
      <c r="B14" s="47"/>
      <c r="C14" s="48"/>
      <c r="D14" s="41" t="s">
        <v>24</v>
      </c>
      <c r="E14" s="48"/>
      <c r="F14" s="36" t="s">
        <v>25</v>
      </c>
      <c r="G14" s="48"/>
      <c r="H14" s="48"/>
      <c r="I14" s="159" t="s">
        <v>26</v>
      </c>
      <c r="J14" s="160" t="str">
        <f>'Rekapitulace stavby'!AN8</f>
        <v>24. 10. 2018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57"/>
      <c r="J15" s="48"/>
      <c r="K15" s="52"/>
    </row>
    <row r="16" s="1" customFormat="1" ht="14.4" customHeight="1">
      <c r="B16" s="47"/>
      <c r="C16" s="48"/>
      <c r="D16" s="41" t="s">
        <v>28</v>
      </c>
      <c r="E16" s="48"/>
      <c r="F16" s="48"/>
      <c r="G16" s="48"/>
      <c r="H16" s="48"/>
      <c r="I16" s="159" t="s">
        <v>29</v>
      </c>
      <c r="J16" s="36" t="str">
        <f>IF('Rekapitulace stavby'!AN10="","",'Rekapitulace stavby'!AN10)</f>
        <v>70994234</v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>SŽDC, s.o.</v>
      </c>
      <c r="F17" s="48"/>
      <c r="G17" s="48"/>
      <c r="H17" s="48"/>
      <c r="I17" s="159" t="s">
        <v>32</v>
      </c>
      <c r="J17" s="36" t="str">
        <f>IF('Rekapitulace stavby'!AN11="","",'Rekapitulace stavby'!AN11)</f>
        <v>CZ70994234</v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57"/>
      <c r="J18" s="48"/>
      <c r="K18" s="52"/>
    </row>
    <row r="19" s="1" customFormat="1" ht="14.4" customHeight="1">
      <c r="B19" s="47"/>
      <c r="C19" s="48"/>
      <c r="D19" s="41" t="s">
        <v>34</v>
      </c>
      <c r="E19" s="48"/>
      <c r="F19" s="48"/>
      <c r="G19" s="48"/>
      <c r="H19" s="48"/>
      <c r="I19" s="159" t="s">
        <v>29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59" t="s">
        <v>32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57"/>
      <c r="J21" s="48"/>
      <c r="K21" s="52"/>
    </row>
    <row r="22" s="1" customFormat="1" ht="14.4" customHeight="1">
      <c r="B22" s="47"/>
      <c r="C22" s="48"/>
      <c r="D22" s="41" t="s">
        <v>36</v>
      </c>
      <c r="E22" s="48"/>
      <c r="F22" s="48"/>
      <c r="G22" s="48"/>
      <c r="H22" s="48"/>
      <c r="I22" s="159" t="s">
        <v>29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59" t="s">
        <v>32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57"/>
      <c r="J24" s="48"/>
      <c r="K24" s="52"/>
    </row>
    <row r="25" s="1" customFormat="1" ht="14.4" customHeight="1">
      <c r="B25" s="47"/>
      <c r="C25" s="48"/>
      <c r="D25" s="41" t="s">
        <v>39</v>
      </c>
      <c r="E25" s="48"/>
      <c r="F25" s="48"/>
      <c r="G25" s="48"/>
      <c r="H25" s="48"/>
      <c r="I25" s="157"/>
      <c r="J25" s="48"/>
      <c r="K25" s="52"/>
    </row>
    <row r="26" s="7" customFormat="1" ht="16.5" customHeight="1">
      <c r="B26" s="161"/>
      <c r="C26" s="162"/>
      <c r="D26" s="162"/>
      <c r="E26" s="45" t="s">
        <v>23</v>
      </c>
      <c r="F26" s="45"/>
      <c r="G26" s="45"/>
      <c r="H26" s="45"/>
      <c r="I26" s="163"/>
      <c r="J26" s="162"/>
      <c r="K26" s="164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57"/>
      <c r="J27" s="48"/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5"/>
      <c r="J28" s="107"/>
      <c r="K28" s="166"/>
    </row>
    <row r="29" s="1" customFormat="1" ht="25.44" customHeight="1">
      <c r="B29" s="47"/>
      <c r="C29" s="48"/>
      <c r="D29" s="167" t="s">
        <v>40</v>
      </c>
      <c r="E29" s="48"/>
      <c r="F29" s="48"/>
      <c r="G29" s="48"/>
      <c r="H29" s="48"/>
      <c r="I29" s="157"/>
      <c r="J29" s="168">
        <f>ROUND(J83,2)</f>
        <v>0</v>
      </c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5"/>
      <c r="J30" s="107"/>
      <c r="K30" s="166"/>
    </row>
    <row r="31" s="1" customFormat="1" ht="14.4" customHeight="1">
      <c r="B31" s="47"/>
      <c r="C31" s="48"/>
      <c r="D31" s="48"/>
      <c r="E31" s="48"/>
      <c r="F31" s="53" t="s">
        <v>42</v>
      </c>
      <c r="G31" s="48"/>
      <c r="H31" s="48"/>
      <c r="I31" s="169" t="s">
        <v>41</v>
      </c>
      <c r="J31" s="53" t="s">
        <v>43</v>
      </c>
      <c r="K31" s="52"/>
    </row>
    <row r="32" s="1" customFormat="1" ht="14.4" customHeight="1">
      <c r="B32" s="47"/>
      <c r="C32" s="48"/>
      <c r="D32" s="56" t="s">
        <v>44</v>
      </c>
      <c r="E32" s="56" t="s">
        <v>45</v>
      </c>
      <c r="F32" s="170">
        <f>ROUND(SUM(BE83:BE131), 2)</f>
        <v>0</v>
      </c>
      <c r="G32" s="48"/>
      <c r="H32" s="48"/>
      <c r="I32" s="171">
        <v>0.20999999999999999</v>
      </c>
      <c r="J32" s="170">
        <f>ROUND(ROUND((SUM(BE83:BE131)), 2)*I32, 2)</f>
        <v>0</v>
      </c>
      <c r="K32" s="52"/>
    </row>
    <row r="33" s="1" customFormat="1" ht="14.4" customHeight="1">
      <c r="B33" s="47"/>
      <c r="C33" s="48"/>
      <c r="D33" s="48"/>
      <c r="E33" s="56" t="s">
        <v>46</v>
      </c>
      <c r="F33" s="170">
        <f>ROUND(SUM(BF83:BF131), 2)</f>
        <v>0</v>
      </c>
      <c r="G33" s="48"/>
      <c r="H33" s="48"/>
      <c r="I33" s="171">
        <v>0.14999999999999999</v>
      </c>
      <c r="J33" s="170">
        <f>ROUND(ROUND((SUM(BF83:BF131)),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47</v>
      </c>
      <c r="F34" s="170">
        <f>ROUND(SUM(BG83:BG131), 2)</f>
        <v>0</v>
      </c>
      <c r="G34" s="48"/>
      <c r="H34" s="48"/>
      <c r="I34" s="171">
        <v>0.20999999999999999</v>
      </c>
      <c r="J34" s="170">
        <v>0</v>
      </c>
      <c r="K34" s="52"/>
    </row>
    <row r="35" hidden="1" s="1" customFormat="1" ht="14.4" customHeight="1">
      <c r="B35" s="47"/>
      <c r="C35" s="48"/>
      <c r="D35" s="48"/>
      <c r="E35" s="56" t="s">
        <v>48</v>
      </c>
      <c r="F35" s="170">
        <f>ROUND(SUM(BH83:BH131), 2)</f>
        <v>0</v>
      </c>
      <c r="G35" s="48"/>
      <c r="H35" s="48"/>
      <c r="I35" s="171">
        <v>0.14999999999999999</v>
      </c>
      <c r="J35" s="170">
        <v>0</v>
      </c>
      <c r="K35" s="52"/>
    </row>
    <row r="36" hidden="1" s="1" customFormat="1" ht="14.4" customHeight="1">
      <c r="B36" s="47"/>
      <c r="C36" s="48"/>
      <c r="D36" s="48"/>
      <c r="E36" s="56" t="s">
        <v>49</v>
      </c>
      <c r="F36" s="170">
        <f>ROUND(SUM(BI83:BI131), 2)</f>
        <v>0</v>
      </c>
      <c r="G36" s="48"/>
      <c r="H36" s="48"/>
      <c r="I36" s="171">
        <v>0</v>
      </c>
      <c r="J36" s="170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57"/>
      <c r="J37" s="48"/>
      <c r="K37" s="52"/>
    </row>
    <row r="38" s="1" customFormat="1" ht="25.44" customHeight="1">
      <c r="B38" s="47"/>
      <c r="C38" s="172"/>
      <c r="D38" s="173" t="s">
        <v>50</v>
      </c>
      <c r="E38" s="99"/>
      <c r="F38" s="99"/>
      <c r="G38" s="174" t="s">
        <v>51</v>
      </c>
      <c r="H38" s="175" t="s">
        <v>52</v>
      </c>
      <c r="I38" s="176"/>
      <c r="J38" s="177">
        <f>SUM(J29:J36)</f>
        <v>0</v>
      </c>
      <c r="K38" s="178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79"/>
      <c r="J39" s="69"/>
      <c r="K39" s="70"/>
    </row>
    <row r="43" s="1" customFormat="1" ht="6.96" customHeight="1">
      <c r="B43" s="180"/>
      <c r="C43" s="181"/>
      <c r="D43" s="181"/>
      <c r="E43" s="181"/>
      <c r="F43" s="181"/>
      <c r="G43" s="181"/>
      <c r="H43" s="181"/>
      <c r="I43" s="182"/>
      <c r="J43" s="181"/>
      <c r="K43" s="183"/>
    </row>
    <row r="44" s="1" customFormat="1" ht="36.96" customHeight="1">
      <c r="B44" s="47"/>
      <c r="C44" s="31" t="s">
        <v>152</v>
      </c>
      <c r="D44" s="48"/>
      <c r="E44" s="48"/>
      <c r="F44" s="48"/>
      <c r="G44" s="48"/>
      <c r="H44" s="48"/>
      <c r="I44" s="157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57"/>
      <c r="J45" s="48"/>
      <c r="K45" s="52"/>
    </row>
    <row r="46" s="1" customFormat="1" ht="14.4" customHeight="1">
      <c r="B46" s="47"/>
      <c r="C46" s="41" t="s">
        <v>18</v>
      </c>
      <c r="D46" s="48"/>
      <c r="E46" s="48"/>
      <c r="F46" s="48"/>
      <c r="G46" s="48"/>
      <c r="H46" s="48"/>
      <c r="I46" s="157"/>
      <c r="J46" s="48"/>
      <c r="K46" s="52"/>
    </row>
    <row r="47" s="1" customFormat="1" ht="16.5" customHeight="1">
      <c r="B47" s="47"/>
      <c r="C47" s="48"/>
      <c r="D47" s="48"/>
      <c r="E47" s="156" t="str">
        <f>E7</f>
        <v>Zvýšení bezpečnosti na železničních přejezdech v km 12,960 a 23,750 v ŽST Straškov</v>
      </c>
      <c r="F47" s="41"/>
      <c r="G47" s="41"/>
      <c r="H47" s="41"/>
      <c r="I47" s="157"/>
      <c r="J47" s="48"/>
      <c r="K47" s="52"/>
    </row>
    <row r="48">
      <c r="B48" s="29"/>
      <c r="C48" s="41" t="s">
        <v>148</v>
      </c>
      <c r="D48" s="30"/>
      <c r="E48" s="30"/>
      <c r="F48" s="30"/>
      <c r="G48" s="30"/>
      <c r="H48" s="30"/>
      <c r="I48" s="155"/>
      <c r="J48" s="30"/>
      <c r="K48" s="32"/>
    </row>
    <row r="49" s="1" customFormat="1" ht="16.5" customHeight="1">
      <c r="B49" s="47"/>
      <c r="C49" s="48"/>
      <c r="D49" s="48"/>
      <c r="E49" s="156" t="s">
        <v>1365</v>
      </c>
      <c r="F49" s="48"/>
      <c r="G49" s="48"/>
      <c r="H49" s="48"/>
      <c r="I49" s="157"/>
      <c r="J49" s="48"/>
      <c r="K49" s="52"/>
    </row>
    <row r="50" s="1" customFormat="1" ht="14.4" customHeight="1">
      <c r="B50" s="47"/>
      <c r="C50" s="41" t="s">
        <v>150</v>
      </c>
      <c r="D50" s="48"/>
      <c r="E50" s="48"/>
      <c r="F50" s="48"/>
      <c r="G50" s="48"/>
      <c r="H50" s="48"/>
      <c r="I50" s="157"/>
      <c r="J50" s="48"/>
      <c r="K50" s="52"/>
    </row>
    <row r="51" s="1" customFormat="1" ht="17.25" customHeight="1">
      <c r="B51" s="47"/>
      <c r="C51" s="48"/>
      <c r="D51" s="48"/>
      <c r="E51" s="158" t="str">
        <f>E11</f>
        <v>5.02 - Kabelizace a zemní práce - ÚOŽI</v>
      </c>
      <c r="F51" s="48"/>
      <c r="G51" s="48"/>
      <c r="H51" s="48"/>
      <c r="I51" s="157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57"/>
      <c r="J52" s="48"/>
      <c r="K52" s="52"/>
    </row>
    <row r="53" s="1" customFormat="1" ht="18" customHeight="1">
      <c r="B53" s="47"/>
      <c r="C53" s="41" t="s">
        <v>24</v>
      </c>
      <c r="D53" s="48"/>
      <c r="E53" s="48"/>
      <c r="F53" s="36" t="str">
        <f>F14</f>
        <v>Straškov</v>
      </c>
      <c r="G53" s="48"/>
      <c r="H53" s="48"/>
      <c r="I53" s="159" t="s">
        <v>26</v>
      </c>
      <c r="J53" s="160" t="str">
        <f>IF(J14="","",J14)</f>
        <v>24. 10. 2018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57"/>
      <c r="J54" s="48"/>
      <c r="K54" s="52"/>
    </row>
    <row r="55" s="1" customFormat="1">
      <c r="B55" s="47"/>
      <c r="C55" s="41" t="s">
        <v>28</v>
      </c>
      <c r="D55" s="48"/>
      <c r="E55" s="48"/>
      <c r="F55" s="36" t="str">
        <f>E17</f>
        <v>SŽDC, s.o.</v>
      </c>
      <c r="G55" s="48"/>
      <c r="H55" s="48"/>
      <c r="I55" s="159" t="s">
        <v>36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34</v>
      </c>
      <c r="D56" s="48"/>
      <c r="E56" s="48"/>
      <c r="F56" s="36" t="str">
        <f>IF(E20="","",E20)</f>
        <v/>
      </c>
      <c r="G56" s="48"/>
      <c r="H56" s="48"/>
      <c r="I56" s="157"/>
      <c r="J56" s="184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57"/>
      <c r="J57" s="48"/>
      <c r="K57" s="52"/>
    </row>
    <row r="58" s="1" customFormat="1" ht="29.28" customHeight="1">
      <c r="B58" s="47"/>
      <c r="C58" s="185" t="s">
        <v>153</v>
      </c>
      <c r="D58" s="172"/>
      <c r="E58" s="172"/>
      <c r="F58" s="172"/>
      <c r="G58" s="172"/>
      <c r="H58" s="172"/>
      <c r="I58" s="186"/>
      <c r="J58" s="187" t="s">
        <v>154</v>
      </c>
      <c r="K58" s="188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57"/>
      <c r="J59" s="48"/>
      <c r="K59" s="52"/>
    </row>
    <row r="60" s="1" customFormat="1" ht="29.28" customHeight="1">
      <c r="B60" s="47"/>
      <c r="C60" s="189" t="s">
        <v>155</v>
      </c>
      <c r="D60" s="48"/>
      <c r="E60" s="48"/>
      <c r="F60" s="48"/>
      <c r="G60" s="48"/>
      <c r="H60" s="48"/>
      <c r="I60" s="157"/>
      <c r="J60" s="168">
        <f>J83</f>
        <v>0</v>
      </c>
      <c r="K60" s="52"/>
      <c r="AU60" s="25" t="s">
        <v>156</v>
      </c>
    </row>
    <row r="61" s="8" customFormat="1" ht="24.96" customHeight="1">
      <c r="B61" s="190"/>
      <c r="C61" s="191"/>
      <c r="D61" s="192" t="s">
        <v>222</v>
      </c>
      <c r="E61" s="193"/>
      <c r="F61" s="193"/>
      <c r="G61" s="193"/>
      <c r="H61" s="193"/>
      <c r="I61" s="194"/>
      <c r="J61" s="195">
        <f>J84</f>
        <v>0</v>
      </c>
      <c r="K61" s="196"/>
    </row>
    <row r="62" s="1" customFormat="1" ht="21.84" customHeight="1">
      <c r="B62" s="47"/>
      <c r="C62" s="48"/>
      <c r="D62" s="48"/>
      <c r="E62" s="48"/>
      <c r="F62" s="48"/>
      <c r="G62" s="48"/>
      <c r="H62" s="48"/>
      <c r="I62" s="157"/>
      <c r="J62" s="48"/>
      <c r="K62" s="52"/>
    </row>
    <row r="63" s="1" customFormat="1" ht="6.96" customHeight="1">
      <c r="B63" s="68"/>
      <c r="C63" s="69"/>
      <c r="D63" s="69"/>
      <c r="E63" s="69"/>
      <c r="F63" s="69"/>
      <c r="G63" s="69"/>
      <c r="H63" s="69"/>
      <c r="I63" s="179"/>
      <c r="J63" s="69"/>
      <c r="K63" s="70"/>
    </row>
    <row r="67" s="1" customFormat="1" ht="6.96" customHeight="1">
      <c r="B67" s="71"/>
      <c r="C67" s="72"/>
      <c r="D67" s="72"/>
      <c r="E67" s="72"/>
      <c r="F67" s="72"/>
      <c r="G67" s="72"/>
      <c r="H67" s="72"/>
      <c r="I67" s="182"/>
      <c r="J67" s="72"/>
      <c r="K67" s="72"/>
      <c r="L67" s="73"/>
    </row>
    <row r="68" s="1" customFormat="1" ht="36.96" customHeight="1">
      <c r="B68" s="47"/>
      <c r="C68" s="74" t="s">
        <v>162</v>
      </c>
      <c r="D68" s="75"/>
      <c r="E68" s="75"/>
      <c r="F68" s="75"/>
      <c r="G68" s="75"/>
      <c r="H68" s="75"/>
      <c r="I68" s="204"/>
      <c r="J68" s="75"/>
      <c r="K68" s="75"/>
      <c r="L68" s="73"/>
    </row>
    <row r="69" s="1" customFormat="1" ht="6.96" customHeight="1">
      <c r="B69" s="47"/>
      <c r="C69" s="75"/>
      <c r="D69" s="75"/>
      <c r="E69" s="75"/>
      <c r="F69" s="75"/>
      <c r="G69" s="75"/>
      <c r="H69" s="75"/>
      <c r="I69" s="204"/>
      <c r="J69" s="75"/>
      <c r="K69" s="75"/>
      <c r="L69" s="73"/>
    </row>
    <row r="70" s="1" customFormat="1" ht="14.4" customHeight="1">
      <c r="B70" s="47"/>
      <c r="C70" s="77" t="s">
        <v>18</v>
      </c>
      <c r="D70" s="75"/>
      <c r="E70" s="75"/>
      <c r="F70" s="75"/>
      <c r="G70" s="75"/>
      <c r="H70" s="75"/>
      <c r="I70" s="204"/>
      <c r="J70" s="75"/>
      <c r="K70" s="75"/>
      <c r="L70" s="73"/>
    </row>
    <row r="71" s="1" customFormat="1" ht="16.5" customHeight="1">
      <c r="B71" s="47"/>
      <c r="C71" s="75"/>
      <c r="D71" s="75"/>
      <c r="E71" s="205" t="str">
        <f>E7</f>
        <v>Zvýšení bezpečnosti na železničních přejezdech v km 12,960 a 23,750 v ŽST Straškov</v>
      </c>
      <c r="F71" s="77"/>
      <c r="G71" s="77"/>
      <c r="H71" s="77"/>
      <c r="I71" s="204"/>
      <c r="J71" s="75"/>
      <c r="K71" s="75"/>
      <c r="L71" s="73"/>
    </row>
    <row r="72">
      <c r="B72" s="29"/>
      <c r="C72" s="77" t="s">
        <v>148</v>
      </c>
      <c r="D72" s="206"/>
      <c r="E72" s="206"/>
      <c r="F72" s="206"/>
      <c r="G72" s="206"/>
      <c r="H72" s="206"/>
      <c r="I72" s="149"/>
      <c r="J72" s="206"/>
      <c r="K72" s="206"/>
      <c r="L72" s="207"/>
    </row>
    <row r="73" s="1" customFormat="1" ht="16.5" customHeight="1">
      <c r="B73" s="47"/>
      <c r="C73" s="75"/>
      <c r="D73" s="75"/>
      <c r="E73" s="205" t="s">
        <v>1365</v>
      </c>
      <c r="F73" s="75"/>
      <c r="G73" s="75"/>
      <c r="H73" s="75"/>
      <c r="I73" s="204"/>
      <c r="J73" s="75"/>
      <c r="K73" s="75"/>
      <c r="L73" s="73"/>
    </row>
    <row r="74" s="1" customFormat="1" ht="14.4" customHeight="1">
      <c r="B74" s="47"/>
      <c r="C74" s="77" t="s">
        <v>150</v>
      </c>
      <c r="D74" s="75"/>
      <c r="E74" s="75"/>
      <c r="F74" s="75"/>
      <c r="G74" s="75"/>
      <c r="H74" s="75"/>
      <c r="I74" s="204"/>
      <c r="J74" s="75"/>
      <c r="K74" s="75"/>
      <c r="L74" s="73"/>
    </row>
    <row r="75" s="1" customFormat="1" ht="17.25" customHeight="1">
      <c r="B75" s="47"/>
      <c r="C75" s="75"/>
      <c r="D75" s="75"/>
      <c r="E75" s="83" t="str">
        <f>E11</f>
        <v>5.02 - Kabelizace a zemní práce - ÚOŽI</v>
      </c>
      <c r="F75" s="75"/>
      <c r="G75" s="75"/>
      <c r="H75" s="75"/>
      <c r="I75" s="204"/>
      <c r="J75" s="75"/>
      <c r="K75" s="75"/>
      <c r="L75" s="73"/>
    </row>
    <row r="76" s="1" customFormat="1" ht="6.96" customHeight="1">
      <c r="B76" s="47"/>
      <c r="C76" s="75"/>
      <c r="D76" s="75"/>
      <c r="E76" s="75"/>
      <c r="F76" s="75"/>
      <c r="G76" s="75"/>
      <c r="H76" s="75"/>
      <c r="I76" s="204"/>
      <c r="J76" s="75"/>
      <c r="K76" s="75"/>
      <c r="L76" s="73"/>
    </row>
    <row r="77" s="1" customFormat="1" ht="18" customHeight="1">
      <c r="B77" s="47"/>
      <c r="C77" s="77" t="s">
        <v>24</v>
      </c>
      <c r="D77" s="75"/>
      <c r="E77" s="75"/>
      <c r="F77" s="208" t="str">
        <f>F14</f>
        <v>Straškov</v>
      </c>
      <c r="G77" s="75"/>
      <c r="H77" s="75"/>
      <c r="I77" s="209" t="s">
        <v>26</v>
      </c>
      <c r="J77" s="86" t="str">
        <f>IF(J14="","",J14)</f>
        <v>24. 10. 2018</v>
      </c>
      <c r="K77" s="75"/>
      <c r="L77" s="73"/>
    </row>
    <row r="78" s="1" customFormat="1" ht="6.96" customHeight="1">
      <c r="B78" s="47"/>
      <c r="C78" s="75"/>
      <c r="D78" s="75"/>
      <c r="E78" s="75"/>
      <c r="F78" s="75"/>
      <c r="G78" s="75"/>
      <c r="H78" s="75"/>
      <c r="I78" s="204"/>
      <c r="J78" s="75"/>
      <c r="K78" s="75"/>
      <c r="L78" s="73"/>
    </row>
    <row r="79" s="1" customFormat="1">
      <c r="B79" s="47"/>
      <c r="C79" s="77" t="s">
        <v>28</v>
      </c>
      <c r="D79" s="75"/>
      <c r="E79" s="75"/>
      <c r="F79" s="208" t="str">
        <f>E17</f>
        <v>SŽDC, s.o.</v>
      </c>
      <c r="G79" s="75"/>
      <c r="H79" s="75"/>
      <c r="I79" s="209" t="s">
        <v>36</v>
      </c>
      <c r="J79" s="208" t="str">
        <f>E23</f>
        <v xml:space="preserve"> </v>
      </c>
      <c r="K79" s="75"/>
      <c r="L79" s="73"/>
    </row>
    <row r="80" s="1" customFormat="1" ht="14.4" customHeight="1">
      <c r="B80" s="47"/>
      <c r="C80" s="77" t="s">
        <v>34</v>
      </c>
      <c r="D80" s="75"/>
      <c r="E80" s="75"/>
      <c r="F80" s="208" t="str">
        <f>IF(E20="","",E20)</f>
        <v/>
      </c>
      <c r="G80" s="75"/>
      <c r="H80" s="75"/>
      <c r="I80" s="204"/>
      <c r="J80" s="75"/>
      <c r="K80" s="75"/>
      <c r="L80" s="73"/>
    </row>
    <row r="81" s="1" customFormat="1" ht="10.32" customHeight="1">
      <c r="B81" s="47"/>
      <c r="C81" s="75"/>
      <c r="D81" s="75"/>
      <c r="E81" s="75"/>
      <c r="F81" s="75"/>
      <c r="G81" s="75"/>
      <c r="H81" s="75"/>
      <c r="I81" s="204"/>
      <c r="J81" s="75"/>
      <c r="K81" s="75"/>
      <c r="L81" s="73"/>
    </row>
    <row r="82" s="10" customFormat="1" ht="29.28" customHeight="1">
      <c r="B82" s="210"/>
      <c r="C82" s="211" t="s">
        <v>163</v>
      </c>
      <c r="D82" s="212" t="s">
        <v>59</v>
      </c>
      <c r="E82" s="212" t="s">
        <v>55</v>
      </c>
      <c r="F82" s="212" t="s">
        <v>164</v>
      </c>
      <c r="G82" s="212" t="s">
        <v>165</v>
      </c>
      <c r="H82" s="212" t="s">
        <v>166</v>
      </c>
      <c r="I82" s="213" t="s">
        <v>167</v>
      </c>
      <c r="J82" s="212" t="s">
        <v>154</v>
      </c>
      <c r="K82" s="214" t="s">
        <v>168</v>
      </c>
      <c r="L82" s="215"/>
      <c r="M82" s="103" t="s">
        <v>169</v>
      </c>
      <c r="N82" s="104" t="s">
        <v>44</v>
      </c>
      <c r="O82" s="104" t="s">
        <v>170</v>
      </c>
      <c r="P82" s="104" t="s">
        <v>171</v>
      </c>
      <c r="Q82" s="104" t="s">
        <v>172</v>
      </c>
      <c r="R82" s="104" t="s">
        <v>173</v>
      </c>
      <c r="S82" s="104" t="s">
        <v>174</v>
      </c>
      <c r="T82" s="105" t="s">
        <v>175</v>
      </c>
    </row>
    <row r="83" s="1" customFormat="1" ht="29.28" customHeight="1">
      <c r="B83" s="47"/>
      <c r="C83" s="109" t="s">
        <v>155</v>
      </c>
      <c r="D83" s="75"/>
      <c r="E83" s="75"/>
      <c r="F83" s="75"/>
      <c r="G83" s="75"/>
      <c r="H83" s="75"/>
      <c r="I83" s="204"/>
      <c r="J83" s="216">
        <f>BK83</f>
        <v>0</v>
      </c>
      <c r="K83" s="75"/>
      <c r="L83" s="73"/>
      <c r="M83" s="106"/>
      <c r="N83" s="107"/>
      <c r="O83" s="107"/>
      <c r="P83" s="217">
        <f>P84</f>
        <v>0</v>
      </c>
      <c r="Q83" s="107"/>
      <c r="R83" s="217">
        <f>R84</f>
        <v>0</v>
      </c>
      <c r="S83" s="107"/>
      <c r="T83" s="218">
        <f>T84</f>
        <v>0</v>
      </c>
      <c r="AT83" s="25" t="s">
        <v>73</v>
      </c>
      <c r="AU83" s="25" t="s">
        <v>156</v>
      </c>
      <c r="BK83" s="219">
        <f>BK84</f>
        <v>0</v>
      </c>
    </row>
    <row r="84" s="11" customFormat="1" ht="37.44" customHeight="1">
      <c r="B84" s="220"/>
      <c r="C84" s="221"/>
      <c r="D84" s="222" t="s">
        <v>73</v>
      </c>
      <c r="E84" s="223" t="s">
        <v>223</v>
      </c>
      <c r="F84" s="223" t="s">
        <v>224</v>
      </c>
      <c r="G84" s="221"/>
      <c r="H84" s="221"/>
      <c r="I84" s="224"/>
      <c r="J84" s="225">
        <f>BK84</f>
        <v>0</v>
      </c>
      <c r="K84" s="221"/>
      <c r="L84" s="226"/>
      <c r="M84" s="227"/>
      <c r="N84" s="228"/>
      <c r="O84" s="228"/>
      <c r="P84" s="229">
        <f>SUM(P85:P131)</f>
        <v>0</v>
      </c>
      <c r="Q84" s="228"/>
      <c r="R84" s="229">
        <f>SUM(R85:R131)</f>
        <v>0</v>
      </c>
      <c r="S84" s="228"/>
      <c r="T84" s="230">
        <f>SUM(T85:T131)</f>
        <v>0</v>
      </c>
      <c r="AR84" s="231" t="s">
        <v>185</v>
      </c>
      <c r="AT84" s="232" t="s">
        <v>73</v>
      </c>
      <c r="AU84" s="232" t="s">
        <v>74</v>
      </c>
      <c r="AY84" s="231" t="s">
        <v>178</v>
      </c>
      <c r="BK84" s="233">
        <f>SUM(BK85:BK131)</f>
        <v>0</v>
      </c>
    </row>
    <row r="85" s="1" customFormat="1" ht="25.5" customHeight="1">
      <c r="B85" s="47"/>
      <c r="C85" s="236" t="s">
        <v>81</v>
      </c>
      <c r="D85" s="236" t="s">
        <v>180</v>
      </c>
      <c r="E85" s="237" t="s">
        <v>885</v>
      </c>
      <c r="F85" s="238" t="s">
        <v>886</v>
      </c>
      <c r="G85" s="239" t="s">
        <v>887</v>
      </c>
      <c r="H85" s="240">
        <v>20</v>
      </c>
      <c r="I85" s="241"/>
      <c r="J85" s="242">
        <f>ROUND(I85*H85,2)</f>
        <v>0</v>
      </c>
      <c r="K85" s="238" t="s">
        <v>227</v>
      </c>
      <c r="L85" s="73"/>
      <c r="M85" s="243" t="s">
        <v>23</v>
      </c>
      <c r="N85" s="244" t="s">
        <v>45</v>
      </c>
      <c r="O85" s="48"/>
      <c r="P85" s="245">
        <f>O85*H85</f>
        <v>0</v>
      </c>
      <c r="Q85" s="245">
        <v>0</v>
      </c>
      <c r="R85" s="245">
        <f>Q85*H85</f>
        <v>0</v>
      </c>
      <c r="S85" s="245">
        <v>0</v>
      </c>
      <c r="T85" s="246">
        <f>S85*H85</f>
        <v>0</v>
      </c>
      <c r="AR85" s="25" t="s">
        <v>218</v>
      </c>
      <c r="AT85" s="25" t="s">
        <v>180</v>
      </c>
      <c r="AU85" s="25" t="s">
        <v>81</v>
      </c>
      <c r="AY85" s="25" t="s">
        <v>178</v>
      </c>
      <c r="BE85" s="247">
        <f>IF(N85="základní",J85,0)</f>
        <v>0</v>
      </c>
      <c r="BF85" s="247">
        <f>IF(N85="snížená",J85,0)</f>
        <v>0</v>
      </c>
      <c r="BG85" s="247">
        <f>IF(N85="zákl. přenesená",J85,0)</f>
        <v>0</v>
      </c>
      <c r="BH85" s="247">
        <f>IF(N85="sníž. přenesená",J85,0)</f>
        <v>0</v>
      </c>
      <c r="BI85" s="247">
        <f>IF(N85="nulová",J85,0)</f>
        <v>0</v>
      </c>
      <c r="BJ85" s="25" t="s">
        <v>81</v>
      </c>
      <c r="BK85" s="247">
        <f>ROUND(I85*H85,2)</f>
        <v>0</v>
      </c>
      <c r="BL85" s="25" t="s">
        <v>218</v>
      </c>
      <c r="BM85" s="25" t="s">
        <v>1461</v>
      </c>
    </row>
    <row r="86" s="1" customFormat="1" ht="25.5" customHeight="1">
      <c r="B86" s="47"/>
      <c r="C86" s="236" t="s">
        <v>83</v>
      </c>
      <c r="D86" s="236" t="s">
        <v>180</v>
      </c>
      <c r="E86" s="237" t="s">
        <v>1462</v>
      </c>
      <c r="F86" s="238" t="s">
        <v>1463</v>
      </c>
      <c r="G86" s="239" t="s">
        <v>887</v>
      </c>
      <c r="H86" s="240">
        <v>10</v>
      </c>
      <c r="I86" s="241"/>
      <c r="J86" s="242">
        <f>ROUND(I86*H86,2)</f>
        <v>0</v>
      </c>
      <c r="K86" s="238" t="s">
        <v>227</v>
      </c>
      <c r="L86" s="73"/>
      <c r="M86" s="243" t="s">
        <v>23</v>
      </c>
      <c r="N86" s="244" t="s">
        <v>45</v>
      </c>
      <c r="O86" s="48"/>
      <c r="P86" s="245">
        <f>O86*H86</f>
        <v>0</v>
      </c>
      <c r="Q86" s="245">
        <v>0</v>
      </c>
      <c r="R86" s="245">
        <f>Q86*H86</f>
        <v>0</v>
      </c>
      <c r="S86" s="245">
        <v>0</v>
      </c>
      <c r="T86" s="246">
        <f>S86*H86</f>
        <v>0</v>
      </c>
      <c r="AR86" s="25" t="s">
        <v>218</v>
      </c>
      <c r="AT86" s="25" t="s">
        <v>180</v>
      </c>
      <c r="AU86" s="25" t="s">
        <v>81</v>
      </c>
      <c r="AY86" s="25" t="s">
        <v>178</v>
      </c>
      <c r="BE86" s="247">
        <f>IF(N86="základní",J86,0)</f>
        <v>0</v>
      </c>
      <c r="BF86" s="247">
        <f>IF(N86="snížená",J86,0)</f>
        <v>0</v>
      </c>
      <c r="BG86" s="247">
        <f>IF(N86="zákl. přenesená",J86,0)</f>
        <v>0</v>
      </c>
      <c r="BH86" s="247">
        <f>IF(N86="sníž. přenesená",J86,0)</f>
        <v>0</v>
      </c>
      <c r="BI86" s="247">
        <f>IF(N86="nulová",J86,0)</f>
        <v>0</v>
      </c>
      <c r="BJ86" s="25" t="s">
        <v>81</v>
      </c>
      <c r="BK86" s="247">
        <f>ROUND(I86*H86,2)</f>
        <v>0</v>
      </c>
      <c r="BL86" s="25" t="s">
        <v>218</v>
      </c>
      <c r="BM86" s="25" t="s">
        <v>1464</v>
      </c>
    </row>
    <row r="87" s="1" customFormat="1" ht="25.5" customHeight="1">
      <c r="B87" s="47"/>
      <c r="C87" s="236" t="s">
        <v>191</v>
      </c>
      <c r="D87" s="236" t="s">
        <v>180</v>
      </c>
      <c r="E87" s="237" t="s">
        <v>1465</v>
      </c>
      <c r="F87" s="238" t="s">
        <v>1466</v>
      </c>
      <c r="G87" s="239" t="s">
        <v>887</v>
      </c>
      <c r="H87" s="240">
        <v>710</v>
      </c>
      <c r="I87" s="241"/>
      <c r="J87" s="242">
        <f>ROUND(I87*H87,2)</f>
        <v>0</v>
      </c>
      <c r="K87" s="238" t="s">
        <v>227</v>
      </c>
      <c r="L87" s="73"/>
      <c r="M87" s="243" t="s">
        <v>23</v>
      </c>
      <c r="N87" s="244" t="s">
        <v>45</v>
      </c>
      <c r="O87" s="48"/>
      <c r="P87" s="245">
        <f>O87*H87</f>
        <v>0</v>
      </c>
      <c r="Q87" s="245">
        <v>0</v>
      </c>
      <c r="R87" s="245">
        <f>Q87*H87</f>
        <v>0</v>
      </c>
      <c r="S87" s="245">
        <v>0</v>
      </c>
      <c r="T87" s="246">
        <f>S87*H87</f>
        <v>0</v>
      </c>
      <c r="AR87" s="25" t="s">
        <v>218</v>
      </c>
      <c r="AT87" s="25" t="s">
        <v>180</v>
      </c>
      <c r="AU87" s="25" t="s">
        <v>81</v>
      </c>
      <c r="AY87" s="25" t="s">
        <v>178</v>
      </c>
      <c r="BE87" s="247">
        <f>IF(N87="základní",J87,0)</f>
        <v>0</v>
      </c>
      <c r="BF87" s="247">
        <f>IF(N87="snížená",J87,0)</f>
        <v>0</v>
      </c>
      <c r="BG87" s="247">
        <f>IF(N87="zákl. přenesená",J87,0)</f>
        <v>0</v>
      </c>
      <c r="BH87" s="247">
        <f>IF(N87="sníž. přenesená",J87,0)</f>
        <v>0</v>
      </c>
      <c r="BI87" s="247">
        <f>IF(N87="nulová",J87,0)</f>
        <v>0</v>
      </c>
      <c r="BJ87" s="25" t="s">
        <v>81</v>
      </c>
      <c r="BK87" s="247">
        <f>ROUND(I87*H87,2)</f>
        <v>0</v>
      </c>
      <c r="BL87" s="25" t="s">
        <v>218</v>
      </c>
      <c r="BM87" s="25" t="s">
        <v>1467</v>
      </c>
    </row>
    <row r="88" s="1" customFormat="1" ht="63.75" customHeight="1">
      <c r="B88" s="47"/>
      <c r="C88" s="236" t="s">
        <v>185</v>
      </c>
      <c r="D88" s="236" t="s">
        <v>180</v>
      </c>
      <c r="E88" s="237" t="s">
        <v>1468</v>
      </c>
      <c r="F88" s="238" t="s">
        <v>1469</v>
      </c>
      <c r="G88" s="239" t="s">
        <v>887</v>
      </c>
      <c r="H88" s="240">
        <v>20015</v>
      </c>
      <c r="I88" s="241"/>
      <c r="J88" s="242">
        <f>ROUND(I88*H88,2)</f>
        <v>0</v>
      </c>
      <c r="K88" s="238" t="s">
        <v>227</v>
      </c>
      <c r="L88" s="73"/>
      <c r="M88" s="243" t="s">
        <v>23</v>
      </c>
      <c r="N88" s="244" t="s">
        <v>45</v>
      </c>
      <c r="O88" s="48"/>
      <c r="P88" s="245">
        <f>O88*H88</f>
        <v>0</v>
      </c>
      <c r="Q88" s="245">
        <v>0</v>
      </c>
      <c r="R88" s="245">
        <f>Q88*H88</f>
        <v>0</v>
      </c>
      <c r="S88" s="245">
        <v>0</v>
      </c>
      <c r="T88" s="246">
        <f>S88*H88</f>
        <v>0</v>
      </c>
      <c r="AR88" s="25" t="s">
        <v>218</v>
      </c>
      <c r="AT88" s="25" t="s">
        <v>180</v>
      </c>
      <c r="AU88" s="25" t="s">
        <v>81</v>
      </c>
      <c r="AY88" s="25" t="s">
        <v>178</v>
      </c>
      <c r="BE88" s="247">
        <f>IF(N88="základní",J88,0)</f>
        <v>0</v>
      </c>
      <c r="BF88" s="247">
        <f>IF(N88="snížená",J88,0)</f>
        <v>0</v>
      </c>
      <c r="BG88" s="247">
        <f>IF(N88="zákl. přenesená",J88,0)</f>
        <v>0</v>
      </c>
      <c r="BH88" s="247">
        <f>IF(N88="sníž. přenesená",J88,0)</f>
        <v>0</v>
      </c>
      <c r="BI88" s="247">
        <f>IF(N88="nulová",J88,0)</f>
        <v>0</v>
      </c>
      <c r="BJ88" s="25" t="s">
        <v>81</v>
      </c>
      <c r="BK88" s="247">
        <f>ROUND(I88*H88,2)</f>
        <v>0</v>
      </c>
      <c r="BL88" s="25" t="s">
        <v>218</v>
      </c>
      <c r="BM88" s="25" t="s">
        <v>1470</v>
      </c>
    </row>
    <row r="89" s="1" customFormat="1" ht="76.5" customHeight="1">
      <c r="B89" s="47"/>
      <c r="C89" s="236" t="s">
        <v>208</v>
      </c>
      <c r="D89" s="236" t="s">
        <v>180</v>
      </c>
      <c r="E89" s="237" t="s">
        <v>1471</v>
      </c>
      <c r="F89" s="238" t="s">
        <v>1472</v>
      </c>
      <c r="G89" s="239" t="s">
        <v>887</v>
      </c>
      <c r="H89" s="240">
        <v>2190</v>
      </c>
      <c r="I89" s="241"/>
      <c r="J89" s="242">
        <f>ROUND(I89*H89,2)</f>
        <v>0</v>
      </c>
      <c r="K89" s="238" t="s">
        <v>227</v>
      </c>
      <c r="L89" s="73"/>
      <c r="M89" s="243" t="s">
        <v>23</v>
      </c>
      <c r="N89" s="244" t="s">
        <v>45</v>
      </c>
      <c r="O89" s="48"/>
      <c r="P89" s="245">
        <f>O89*H89</f>
        <v>0</v>
      </c>
      <c r="Q89" s="245">
        <v>0</v>
      </c>
      <c r="R89" s="245">
        <f>Q89*H89</f>
        <v>0</v>
      </c>
      <c r="S89" s="245">
        <v>0</v>
      </c>
      <c r="T89" s="246">
        <f>S89*H89</f>
        <v>0</v>
      </c>
      <c r="AR89" s="25" t="s">
        <v>218</v>
      </c>
      <c r="AT89" s="25" t="s">
        <v>180</v>
      </c>
      <c r="AU89" s="25" t="s">
        <v>81</v>
      </c>
      <c r="AY89" s="25" t="s">
        <v>178</v>
      </c>
      <c r="BE89" s="247">
        <f>IF(N89="základní",J89,0)</f>
        <v>0</v>
      </c>
      <c r="BF89" s="247">
        <f>IF(N89="snížená",J89,0)</f>
        <v>0</v>
      </c>
      <c r="BG89" s="247">
        <f>IF(N89="zákl. přenesená",J89,0)</f>
        <v>0</v>
      </c>
      <c r="BH89" s="247">
        <f>IF(N89="sníž. přenesená",J89,0)</f>
        <v>0</v>
      </c>
      <c r="BI89" s="247">
        <f>IF(N89="nulová",J89,0)</f>
        <v>0</v>
      </c>
      <c r="BJ89" s="25" t="s">
        <v>81</v>
      </c>
      <c r="BK89" s="247">
        <f>ROUND(I89*H89,2)</f>
        <v>0</v>
      </c>
      <c r="BL89" s="25" t="s">
        <v>218</v>
      </c>
      <c r="BM89" s="25" t="s">
        <v>1473</v>
      </c>
    </row>
    <row r="90" s="1" customFormat="1" ht="76.5" customHeight="1">
      <c r="B90" s="47"/>
      <c r="C90" s="236" t="s">
        <v>215</v>
      </c>
      <c r="D90" s="236" t="s">
        <v>180</v>
      </c>
      <c r="E90" s="237" t="s">
        <v>1474</v>
      </c>
      <c r="F90" s="238" t="s">
        <v>1475</v>
      </c>
      <c r="G90" s="239" t="s">
        <v>887</v>
      </c>
      <c r="H90" s="240">
        <v>1520</v>
      </c>
      <c r="I90" s="241"/>
      <c r="J90" s="242">
        <f>ROUND(I90*H90,2)</f>
        <v>0</v>
      </c>
      <c r="K90" s="238" t="s">
        <v>227</v>
      </c>
      <c r="L90" s="73"/>
      <c r="M90" s="243" t="s">
        <v>23</v>
      </c>
      <c r="N90" s="244" t="s">
        <v>45</v>
      </c>
      <c r="O90" s="48"/>
      <c r="P90" s="245">
        <f>O90*H90</f>
        <v>0</v>
      </c>
      <c r="Q90" s="245">
        <v>0</v>
      </c>
      <c r="R90" s="245">
        <f>Q90*H90</f>
        <v>0</v>
      </c>
      <c r="S90" s="245">
        <v>0</v>
      </c>
      <c r="T90" s="246">
        <f>S90*H90</f>
        <v>0</v>
      </c>
      <c r="AR90" s="25" t="s">
        <v>218</v>
      </c>
      <c r="AT90" s="25" t="s">
        <v>180</v>
      </c>
      <c r="AU90" s="25" t="s">
        <v>81</v>
      </c>
      <c r="AY90" s="25" t="s">
        <v>178</v>
      </c>
      <c r="BE90" s="247">
        <f>IF(N90="základní",J90,0)</f>
        <v>0</v>
      </c>
      <c r="BF90" s="247">
        <f>IF(N90="snížená",J90,0)</f>
        <v>0</v>
      </c>
      <c r="BG90" s="247">
        <f>IF(N90="zákl. přenesená",J90,0)</f>
        <v>0</v>
      </c>
      <c r="BH90" s="247">
        <f>IF(N90="sníž. přenesená",J90,0)</f>
        <v>0</v>
      </c>
      <c r="BI90" s="247">
        <f>IF(N90="nulová",J90,0)</f>
        <v>0</v>
      </c>
      <c r="BJ90" s="25" t="s">
        <v>81</v>
      </c>
      <c r="BK90" s="247">
        <f>ROUND(I90*H90,2)</f>
        <v>0</v>
      </c>
      <c r="BL90" s="25" t="s">
        <v>218</v>
      </c>
      <c r="BM90" s="25" t="s">
        <v>1476</v>
      </c>
    </row>
    <row r="91" s="1" customFormat="1" ht="76.5" customHeight="1">
      <c r="B91" s="47"/>
      <c r="C91" s="236" t="s">
        <v>245</v>
      </c>
      <c r="D91" s="236" t="s">
        <v>180</v>
      </c>
      <c r="E91" s="237" t="s">
        <v>1477</v>
      </c>
      <c r="F91" s="238" t="s">
        <v>1478</v>
      </c>
      <c r="G91" s="239" t="s">
        <v>887</v>
      </c>
      <c r="H91" s="240">
        <v>5420</v>
      </c>
      <c r="I91" s="241"/>
      <c r="J91" s="242">
        <f>ROUND(I91*H91,2)</f>
        <v>0</v>
      </c>
      <c r="K91" s="238" t="s">
        <v>227</v>
      </c>
      <c r="L91" s="73"/>
      <c r="M91" s="243" t="s">
        <v>23</v>
      </c>
      <c r="N91" s="244" t="s">
        <v>45</v>
      </c>
      <c r="O91" s="48"/>
      <c r="P91" s="245">
        <f>O91*H91</f>
        <v>0</v>
      </c>
      <c r="Q91" s="245">
        <v>0</v>
      </c>
      <c r="R91" s="245">
        <f>Q91*H91</f>
        <v>0</v>
      </c>
      <c r="S91" s="245">
        <v>0</v>
      </c>
      <c r="T91" s="246">
        <f>S91*H91</f>
        <v>0</v>
      </c>
      <c r="AR91" s="25" t="s">
        <v>218</v>
      </c>
      <c r="AT91" s="25" t="s">
        <v>180</v>
      </c>
      <c r="AU91" s="25" t="s">
        <v>81</v>
      </c>
      <c r="AY91" s="25" t="s">
        <v>178</v>
      </c>
      <c r="BE91" s="247">
        <f>IF(N91="základní",J91,0)</f>
        <v>0</v>
      </c>
      <c r="BF91" s="247">
        <f>IF(N91="snížená",J91,0)</f>
        <v>0</v>
      </c>
      <c r="BG91" s="247">
        <f>IF(N91="zákl. přenesená",J91,0)</f>
        <v>0</v>
      </c>
      <c r="BH91" s="247">
        <f>IF(N91="sníž. přenesená",J91,0)</f>
        <v>0</v>
      </c>
      <c r="BI91" s="247">
        <f>IF(N91="nulová",J91,0)</f>
        <v>0</v>
      </c>
      <c r="BJ91" s="25" t="s">
        <v>81</v>
      </c>
      <c r="BK91" s="247">
        <f>ROUND(I91*H91,2)</f>
        <v>0</v>
      </c>
      <c r="BL91" s="25" t="s">
        <v>218</v>
      </c>
      <c r="BM91" s="25" t="s">
        <v>1479</v>
      </c>
    </row>
    <row r="92" s="1" customFormat="1" ht="38.25" customHeight="1">
      <c r="B92" s="47"/>
      <c r="C92" s="236" t="s">
        <v>212</v>
      </c>
      <c r="D92" s="236" t="s">
        <v>180</v>
      </c>
      <c r="E92" s="237" t="s">
        <v>1480</v>
      </c>
      <c r="F92" s="238" t="s">
        <v>1481</v>
      </c>
      <c r="G92" s="239" t="s">
        <v>183</v>
      </c>
      <c r="H92" s="240">
        <v>1</v>
      </c>
      <c r="I92" s="241"/>
      <c r="J92" s="242">
        <f>ROUND(I92*H92,2)</f>
        <v>0</v>
      </c>
      <c r="K92" s="238" t="s">
        <v>227</v>
      </c>
      <c r="L92" s="73"/>
      <c r="M92" s="243" t="s">
        <v>23</v>
      </c>
      <c r="N92" s="244" t="s">
        <v>45</v>
      </c>
      <c r="O92" s="48"/>
      <c r="P92" s="245">
        <f>O92*H92</f>
        <v>0</v>
      </c>
      <c r="Q92" s="245">
        <v>0</v>
      </c>
      <c r="R92" s="245">
        <f>Q92*H92</f>
        <v>0</v>
      </c>
      <c r="S92" s="245">
        <v>0</v>
      </c>
      <c r="T92" s="246">
        <f>S92*H92</f>
        <v>0</v>
      </c>
      <c r="AR92" s="25" t="s">
        <v>218</v>
      </c>
      <c r="AT92" s="25" t="s">
        <v>180</v>
      </c>
      <c r="AU92" s="25" t="s">
        <v>81</v>
      </c>
      <c r="AY92" s="25" t="s">
        <v>178</v>
      </c>
      <c r="BE92" s="247">
        <f>IF(N92="základní",J92,0)</f>
        <v>0</v>
      </c>
      <c r="BF92" s="247">
        <f>IF(N92="snížená",J92,0)</f>
        <v>0</v>
      </c>
      <c r="BG92" s="247">
        <f>IF(N92="zákl. přenesená",J92,0)</f>
        <v>0</v>
      </c>
      <c r="BH92" s="247">
        <f>IF(N92="sníž. přenesená",J92,0)</f>
        <v>0</v>
      </c>
      <c r="BI92" s="247">
        <f>IF(N92="nulová",J92,0)</f>
        <v>0</v>
      </c>
      <c r="BJ92" s="25" t="s">
        <v>81</v>
      </c>
      <c r="BK92" s="247">
        <f>ROUND(I92*H92,2)</f>
        <v>0</v>
      </c>
      <c r="BL92" s="25" t="s">
        <v>218</v>
      </c>
      <c r="BM92" s="25" t="s">
        <v>1482</v>
      </c>
    </row>
    <row r="93" s="1" customFormat="1" ht="38.25" customHeight="1">
      <c r="B93" s="47"/>
      <c r="C93" s="236" t="s">
        <v>252</v>
      </c>
      <c r="D93" s="236" t="s">
        <v>180</v>
      </c>
      <c r="E93" s="237" t="s">
        <v>1483</v>
      </c>
      <c r="F93" s="238" t="s">
        <v>1484</v>
      </c>
      <c r="G93" s="239" t="s">
        <v>183</v>
      </c>
      <c r="H93" s="240">
        <v>6</v>
      </c>
      <c r="I93" s="241"/>
      <c r="J93" s="242">
        <f>ROUND(I93*H93,2)</f>
        <v>0</v>
      </c>
      <c r="K93" s="238" t="s">
        <v>227</v>
      </c>
      <c r="L93" s="73"/>
      <c r="M93" s="243" t="s">
        <v>23</v>
      </c>
      <c r="N93" s="244" t="s">
        <v>45</v>
      </c>
      <c r="O93" s="48"/>
      <c r="P93" s="245">
        <f>O93*H93</f>
        <v>0</v>
      </c>
      <c r="Q93" s="245">
        <v>0</v>
      </c>
      <c r="R93" s="245">
        <f>Q93*H93</f>
        <v>0</v>
      </c>
      <c r="S93" s="245">
        <v>0</v>
      </c>
      <c r="T93" s="246">
        <f>S93*H93</f>
        <v>0</v>
      </c>
      <c r="AR93" s="25" t="s">
        <v>218</v>
      </c>
      <c r="AT93" s="25" t="s">
        <v>180</v>
      </c>
      <c r="AU93" s="25" t="s">
        <v>81</v>
      </c>
      <c r="AY93" s="25" t="s">
        <v>178</v>
      </c>
      <c r="BE93" s="247">
        <f>IF(N93="základní",J93,0)</f>
        <v>0</v>
      </c>
      <c r="BF93" s="247">
        <f>IF(N93="snížená",J93,0)</f>
        <v>0</v>
      </c>
      <c r="BG93" s="247">
        <f>IF(N93="zákl. přenesená",J93,0)</f>
        <v>0</v>
      </c>
      <c r="BH93" s="247">
        <f>IF(N93="sníž. přenesená",J93,0)</f>
        <v>0</v>
      </c>
      <c r="BI93" s="247">
        <f>IF(N93="nulová",J93,0)</f>
        <v>0</v>
      </c>
      <c r="BJ93" s="25" t="s">
        <v>81</v>
      </c>
      <c r="BK93" s="247">
        <f>ROUND(I93*H93,2)</f>
        <v>0</v>
      </c>
      <c r="BL93" s="25" t="s">
        <v>218</v>
      </c>
      <c r="BM93" s="25" t="s">
        <v>1485</v>
      </c>
    </row>
    <row r="94" s="1" customFormat="1" ht="38.25" customHeight="1">
      <c r="B94" s="47"/>
      <c r="C94" s="236" t="s">
        <v>256</v>
      </c>
      <c r="D94" s="236" t="s">
        <v>180</v>
      </c>
      <c r="E94" s="237" t="s">
        <v>1486</v>
      </c>
      <c r="F94" s="238" t="s">
        <v>1487</v>
      </c>
      <c r="G94" s="239" t="s">
        <v>183</v>
      </c>
      <c r="H94" s="240">
        <v>32</v>
      </c>
      <c r="I94" s="241"/>
      <c r="J94" s="242">
        <f>ROUND(I94*H94,2)</f>
        <v>0</v>
      </c>
      <c r="K94" s="238" t="s">
        <v>227</v>
      </c>
      <c r="L94" s="73"/>
      <c r="M94" s="243" t="s">
        <v>23</v>
      </c>
      <c r="N94" s="244" t="s">
        <v>45</v>
      </c>
      <c r="O94" s="48"/>
      <c r="P94" s="245">
        <f>O94*H94</f>
        <v>0</v>
      </c>
      <c r="Q94" s="245">
        <v>0</v>
      </c>
      <c r="R94" s="245">
        <f>Q94*H94</f>
        <v>0</v>
      </c>
      <c r="S94" s="245">
        <v>0</v>
      </c>
      <c r="T94" s="246">
        <f>S94*H94</f>
        <v>0</v>
      </c>
      <c r="AR94" s="25" t="s">
        <v>218</v>
      </c>
      <c r="AT94" s="25" t="s">
        <v>180</v>
      </c>
      <c r="AU94" s="25" t="s">
        <v>81</v>
      </c>
      <c r="AY94" s="25" t="s">
        <v>178</v>
      </c>
      <c r="BE94" s="247">
        <f>IF(N94="základní",J94,0)</f>
        <v>0</v>
      </c>
      <c r="BF94" s="247">
        <f>IF(N94="snížená",J94,0)</f>
        <v>0</v>
      </c>
      <c r="BG94" s="247">
        <f>IF(N94="zákl. přenesená",J94,0)</f>
        <v>0</v>
      </c>
      <c r="BH94" s="247">
        <f>IF(N94="sníž. přenesená",J94,0)</f>
        <v>0</v>
      </c>
      <c r="BI94" s="247">
        <f>IF(N94="nulová",J94,0)</f>
        <v>0</v>
      </c>
      <c r="BJ94" s="25" t="s">
        <v>81</v>
      </c>
      <c r="BK94" s="247">
        <f>ROUND(I94*H94,2)</f>
        <v>0</v>
      </c>
      <c r="BL94" s="25" t="s">
        <v>218</v>
      </c>
      <c r="BM94" s="25" t="s">
        <v>1488</v>
      </c>
    </row>
    <row r="95" s="1" customFormat="1" ht="38.25" customHeight="1">
      <c r="B95" s="47"/>
      <c r="C95" s="236" t="s">
        <v>260</v>
      </c>
      <c r="D95" s="236" t="s">
        <v>180</v>
      </c>
      <c r="E95" s="237" t="s">
        <v>1489</v>
      </c>
      <c r="F95" s="238" t="s">
        <v>1490</v>
      </c>
      <c r="G95" s="239" t="s">
        <v>183</v>
      </c>
      <c r="H95" s="240">
        <v>2</v>
      </c>
      <c r="I95" s="241"/>
      <c r="J95" s="242">
        <f>ROUND(I95*H95,2)</f>
        <v>0</v>
      </c>
      <c r="K95" s="238" t="s">
        <v>227</v>
      </c>
      <c r="L95" s="73"/>
      <c r="M95" s="243" t="s">
        <v>23</v>
      </c>
      <c r="N95" s="244" t="s">
        <v>45</v>
      </c>
      <c r="O95" s="48"/>
      <c r="P95" s="245">
        <f>O95*H95</f>
        <v>0</v>
      </c>
      <c r="Q95" s="245">
        <v>0</v>
      </c>
      <c r="R95" s="245">
        <f>Q95*H95</f>
        <v>0</v>
      </c>
      <c r="S95" s="245">
        <v>0</v>
      </c>
      <c r="T95" s="246">
        <f>S95*H95</f>
        <v>0</v>
      </c>
      <c r="AR95" s="25" t="s">
        <v>218</v>
      </c>
      <c r="AT95" s="25" t="s">
        <v>180</v>
      </c>
      <c r="AU95" s="25" t="s">
        <v>81</v>
      </c>
      <c r="AY95" s="25" t="s">
        <v>178</v>
      </c>
      <c r="BE95" s="247">
        <f>IF(N95="základní",J95,0)</f>
        <v>0</v>
      </c>
      <c r="BF95" s="247">
        <f>IF(N95="snížená",J95,0)</f>
        <v>0</v>
      </c>
      <c r="BG95" s="247">
        <f>IF(N95="zákl. přenesená",J95,0)</f>
        <v>0</v>
      </c>
      <c r="BH95" s="247">
        <f>IF(N95="sníž. přenesená",J95,0)</f>
        <v>0</v>
      </c>
      <c r="BI95" s="247">
        <f>IF(N95="nulová",J95,0)</f>
        <v>0</v>
      </c>
      <c r="BJ95" s="25" t="s">
        <v>81</v>
      </c>
      <c r="BK95" s="247">
        <f>ROUND(I95*H95,2)</f>
        <v>0</v>
      </c>
      <c r="BL95" s="25" t="s">
        <v>218</v>
      </c>
      <c r="BM95" s="25" t="s">
        <v>1491</v>
      </c>
    </row>
    <row r="96" s="1" customFormat="1" ht="38.25" customHeight="1">
      <c r="B96" s="47"/>
      <c r="C96" s="251" t="s">
        <v>374</v>
      </c>
      <c r="D96" s="251" t="s">
        <v>189</v>
      </c>
      <c r="E96" s="252" t="s">
        <v>1492</v>
      </c>
      <c r="F96" s="253" t="s">
        <v>1493</v>
      </c>
      <c r="G96" s="254" t="s">
        <v>183</v>
      </c>
      <c r="H96" s="255">
        <v>41</v>
      </c>
      <c r="I96" s="256"/>
      <c r="J96" s="257">
        <f>ROUND(I96*H96,2)</f>
        <v>0</v>
      </c>
      <c r="K96" s="253" t="s">
        <v>227</v>
      </c>
      <c r="L96" s="258"/>
      <c r="M96" s="259" t="s">
        <v>23</v>
      </c>
      <c r="N96" s="260" t="s">
        <v>45</v>
      </c>
      <c r="O96" s="48"/>
      <c r="P96" s="245">
        <f>O96*H96</f>
        <v>0</v>
      </c>
      <c r="Q96" s="245">
        <v>0</v>
      </c>
      <c r="R96" s="245">
        <f>Q96*H96</f>
        <v>0</v>
      </c>
      <c r="S96" s="245">
        <v>0</v>
      </c>
      <c r="T96" s="246">
        <f>S96*H96</f>
        <v>0</v>
      </c>
      <c r="AR96" s="25" t="s">
        <v>240</v>
      </c>
      <c r="AT96" s="25" t="s">
        <v>189</v>
      </c>
      <c r="AU96" s="25" t="s">
        <v>81</v>
      </c>
      <c r="AY96" s="25" t="s">
        <v>178</v>
      </c>
      <c r="BE96" s="247">
        <f>IF(N96="základní",J96,0)</f>
        <v>0</v>
      </c>
      <c r="BF96" s="247">
        <f>IF(N96="snížená",J96,0)</f>
        <v>0</v>
      </c>
      <c r="BG96" s="247">
        <f>IF(N96="zákl. přenesená",J96,0)</f>
        <v>0</v>
      </c>
      <c r="BH96" s="247">
        <f>IF(N96="sníž. přenesená",J96,0)</f>
        <v>0</v>
      </c>
      <c r="BI96" s="247">
        <f>IF(N96="nulová",J96,0)</f>
        <v>0</v>
      </c>
      <c r="BJ96" s="25" t="s">
        <v>81</v>
      </c>
      <c r="BK96" s="247">
        <f>ROUND(I96*H96,2)</f>
        <v>0</v>
      </c>
      <c r="BL96" s="25" t="s">
        <v>240</v>
      </c>
      <c r="BM96" s="25" t="s">
        <v>1494</v>
      </c>
    </row>
    <row r="97" s="1" customFormat="1" ht="25.5" customHeight="1">
      <c r="B97" s="47"/>
      <c r="C97" s="251" t="s">
        <v>264</v>
      </c>
      <c r="D97" s="251" t="s">
        <v>189</v>
      </c>
      <c r="E97" s="252" t="s">
        <v>1495</v>
      </c>
      <c r="F97" s="253" t="s">
        <v>1496</v>
      </c>
      <c r="G97" s="254" t="s">
        <v>887</v>
      </c>
      <c r="H97" s="255">
        <v>1520</v>
      </c>
      <c r="I97" s="256"/>
      <c r="J97" s="257">
        <f>ROUND(I97*H97,2)</f>
        <v>0</v>
      </c>
      <c r="K97" s="253" t="s">
        <v>227</v>
      </c>
      <c r="L97" s="258"/>
      <c r="M97" s="259" t="s">
        <v>23</v>
      </c>
      <c r="N97" s="260" t="s">
        <v>45</v>
      </c>
      <c r="O97" s="48"/>
      <c r="P97" s="245">
        <f>O97*H97</f>
        <v>0</v>
      </c>
      <c r="Q97" s="245">
        <v>0</v>
      </c>
      <c r="R97" s="245">
        <f>Q97*H97</f>
        <v>0</v>
      </c>
      <c r="S97" s="245">
        <v>0</v>
      </c>
      <c r="T97" s="246">
        <f>S97*H97</f>
        <v>0</v>
      </c>
      <c r="AR97" s="25" t="s">
        <v>240</v>
      </c>
      <c r="AT97" s="25" t="s">
        <v>189</v>
      </c>
      <c r="AU97" s="25" t="s">
        <v>81</v>
      </c>
      <c r="AY97" s="25" t="s">
        <v>178</v>
      </c>
      <c r="BE97" s="247">
        <f>IF(N97="základní",J97,0)</f>
        <v>0</v>
      </c>
      <c r="BF97" s="247">
        <f>IF(N97="snížená",J97,0)</f>
        <v>0</v>
      </c>
      <c r="BG97" s="247">
        <f>IF(N97="zákl. přenesená",J97,0)</f>
        <v>0</v>
      </c>
      <c r="BH97" s="247">
        <f>IF(N97="sníž. přenesená",J97,0)</f>
        <v>0</v>
      </c>
      <c r="BI97" s="247">
        <f>IF(N97="nulová",J97,0)</f>
        <v>0</v>
      </c>
      <c r="BJ97" s="25" t="s">
        <v>81</v>
      </c>
      <c r="BK97" s="247">
        <f>ROUND(I97*H97,2)</f>
        <v>0</v>
      </c>
      <c r="BL97" s="25" t="s">
        <v>240</v>
      </c>
      <c r="BM97" s="25" t="s">
        <v>1497</v>
      </c>
    </row>
    <row r="98" s="1" customFormat="1" ht="25.5" customHeight="1">
      <c r="B98" s="47"/>
      <c r="C98" s="251" t="s">
        <v>268</v>
      </c>
      <c r="D98" s="251" t="s">
        <v>189</v>
      </c>
      <c r="E98" s="252" t="s">
        <v>1498</v>
      </c>
      <c r="F98" s="253" t="s">
        <v>1499</v>
      </c>
      <c r="G98" s="254" t="s">
        <v>887</v>
      </c>
      <c r="H98" s="255">
        <v>670</v>
      </c>
      <c r="I98" s="256"/>
      <c r="J98" s="257">
        <f>ROUND(I98*H98,2)</f>
        <v>0</v>
      </c>
      <c r="K98" s="253" t="s">
        <v>227</v>
      </c>
      <c r="L98" s="258"/>
      <c r="M98" s="259" t="s">
        <v>23</v>
      </c>
      <c r="N98" s="260" t="s">
        <v>45</v>
      </c>
      <c r="O98" s="48"/>
      <c r="P98" s="245">
        <f>O98*H98</f>
        <v>0</v>
      </c>
      <c r="Q98" s="245">
        <v>0</v>
      </c>
      <c r="R98" s="245">
        <f>Q98*H98</f>
        <v>0</v>
      </c>
      <c r="S98" s="245">
        <v>0</v>
      </c>
      <c r="T98" s="246">
        <f>S98*H98</f>
        <v>0</v>
      </c>
      <c r="AR98" s="25" t="s">
        <v>240</v>
      </c>
      <c r="AT98" s="25" t="s">
        <v>189</v>
      </c>
      <c r="AU98" s="25" t="s">
        <v>81</v>
      </c>
      <c r="AY98" s="25" t="s">
        <v>178</v>
      </c>
      <c r="BE98" s="247">
        <f>IF(N98="základní",J98,0)</f>
        <v>0</v>
      </c>
      <c r="BF98" s="247">
        <f>IF(N98="snížená",J98,0)</f>
        <v>0</v>
      </c>
      <c r="BG98" s="247">
        <f>IF(N98="zákl. přenesená",J98,0)</f>
        <v>0</v>
      </c>
      <c r="BH98" s="247">
        <f>IF(N98="sníž. přenesená",J98,0)</f>
        <v>0</v>
      </c>
      <c r="BI98" s="247">
        <f>IF(N98="nulová",J98,0)</f>
        <v>0</v>
      </c>
      <c r="BJ98" s="25" t="s">
        <v>81</v>
      </c>
      <c r="BK98" s="247">
        <f>ROUND(I98*H98,2)</f>
        <v>0</v>
      </c>
      <c r="BL98" s="25" t="s">
        <v>240</v>
      </c>
      <c r="BM98" s="25" t="s">
        <v>1500</v>
      </c>
    </row>
    <row r="99" s="1" customFormat="1" ht="25.5" customHeight="1">
      <c r="B99" s="47"/>
      <c r="C99" s="251" t="s">
        <v>272</v>
      </c>
      <c r="D99" s="251" t="s">
        <v>189</v>
      </c>
      <c r="E99" s="252" t="s">
        <v>1501</v>
      </c>
      <c r="F99" s="253" t="s">
        <v>1502</v>
      </c>
      <c r="G99" s="254" t="s">
        <v>887</v>
      </c>
      <c r="H99" s="255">
        <v>810</v>
      </c>
      <c r="I99" s="256"/>
      <c r="J99" s="257">
        <f>ROUND(I99*H99,2)</f>
        <v>0</v>
      </c>
      <c r="K99" s="253" t="s">
        <v>227</v>
      </c>
      <c r="L99" s="258"/>
      <c r="M99" s="259" t="s">
        <v>23</v>
      </c>
      <c r="N99" s="260" t="s">
        <v>45</v>
      </c>
      <c r="O99" s="48"/>
      <c r="P99" s="245">
        <f>O99*H99</f>
        <v>0</v>
      </c>
      <c r="Q99" s="245">
        <v>0</v>
      </c>
      <c r="R99" s="245">
        <f>Q99*H99</f>
        <v>0</v>
      </c>
      <c r="S99" s="245">
        <v>0</v>
      </c>
      <c r="T99" s="246">
        <f>S99*H99</f>
        <v>0</v>
      </c>
      <c r="AR99" s="25" t="s">
        <v>240</v>
      </c>
      <c r="AT99" s="25" t="s">
        <v>189</v>
      </c>
      <c r="AU99" s="25" t="s">
        <v>81</v>
      </c>
      <c r="AY99" s="25" t="s">
        <v>178</v>
      </c>
      <c r="BE99" s="247">
        <f>IF(N99="základní",J99,0)</f>
        <v>0</v>
      </c>
      <c r="BF99" s="247">
        <f>IF(N99="snížená",J99,0)</f>
        <v>0</v>
      </c>
      <c r="BG99" s="247">
        <f>IF(N99="zákl. přenesená",J99,0)</f>
        <v>0</v>
      </c>
      <c r="BH99" s="247">
        <f>IF(N99="sníž. přenesená",J99,0)</f>
        <v>0</v>
      </c>
      <c r="BI99" s="247">
        <f>IF(N99="nulová",J99,0)</f>
        <v>0</v>
      </c>
      <c r="BJ99" s="25" t="s">
        <v>81</v>
      </c>
      <c r="BK99" s="247">
        <f>ROUND(I99*H99,2)</f>
        <v>0</v>
      </c>
      <c r="BL99" s="25" t="s">
        <v>240</v>
      </c>
      <c r="BM99" s="25" t="s">
        <v>1503</v>
      </c>
    </row>
    <row r="100" s="1" customFormat="1" ht="25.5" customHeight="1">
      <c r="B100" s="47"/>
      <c r="C100" s="251" t="s">
        <v>10</v>
      </c>
      <c r="D100" s="251" t="s">
        <v>189</v>
      </c>
      <c r="E100" s="252" t="s">
        <v>1504</v>
      </c>
      <c r="F100" s="253" t="s">
        <v>1505</v>
      </c>
      <c r="G100" s="254" t="s">
        <v>887</v>
      </c>
      <c r="H100" s="255">
        <v>710</v>
      </c>
      <c r="I100" s="256"/>
      <c r="J100" s="257">
        <f>ROUND(I100*H100,2)</f>
        <v>0</v>
      </c>
      <c r="K100" s="253" t="s">
        <v>227</v>
      </c>
      <c r="L100" s="258"/>
      <c r="M100" s="259" t="s">
        <v>23</v>
      </c>
      <c r="N100" s="260" t="s">
        <v>45</v>
      </c>
      <c r="O100" s="48"/>
      <c r="P100" s="245">
        <f>O100*H100</f>
        <v>0</v>
      </c>
      <c r="Q100" s="245">
        <v>0</v>
      </c>
      <c r="R100" s="245">
        <f>Q100*H100</f>
        <v>0</v>
      </c>
      <c r="S100" s="245">
        <v>0</v>
      </c>
      <c r="T100" s="246">
        <f>S100*H100</f>
        <v>0</v>
      </c>
      <c r="AR100" s="25" t="s">
        <v>240</v>
      </c>
      <c r="AT100" s="25" t="s">
        <v>189</v>
      </c>
      <c r="AU100" s="25" t="s">
        <v>81</v>
      </c>
      <c r="AY100" s="25" t="s">
        <v>178</v>
      </c>
      <c r="BE100" s="247">
        <f>IF(N100="základní",J100,0)</f>
        <v>0</v>
      </c>
      <c r="BF100" s="247">
        <f>IF(N100="snížená",J100,0)</f>
        <v>0</v>
      </c>
      <c r="BG100" s="247">
        <f>IF(N100="zákl. přenesená",J100,0)</f>
        <v>0</v>
      </c>
      <c r="BH100" s="247">
        <f>IF(N100="sníž. přenesená",J100,0)</f>
        <v>0</v>
      </c>
      <c r="BI100" s="247">
        <f>IF(N100="nulová",J100,0)</f>
        <v>0</v>
      </c>
      <c r="BJ100" s="25" t="s">
        <v>81</v>
      </c>
      <c r="BK100" s="247">
        <f>ROUND(I100*H100,2)</f>
        <v>0</v>
      </c>
      <c r="BL100" s="25" t="s">
        <v>240</v>
      </c>
      <c r="BM100" s="25" t="s">
        <v>1506</v>
      </c>
    </row>
    <row r="101" s="1" customFormat="1" ht="25.5" customHeight="1">
      <c r="B101" s="47"/>
      <c r="C101" s="251" t="s">
        <v>279</v>
      </c>
      <c r="D101" s="251" t="s">
        <v>189</v>
      </c>
      <c r="E101" s="252" t="s">
        <v>1507</v>
      </c>
      <c r="F101" s="253" t="s">
        <v>1508</v>
      </c>
      <c r="G101" s="254" t="s">
        <v>887</v>
      </c>
      <c r="H101" s="255">
        <v>360</v>
      </c>
      <c r="I101" s="256"/>
      <c r="J101" s="257">
        <f>ROUND(I101*H101,2)</f>
        <v>0</v>
      </c>
      <c r="K101" s="253" t="s">
        <v>227</v>
      </c>
      <c r="L101" s="258"/>
      <c r="M101" s="259" t="s">
        <v>23</v>
      </c>
      <c r="N101" s="260" t="s">
        <v>45</v>
      </c>
      <c r="O101" s="48"/>
      <c r="P101" s="245">
        <f>O101*H101</f>
        <v>0</v>
      </c>
      <c r="Q101" s="245">
        <v>0</v>
      </c>
      <c r="R101" s="245">
        <f>Q101*H101</f>
        <v>0</v>
      </c>
      <c r="S101" s="245">
        <v>0</v>
      </c>
      <c r="T101" s="246">
        <f>S101*H101</f>
        <v>0</v>
      </c>
      <c r="AR101" s="25" t="s">
        <v>240</v>
      </c>
      <c r="AT101" s="25" t="s">
        <v>189</v>
      </c>
      <c r="AU101" s="25" t="s">
        <v>81</v>
      </c>
      <c r="AY101" s="25" t="s">
        <v>178</v>
      </c>
      <c r="BE101" s="247">
        <f>IF(N101="základní",J101,0)</f>
        <v>0</v>
      </c>
      <c r="BF101" s="247">
        <f>IF(N101="snížená",J101,0)</f>
        <v>0</v>
      </c>
      <c r="BG101" s="247">
        <f>IF(N101="zákl. přenesená",J101,0)</f>
        <v>0</v>
      </c>
      <c r="BH101" s="247">
        <f>IF(N101="sníž. přenesená",J101,0)</f>
        <v>0</v>
      </c>
      <c r="BI101" s="247">
        <f>IF(N101="nulová",J101,0)</f>
        <v>0</v>
      </c>
      <c r="BJ101" s="25" t="s">
        <v>81</v>
      </c>
      <c r="BK101" s="247">
        <f>ROUND(I101*H101,2)</f>
        <v>0</v>
      </c>
      <c r="BL101" s="25" t="s">
        <v>240</v>
      </c>
      <c r="BM101" s="25" t="s">
        <v>1509</v>
      </c>
    </row>
    <row r="102" s="1" customFormat="1" ht="25.5" customHeight="1">
      <c r="B102" s="47"/>
      <c r="C102" s="251" t="s">
        <v>283</v>
      </c>
      <c r="D102" s="251" t="s">
        <v>189</v>
      </c>
      <c r="E102" s="252" t="s">
        <v>1510</v>
      </c>
      <c r="F102" s="253" t="s">
        <v>1511</v>
      </c>
      <c r="G102" s="254" t="s">
        <v>887</v>
      </c>
      <c r="H102" s="255">
        <v>5060</v>
      </c>
      <c r="I102" s="256"/>
      <c r="J102" s="257">
        <f>ROUND(I102*H102,2)</f>
        <v>0</v>
      </c>
      <c r="K102" s="253" t="s">
        <v>227</v>
      </c>
      <c r="L102" s="258"/>
      <c r="M102" s="259" t="s">
        <v>23</v>
      </c>
      <c r="N102" s="260" t="s">
        <v>45</v>
      </c>
      <c r="O102" s="48"/>
      <c r="P102" s="245">
        <f>O102*H102</f>
        <v>0</v>
      </c>
      <c r="Q102" s="245">
        <v>0</v>
      </c>
      <c r="R102" s="245">
        <f>Q102*H102</f>
        <v>0</v>
      </c>
      <c r="S102" s="245">
        <v>0</v>
      </c>
      <c r="T102" s="246">
        <f>S102*H102</f>
        <v>0</v>
      </c>
      <c r="AR102" s="25" t="s">
        <v>240</v>
      </c>
      <c r="AT102" s="25" t="s">
        <v>189</v>
      </c>
      <c r="AU102" s="25" t="s">
        <v>81</v>
      </c>
      <c r="AY102" s="25" t="s">
        <v>178</v>
      </c>
      <c r="BE102" s="247">
        <f>IF(N102="základní",J102,0)</f>
        <v>0</v>
      </c>
      <c r="BF102" s="247">
        <f>IF(N102="snížená",J102,0)</f>
        <v>0</v>
      </c>
      <c r="BG102" s="247">
        <f>IF(N102="zákl. přenesená",J102,0)</f>
        <v>0</v>
      </c>
      <c r="BH102" s="247">
        <f>IF(N102="sníž. přenesená",J102,0)</f>
        <v>0</v>
      </c>
      <c r="BI102" s="247">
        <f>IF(N102="nulová",J102,0)</f>
        <v>0</v>
      </c>
      <c r="BJ102" s="25" t="s">
        <v>81</v>
      </c>
      <c r="BK102" s="247">
        <f>ROUND(I102*H102,2)</f>
        <v>0</v>
      </c>
      <c r="BL102" s="25" t="s">
        <v>240</v>
      </c>
      <c r="BM102" s="25" t="s">
        <v>1512</v>
      </c>
    </row>
    <row r="103" s="1" customFormat="1" ht="25.5" customHeight="1">
      <c r="B103" s="47"/>
      <c r="C103" s="251" t="s">
        <v>287</v>
      </c>
      <c r="D103" s="251" t="s">
        <v>189</v>
      </c>
      <c r="E103" s="252" t="s">
        <v>1513</v>
      </c>
      <c r="F103" s="253" t="s">
        <v>1514</v>
      </c>
      <c r="G103" s="254" t="s">
        <v>887</v>
      </c>
      <c r="H103" s="255">
        <v>2900</v>
      </c>
      <c r="I103" s="256"/>
      <c r="J103" s="257">
        <f>ROUND(I103*H103,2)</f>
        <v>0</v>
      </c>
      <c r="K103" s="253" t="s">
        <v>227</v>
      </c>
      <c r="L103" s="258"/>
      <c r="M103" s="259" t="s">
        <v>23</v>
      </c>
      <c r="N103" s="260" t="s">
        <v>45</v>
      </c>
      <c r="O103" s="48"/>
      <c r="P103" s="245">
        <f>O103*H103</f>
        <v>0</v>
      </c>
      <c r="Q103" s="245">
        <v>0</v>
      </c>
      <c r="R103" s="245">
        <f>Q103*H103</f>
        <v>0</v>
      </c>
      <c r="S103" s="245">
        <v>0</v>
      </c>
      <c r="T103" s="246">
        <f>S103*H103</f>
        <v>0</v>
      </c>
      <c r="AR103" s="25" t="s">
        <v>240</v>
      </c>
      <c r="AT103" s="25" t="s">
        <v>189</v>
      </c>
      <c r="AU103" s="25" t="s">
        <v>81</v>
      </c>
      <c r="AY103" s="25" t="s">
        <v>178</v>
      </c>
      <c r="BE103" s="247">
        <f>IF(N103="základní",J103,0)</f>
        <v>0</v>
      </c>
      <c r="BF103" s="247">
        <f>IF(N103="snížená",J103,0)</f>
        <v>0</v>
      </c>
      <c r="BG103" s="247">
        <f>IF(N103="zákl. přenesená",J103,0)</f>
        <v>0</v>
      </c>
      <c r="BH103" s="247">
        <f>IF(N103="sníž. přenesená",J103,0)</f>
        <v>0</v>
      </c>
      <c r="BI103" s="247">
        <f>IF(N103="nulová",J103,0)</f>
        <v>0</v>
      </c>
      <c r="BJ103" s="25" t="s">
        <v>81</v>
      </c>
      <c r="BK103" s="247">
        <f>ROUND(I103*H103,2)</f>
        <v>0</v>
      </c>
      <c r="BL103" s="25" t="s">
        <v>240</v>
      </c>
      <c r="BM103" s="25" t="s">
        <v>1515</v>
      </c>
    </row>
    <row r="104" s="1" customFormat="1" ht="25.5" customHeight="1">
      <c r="B104" s="47"/>
      <c r="C104" s="251" t="s">
        <v>291</v>
      </c>
      <c r="D104" s="251" t="s">
        <v>189</v>
      </c>
      <c r="E104" s="252" t="s">
        <v>1516</v>
      </c>
      <c r="F104" s="253" t="s">
        <v>1517</v>
      </c>
      <c r="G104" s="254" t="s">
        <v>887</v>
      </c>
      <c r="H104" s="255">
        <v>15425</v>
      </c>
      <c r="I104" s="256"/>
      <c r="J104" s="257">
        <f>ROUND(I104*H104,2)</f>
        <v>0</v>
      </c>
      <c r="K104" s="253" t="s">
        <v>227</v>
      </c>
      <c r="L104" s="258"/>
      <c r="M104" s="259" t="s">
        <v>23</v>
      </c>
      <c r="N104" s="260" t="s">
        <v>45</v>
      </c>
      <c r="O104" s="48"/>
      <c r="P104" s="245">
        <f>O104*H104</f>
        <v>0</v>
      </c>
      <c r="Q104" s="245">
        <v>0</v>
      </c>
      <c r="R104" s="245">
        <f>Q104*H104</f>
        <v>0</v>
      </c>
      <c r="S104" s="245">
        <v>0</v>
      </c>
      <c r="T104" s="246">
        <f>S104*H104</f>
        <v>0</v>
      </c>
      <c r="AR104" s="25" t="s">
        <v>240</v>
      </c>
      <c r="AT104" s="25" t="s">
        <v>189</v>
      </c>
      <c r="AU104" s="25" t="s">
        <v>81</v>
      </c>
      <c r="AY104" s="25" t="s">
        <v>178</v>
      </c>
      <c r="BE104" s="247">
        <f>IF(N104="základní",J104,0)</f>
        <v>0</v>
      </c>
      <c r="BF104" s="247">
        <f>IF(N104="snížená",J104,0)</f>
        <v>0</v>
      </c>
      <c r="BG104" s="247">
        <f>IF(N104="zákl. přenesená",J104,0)</f>
        <v>0</v>
      </c>
      <c r="BH104" s="247">
        <f>IF(N104="sníž. přenesená",J104,0)</f>
        <v>0</v>
      </c>
      <c r="BI104" s="247">
        <f>IF(N104="nulová",J104,0)</f>
        <v>0</v>
      </c>
      <c r="BJ104" s="25" t="s">
        <v>81</v>
      </c>
      <c r="BK104" s="247">
        <f>ROUND(I104*H104,2)</f>
        <v>0</v>
      </c>
      <c r="BL104" s="25" t="s">
        <v>240</v>
      </c>
      <c r="BM104" s="25" t="s">
        <v>1518</v>
      </c>
    </row>
    <row r="105" s="1" customFormat="1" ht="25.5" customHeight="1">
      <c r="B105" s="47"/>
      <c r="C105" s="251" t="s">
        <v>295</v>
      </c>
      <c r="D105" s="251" t="s">
        <v>189</v>
      </c>
      <c r="E105" s="252" t="s">
        <v>1519</v>
      </c>
      <c r="F105" s="253" t="s">
        <v>1520</v>
      </c>
      <c r="G105" s="254" t="s">
        <v>887</v>
      </c>
      <c r="H105" s="255">
        <v>1690</v>
      </c>
      <c r="I105" s="256"/>
      <c r="J105" s="257">
        <f>ROUND(I105*H105,2)</f>
        <v>0</v>
      </c>
      <c r="K105" s="253" t="s">
        <v>227</v>
      </c>
      <c r="L105" s="258"/>
      <c r="M105" s="259" t="s">
        <v>23</v>
      </c>
      <c r="N105" s="260" t="s">
        <v>45</v>
      </c>
      <c r="O105" s="48"/>
      <c r="P105" s="245">
        <f>O105*H105</f>
        <v>0</v>
      </c>
      <c r="Q105" s="245">
        <v>0</v>
      </c>
      <c r="R105" s="245">
        <f>Q105*H105</f>
        <v>0</v>
      </c>
      <c r="S105" s="245">
        <v>0</v>
      </c>
      <c r="T105" s="246">
        <f>S105*H105</f>
        <v>0</v>
      </c>
      <c r="AR105" s="25" t="s">
        <v>240</v>
      </c>
      <c r="AT105" s="25" t="s">
        <v>189</v>
      </c>
      <c r="AU105" s="25" t="s">
        <v>81</v>
      </c>
      <c r="AY105" s="25" t="s">
        <v>178</v>
      </c>
      <c r="BE105" s="247">
        <f>IF(N105="základní",J105,0)</f>
        <v>0</v>
      </c>
      <c r="BF105" s="247">
        <f>IF(N105="snížená",J105,0)</f>
        <v>0</v>
      </c>
      <c r="BG105" s="247">
        <f>IF(N105="zákl. přenesená",J105,0)</f>
        <v>0</v>
      </c>
      <c r="BH105" s="247">
        <f>IF(N105="sníž. přenesená",J105,0)</f>
        <v>0</v>
      </c>
      <c r="BI105" s="247">
        <f>IF(N105="nulová",J105,0)</f>
        <v>0</v>
      </c>
      <c r="BJ105" s="25" t="s">
        <v>81</v>
      </c>
      <c r="BK105" s="247">
        <f>ROUND(I105*H105,2)</f>
        <v>0</v>
      </c>
      <c r="BL105" s="25" t="s">
        <v>240</v>
      </c>
      <c r="BM105" s="25" t="s">
        <v>1521</v>
      </c>
    </row>
    <row r="106" s="1" customFormat="1" ht="25.5" customHeight="1">
      <c r="B106" s="47"/>
      <c r="C106" s="251" t="s">
        <v>9</v>
      </c>
      <c r="D106" s="251" t="s">
        <v>189</v>
      </c>
      <c r="E106" s="252" t="s">
        <v>1522</v>
      </c>
      <c r="F106" s="253" t="s">
        <v>1523</v>
      </c>
      <c r="G106" s="254" t="s">
        <v>887</v>
      </c>
      <c r="H106" s="255">
        <v>10</v>
      </c>
      <c r="I106" s="256"/>
      <c r="J106" s="257">
        <f>ROUND(I106*H106,2)</f>
        <v>0</v>
      </c>
      <c r="K106" s="253" t="s">
        <v>227</v>
      </c>
      <c r="L106" s="258"/>
      <c r="M106" s="259" t="s">
        <v>23</v>
      </c>
      <c r="N106" s="260" t="s">
        <v>45</v>
      </c>
      <c r="O106" s="48"/>
      <c r="P106" s="245">
        <f>O106*H106</f>
        <v>0</v>
      </c>
      <c r="Q106" s="245">
        <v>0</v>
      </c>
      <c r="R106" s="245">
        <f>Q106*H106</f>
        <v>0</v>
      </c>
      <c r="S106" s="245">
        <v>0</v>
      </c>
      <c r="T106" s="246">
        <f>S106*H106</f>
        <v>0</v>
      </c>
      <c r="AR106" s="25" t="s">
        <v>240</v>
      </c>
      <c r="AT106" s="25" t="s">
        <v>189</v>
      </c>
      <c r="AU106" s="25" t="s">
        <v>81</v>
      </c>
      <c r="AY106" s="25" t="s">
        <v>178</v>
      </c>
      <c r="BE106" s="247">
        <f>IF(N106="základní",J106,0)</f>
        <v>0</v>
      </c>
      <c r="BF106" s="247">
        <f>IF(N106="snížená",J106,0)</f>
        <v>0</v>
      </c>
      <c r="BG106" s="247">
        <f>IF(N106="zákl. přenesená",J106,0)</f>
        <v>0</v>
      </c>
      <c r="BH106" s="247">
        <f>IF(N106="sníž. přenesená",J106,0)</f>
        <v>0</v>
      </c>
      <c r="BI106" s="247">
        <f>IF(N106="nulová",J106,0)</f>
        <v>0</v>
      </c>
      <c r="BJ106" s="25" t="s">
        <v>81</v>
      </c>
      <c r="BK106" s="247">
        <f>ROUND(I106*H106,2)</f>
        <v>0</v>
      </c>
      <c r="BL106" s="25" t="s">
        <v>240</v>
      </c>
      <c r="BM106" s="25" t="s">
        <v>1524</v>
      </c>
    </row>
    <row r="107" s="1" customFormat="1" ht="25.5" customHeight="1">
      <c r="B107" s="47"/>
      <c r="C107" s="251" t="s">
        <v>302</v>
      </c>
      <c r="D107" s="251" t="s">
        <v>189</v>
      </c>
      <c r="E107" s="252" t="s">
        <v>889</v>
      </c>
      <c r="F107" s="253" t="s">
        <v>890</v>
      </c>
      <c r="G107" s="254" t="s">
        <v>887</v>
      </c>
      <c r="H107" s="255">
        <v>10</v>
      </c>
      <c r="I107" s="256"/>
      <c r="J107" s="257">
        <f>ROUND(I107*H107,2)</f>
        <v>0</v>
      </c>
      <c r="K107" s="253" t="s">
        <v>227</v>
      </c>
      <c r="L107" s="258"/>
      <c r="M107" s="259" t="s">
        <v>23</v>
      </c>
      <c r="N107" s="260" t="s">
        <v>45</v>
      </c>
      <c r="O107" s="48"/>
      <c r="P107" s="245">
        <f>O107*H107</f>
        <v>0</v>
      </c>
      <c r="Q107" s="245">
        <v>0</v>
      </c>
      <c r="R107" s="245">
        <f>Q107*H107</f>
        <v>0</v>
      </c>
      <c r="S107" s="245">
        <v>0</v>
      </c>
      <c r="T107" s="246">
        <f>S107*H107</f>
        <v>0</v>
      </c>
      <c r="AR107" s="25" t="s">
        <v>240</v>
      </c>
      <c r="AT107" s="25" t="s">
        <v>189</v>
      </c>
      <c r="AU107" s="25" t="s">
        <v>81</v>
      </c>
      <c r="AY107" s="25" t="s">
        <v>178</v>
      </c>
      <c r="BE107" s="247">
        <f>IF(N107="základní",J107,0)</f>
        <v>0</v>
      </c>
      <c r="BF107" s="247">
        <f>IF(N107="snížená",J107,0)</f>
        <v>0</v>
      </c>
      <c r="BG107" s="247">
        <f>IF(N107="zákl. přenesená",J107,0)</f>
        <v>0</v>
      </c>
      <c r="BH107" s="247">
        <f>IF(N107="sníž. přenesená",J107,0)</f>
        <v>0</v>
      </c>
      <c r="BI107" s="247">
        <f>IF(N107="nulová",J107,0)</f>
        <v>0</v>
      </c>
      <c r="BJ107" s="25" t="s">
        <v>81</v>
      </c>
      <c r="BK107" s="247">
        <f>ROUND(I107*H107,2)</f>
        <v>0</v>
      </c>
      <c r="BL107" s="25" t="s">
        <v>240</v>
      </c>
      <c r="BM107" s="25" t="s">
        <v>1525</v>
      </c>
    </row>
    <row r="108" s="1" customFormat="1" ht="25.5" customHeight="1">
      <c r="B108" s="47"/>
      <c r="C108" s="251" t="s">
        <v>410</v>
      </c>
      <c r="D108" s="251" t="s">
        <v>189</v>
      </c>
      <c r="E108" s="252" t="s">
        <v>1526</v>
      </c>
      <c r="F108" s="253" t="s">
        <v>1527</v>
      </c>
      <c r="G108" s="254" t="s">
        <v>887</v>
      </c>
      <c r="H108" s="255">
        <v>10</v>
      </c>
      <c r="I108" s="256"/>
      <c r="J108" s="257">
        <f>ROUND(I108*H108,2)</f>
        <v>0</v>
      </c>
      <c r="K108" s="253" t="s">
        <v>227</v>
      </c>
      <c r="L108" s="258"/>
      <c r="M108" s="259" t="s">
        <v>23</v>
      </c>
      <c r="N108" s="260" t="s">
        <v>45</v>
      </c>
      <c r="O108" s="48"/>
      <c r="P108" s="245">
        <f>O108*H108</f>
        <v>0</v>
      </c>
      <c r="Q108" s="245">
        <v>0</v>
      </c>
      <c r="R108" s="245">
        <f>Q108*H108</f>
        <v>0</v>
      </c>
      <c r="S108" s="245">
        <v>0</v>
      </c>
      <c r="T108" s="246">
        <f>S108*H108</f>
        <v>0</v>
      </c>
      <c r="AR108" s="25" t="s">
        <v>240</v>
      </c>
      <c r="AT108" s="25" t="s">
        <v>189</v>
      </c>
      <c r="AU108" s="25" t="s">
        <v>81</v>
      </c>
      <c r="AY108" s="25" t="s">
        <v>178</v>
      </c>
      <c r="BE108" s="247">
        <f>IF(N108="základní",J108,0)</f>
        <v>0</v>
      </c>
      <c r="BF108" s="247">
        <f>IF(N108="snížená",J108,0)</f>
        <v>0</v>
      </c>
      <c r="BG108" s="247">
        <f>IF(N108="zákl. přenesená",J108,0)</f>
        <v>0</v>
      </c>
      <c r="BH108" s="247">
        <f>IF(N108="sníž. přenesená",J108,0)</f>
        <v>0</v>
      </c>
      <c r="BI108" s="247">
        <f>IF(N108="nulová",J108,0)</f>
        <v>0</v>
      </c>
      <c r="BJ108" s="25" t="s">
        <v>81</v>
      </c>
      <c r="BK108" s="247">
        <f>ROUND(I108*H108,2)</f>
        <v>0</v>
      </c>
      <c r="BL108" s="25" t="s">
        <v>240</v>
      </c>
      <c r="BM108" s="25" t="s">
        <v>1528</v>
      </c>
    </row>
    <row r="109" s="1" customFormat="1" ht="25.5" customHeight="1">
      <c r="B109" s="47"/>
      <c r="C109" s="251" t="s">
        <v>310</v>
      </c>
      <c r="D109" s="251" t="s">
        <v>189</v>
      </c>
      <c r="E109" s="252" t="s">
        <v>1529</v>
      </c>
      <c r="F109" s="253" t="s">
        <v>1530</v>
      </c>
      <c r="G109" s="254" t="s">
        <v>887</v>
      </c>
      <c r="H109" s="255">
        <v>710</v>
      </c>
      <c r="I109" s="256"/>
      <c r="J109" s="257">
        <f>ROUND(I109*H109,2)</f>
        <v>0</v>
      </c>
      <c r="K109" s="253" t="s">
        <v>227</v>
      </c>
      <c r="L109" s="258"/>
      <c r="M109" s="259" t="s">
        <v>23</v>
      </c>
      <c r="N109" s="260" t="s">
        <v>45</v>
      </c>
      <c r="O109" s="48"/>
      <c r="P109" s="245">
        <f>O109*H109</f>
        <v>0</v>
      </c>
      <c r="Q109" s="245">
        <v>0</v>
      </c>
      <c r="R109" s="245">
        <f>Q109*H109</f>
        <v>0</v>
      </c>
      <c r="S109" s="245">
        <v>0</v>
      </c>
      <c r="T109" s="246">
        <f>S109*H109</f>
        <v>0</v>
      </c>
      <c r="AR109" s="25" t="s">
        <v>240</v>
      </c>
      <c r="AT109" s="25" t="s">
        <v>189</v>
      </c>
      <c r="AU109" s="25" t="s">
        <v>81</v>
      </c>
      <c r="AY109" s="25" t="s">
        <v>178</v>
      </c>
      <c r="BE109" s="247">
        <f>IF(N109="základní",J109,0)</f>
        <v>0</v>
      </c>
      <c r="BF109" s="247">
        <f>IF(N109="snížená",J109,0)</f>
        <v>0</v>
      </c>
      <c r="BG109" s="247">
        <f>IF(N109="zákl. přenesená",J109,0)</f>
        <v>0</v>
      </c>
      <c r="BH109" s="247">
        <f>IF(N109="sníž. přenesená",J109,0)</f>
        <v>0</v>
      </c>
      <c r="BI109" s="247">
        <f>IF(N109="nulová",J109,0)</f>
        <v>0</v>
      </c>
      <c r="BJ109" s="25" t="s">
        <v>81</v>
      </c>
      <c r="BK109" s="247">
        <f>ROUND(I109*H109,2)</f>
        <v>0</v>
      </c>
      <c r="BL109" s="25" t="s">
        <v>240</v>
      </c>
      <c r="BM109" s="25" t="s">
        <v>1531</v>
      </c>
    </row>
    <row r="110" s="1" customFormat="1" ht="25.5" customHeight="1">
      <c r="B110" s="47"/>
      <c r="C110" s="251" t="s">
        <v>314</v>
      </c>
      <c r="D110" s="251" t="s">
        <v>189</v>
      </c>
      <c r="E110" s="252" t="s">
        <v>1532</v>
      </c>
      <c r="F110" s="253" t="s">
        <v>1533</v>
      </c>
      <c r="G110" s="254" t="s">
        <v>887</v>
      </c>
      <c r="H110" s="255">
        <v>31820</v>
      </c>
      <c r="I110" s="256"/>
      <c r="J110" s="257">
        <f>ROUND(I110*H110,2)</f>
        <v>0</v>
      </c>
      <c r="K110" s="253" t="s">
        <v>227</v>
      </c>
      <c r="L110" s="258"/>
      <c r="M110" s="259" t="s">
        <v>23</v>
      </c>
      <c r="N110" s="260" t="s">
        <v>45</v>
      </c>
      <c r="O110" s="48"/>
      <c r="P110" s="245">
        <f>O110*H110</f>
        <v>0</v>
      </c>
      <c r="Q110" s="245">
        <v>0</v>
      </c>
      <c r="R110" s="245">
        <f>Q110*H110</f>
        <v>0</v>
      </c>
      <c r="S110" s="245">
        <v>0</v>
      </c>
      <c r="T110" s="246">
        <f>S110*H110</f>
        <v>0</v>
      </c>
      <c r="AR110" s="25" t="s">
        <v>240</v>
      </c>
      <c r="AT110" s="25" t="s">
        <v>189</v>
      </c>
      <c r="AU110" s="25" t="s">
        <v>81</v>
      </c>
      <c r="AY110" s="25" t="s">
        <v>178</v>
      </c>
      <c r="BE110" s="247">
        <f>IF(N110="základní",J110,0)</f>
        <v>0</v>
      </c>
      <c r="BF110" s="247">
        <f>IF(N110="snížená",J110,0)</f>
        <v>0</v>
      </c>
      <c r="BG110" s="247">
        <f>IF(N110="zákl. přenesená",J110,0)</f>
        <v>0</v>
      </c>
      <c r="BH110" s="247">
        <f>IF(N110="sníž. přenesená",J110,0)</f>
        <v>0</v>
      </c>
      <c r="BI110" s="247">
        <f>IF(N110="nulová",J110,0)</f>
        <v>0</v>
      </c>
      <c r="BJ110" s="25" t="s">
        <v>81</v>
      </c>
      <c r="BK110" s="247">
        <f>ROUND(I110*H110,2)</f>
        <v>0</v>
      </c>
      <c r="BL110" s="25" t="s">
        <v>240</v>
      </c>
      <c r="BM110" s="25" t="s">
        <v>1534</v>
      </c>
    </row>
    <row r="111" s="1" customFormat="1">
      <c r="B111" s="47"/>
      <c r="C111" s="75"/>
      <c r="D111" s="248" t="s">
        <v>187</v>
      </c>
      <c r="E111" s="75"/>
      <c r="F111" s="249" t="s">
        <v>1535</v>
      </c>
      <c r="G111" s="75"/>
      <c r="H111" s="75"/>
      <c r="I111" s="204"/>
      <c r="J111" s="75"/>
      <c r="K111" s="75"/>
      <c r="L111" s="73"/>
      <c r="M111" s="250"/>
      <c r="N111" s="48"/>
      <c r="O111" s="48"/>
      <c r="P111" s="48"/>
      <c r="Q111" s="48"/>
      <c r="R111" s="48"/>
      <c r="S111" s="48"/>
      <c r="T111" s="96"/>
      <c r="AT111" s="25" t="s">
        <v>187</v>
      </c>
      <c r="AU111" s="25" t="s">
        <v>81</v>
      </c>
    </row>
    <row r="112" s="1" customFormat="1" ht="25.5" customHeight="1">
      <c r="B112" s="47"/>
      <c r="C112" s="251" t="s">
        <v>318</v>
      </c>
      <c r="D112" s="251" t="s">
        <v>189</v>
      </c>
      <c r="E112" s="252" t="s">
        <v>1536</v>
      </c>
      <c r="F112" s="253" t="s">
        <v>1537</v>
      </c>
      <c r="G112" s="254" t="s">
        <v>183</v>
      </c>
      <c r="H112" s="255">
        <v>64</v>
      </c>
      <c r="I112" s="256"/>
      <c r="J112" s="257">
        <f>ROUND(I112*H112,2)</f>
        <v>0</v>
      </c>
      <c r="K112" s="253" t="s">
        <v>227</v>
      </c>
      <c r="L112" s="258"/>
      <c r="M112" s="259" t="s">
        <v>23</v>
      </c>
      <c r="N112" s="260" t="s">
        <v>45</v>
      </c>
      <c r="O112" s="48"/>
      <c r="P112" s="245">
        <f>O112*H112</f>
        <v>0</v>
      </c>
      <c r="Q112" s="245">
        <v>0</v>
      </c>
      <c r="R112" s="245">
        <f>Q112*H112</f>
        <v>0</v>
      </c>
      <c r="S112" s="245">
        <v>0</v>
      </c>
      <c r="T112" s="246">
        <f>S112*H112</f>
        <v>0</v>
      </c>
      <c r="AR112" s="25" t="s">
        <v>240</v>
      </c>
      <c r="AT112" s="25" t="s">
        <v>189</v>
      </c>
      <c r="AU112" s="25" t="s">
        <v>81</v>
      </c>
      <c r="AY112" s="25" t="s">
        <v>178</v>
      </c>
      <c r="BE112" s="247">
        <f>IF(N112="základní",J112,0)</f>
        <v>0</v>
      </c>
      <c r="BF112" s="247">
        <f>IF(N112="snížená",J112,0)</f>
        <v>0</v>
      </c>
      <c r="BG112" s="247">
        <f>IF(N112="zákl. přenesená",J112,0)</f>
        <v>0</v>
      </c>
      <c r="BH112" s="247">
        <f>IF(N112="sníž. přenesená",J112,0)</f>
        <v>0</v>
      </c>
      <c r="BI112" s="247">
        <f>IF(N112="nulová",J112,0)</f>
        <v>0</v>
      </c>
      <c r="BJ112" s="25" t="s">
        <v>81</v>
      </c>
      <c r="BK112" s="247">
        <f>ROUND(I112*H112,2)</f>
        <v>0</v>
      </c>
      <c r="BL112" s="25" t="s">
        <v>240</v>
      </c>
      <c r="BM112" s="25" t="s">
        <v>1538</v>
      </c>
    </row>
    <row r="113" s="1" customFormat="1" ht="51" customHeight="1">
      <c r="B113" s="47"/>
      <c r="C113" s="236" t="s">
        <v>322</v>
      </c>
      <c r="D113" s="236" t="s">
        <v>180</v>
      </c>
      <c r="E113" s="237" t="s">
        <v>1539</v>
      </c>
      <c r="F113" s="238" t="s">
        <v>1540</v>
      </c>
      <c r="G113" s="239" t="s">
        <v>183</v>
      </c>
      <c r="H113" s="240">
        <v>51</v>
      </c>
      <c r="I113" s="241"/>
      <c r="J113" s="242">
        <f>ROUND(I113*H113,2)</f>
        <v>0</v>
      </c>
      <c r="K113" s="238" t="s">
        <v>227</v>
      </c>
      <c r="L113" s="73"/>
      <c r="M113" s="243" t="s">
        <v>23</v>
      </c>
      <c r="N113" s="244" t="s">
        <v>45</v>
      </c>
      <c r="O113" s="48"/>
      <c r="P113" s="245">
        <f>O113*H113</f>
        <v>0</v>
      </c>
      <c r="Q113" s="245">
        <v>0</v>
      </c>
      <c r="R113" s="245">
        <f>Q113*H113</f>
        <v>0</v>
      </c>
      <c r="S113" s="245">
        <v>0</v>
      </c>
      <c r="T113" s="246">
        <f>S113*H113</f>
        <v>0</v>
      </c>
      <c r="AR113" s="25" t="s">
        <v>218</v>
      </c>
      <c r="AT113" s="25" t="s">
        <v>180</v>
      </c>
      <c r="AU113" s="25" t="s">
        <v>81</v>
      </c>
      <c r="AY113" s="25" t="s">
        <v>178</v>
      </c>
      <c r="BE113" s="247">
        <f>IF(N113="základní",J113,0)</f>
        <v>0</v>
      </c>
      <c r="BF113" s="247">
        <f>IF(N113="snížená",J113,0)</f>
        <v>0</v>
      </c>
      <c r="BG113" s="247">
        <f>IF(N113="zákl. přenesená",J113,0)</f>
        <v>0</v>
      </c>
      <c r="BH113" s="247">
        <f>IF(N113="sníž. přenesená",J113,0)</f>
        <v>0</v>
      </c>
      <c r="BI113" s="247">
        <f>IF(N113="nulová",J113,0)</f>
        <v>0</v>
      </c>
      <c r="BJ113" s="25" t="s">
        <v>81</v>
      </c>
      <c r="BK113" s="247">
        <f>ROUND(I113*H113,2)</f>
        <v>0</v>
      </c>
      <c r="BL113" s="25" t="s">
        <v>218</v>
      </c>
      <c r="BM113" s="25" t="s">
        <v>1541</v>
      </c>
    </row>
    <row r="114" s="1" customFormat="1" ht="51" customHeight="1">
      <c r="B114" s="47"/>
      <c r="C114" s="236" t="s">
        <v>326</v>
      </c>
      <c r="D114" s="236" t="s">
        <v>180</v>
      </c>
      <c r="E114" s="237" t="s">
        <v>1542</v>
      </c>
      <c r="F114" s="238" t="s">
        <v>1543</v>
      </c>
      <c r="G114" s="239" t="s">
        <v>183</v>
      </c>
      <c r="H114" s="240">
        <v>6</v>
      </c>
      <c r="I114" s="241"/>
      <c r="J114" s="242">
        <f>ROUND(I114*H114,2)</f>
        <v>0</v>
      </c>
      <c r="K114" s="238" t="s">
        <v>227</v>
      </c>
      <c r="L114" s="73"/>
      <c r="M114" s="243" t="s">
        <v>23</v>
      </c>
      <c r="N114" s="244" t="s">
        <v>45</v>
      </c>
      <c r="O114" s="48"/>
      <c r="P114" s="245">
        <f>O114*H114</f>
        <v>0</v>
      </c>
      <c r="Q114" s="245">
        <v>0</v>
      </c>
      <c r="R114" s="245">
        <f>Q114*H114</f>
        <v>0</v>
      </c>
      <c r="S114" s="245">
        <v>0</v>
      </c>
      <c r="T114" s="246">
        <f>S114*H114</f>
        <v>0</v>
      </c>
      <c r="AR114" s="25" t="s">
        <v>218</v>
      </c>
      <c r="AT114" s="25" t="s">
        <v>180</v>
      </c>
      <c r="AU114" s="25" t="s">
        <v>81</v>
      </c>
      <c r="AY114" s="25" t="s">
        <v>178</v>
      </c>
      <c r="BE114" s="247">
        <f>IF(N114="základní",J114,0)</f>
        <v>0</v>
      </c>
      <c r="BF114" s="247">
        <f>IF(N114="snížená",J114,0)</f>
        <v>0</v>
      </c>
      <c r="BG114" s="247">
        <f>IF(N114="zákl. přenesená",J114,0)</f>
        <v>0</v>
      </c>
      <c r="BH114" s="247">
        <f>IF(N114="sníž. přenesená",J114,0)</f>
        <v>0</v>
      </c>
      <c r="BI114" s="247">
        <f>IF(N114="nulová",J114,0)</f>
        <v>0</v>
      </c>
      <c r="BJ114" s="25" t="s">
        <v>81</v>
      </c>
      <c r="BK114" s="247">
        <f>ROUND(I114*H114,2)</f>
        <v>0</v>
      </c>
      <c r="BL114" s="25" t="s">
        <v>218</v>
      </c>
      <c r="BM114" s="25" t="s">
        <v>1544</v>
      </c>
    </row>
    <row r="115" s="1" customFormat="1" ht="51" customHeight="1">
      <c r="B115" s="47"/>
      <c r="C115" s="236" t="s">
        <v>330</v>
      </c>
      <c r="D115" s="236" t="s">
        <v>180</v>
      </c>
      <c r="E115" s="237" t="s">
        <v>1545</v>
      </c>
      <c r="F115" s="238" t="s">
        <v>1546</v>
      </c>
      <c r="G115" s="239" t="s">
        <v>183</v>
      </c>
      <c r="H115" s="240">
        <v>6</v>
      </c>
      <c r="I115" s="241"/>
      <c r="J115" s="242">
        <f>ROUND(I115*H115,2)</f>
        <v>0</v>
      </c>
      <c r="K115" s="238" t="s">
        <v>227</v>
      </c>
      <c r="L115" s="73"/>
      <c r="M115" s="243" t="s">
        <v>23</v>
      </c>
      <c r="N115" s="244" t="s">
        <v>45</v>
      </c>
      <c r="O115" s="48"/>
      <c r="P115" s="245">
        <f>O115*H115</f>
        <v>0</v>
      </c>
      <c r="Q115" s="245">
        <v>0</v>
      </c>
      <c r="R115" s="245">
        <f>Q115*H115</f>
        <v>0</v>
      </c>
      <c r="S115" s="245">
        <v>0</v>
      </c>
      <c r="T115" s="246">
        <f>S115*H115</f>
        <v>0</v>
      </c>
      <c r="AR115" s="25" t="s">
        <v>218</v>
      </c>
      <c r="AT115" s="25" t="s">
        <v>180</v>
      </c>
      <c r="AU115" s="25" t="s">
        <v>81</v>
      </c>
      <c r="AY115" s="25" t="s">
        <v>178</v>
      </c>
      <c r="BE115" s="247">
        <f>IF(N115="základní",J115,0)</f>
        <v>0</v>
      </c>
      <c r="BF115" s="247">
        <f>IF(N115="snížená",J115,0)</f>
        <v>0</v>
      </c>
      <c r="BG115" s="247">
        <f>IF(N115="zákl. přenesená",J115,0)</f>
        <v>0</v>
      </c>
      <c r="BH115" s="247">
        <f>IF(N115="sníž. přenesená",J115,0)</f>
        <v>0</v>
      </c>
      <c r="BI115" s="247">
        <f>IF(N115="nulová",J115,0)</f>
        <v>0</v>
      </c>
      <c r="BJ115" s="25" t="s">
        <v>81</v>
      </c>
      <c r="BK115" s="247">
        <f>ROUND(I115*H115,2)</f>
        <v>0</v>
      </c>
      <c r="BL115" s="25" t="s">
        <v>218</v>
      </c>
      <c r="BM115" s="25" t="s">
        <v>1547</v>
      </c>
    </row>
    <row r="116" s="1" customFormat="1" ht="51" customHeight="1">
      <c r="B116" s="47"/>
      <c r="C116" s="236" t="s">
        <v>334</v>
      </c>
      <c r="D116" s="236" t="s">
        <v>180</v>
      </c>
      <c r="E116" s="237" t="s">
        <v>1548</v>
      </c>
      <c r="F116" s="238" t="s">
        <v>1549</v>
      </c>
      <c r="G116" s="239" t="s">
        <v>183</v>
      </c>
      <c r="H116" s="240">
        <v>14</v>
      </c>
      <c r="I116" s="241"/>
      <c r="J116" s="242">
        <f>ROUND(I116*H116,2)</f>
        <v>0</v>
      </c>
      <c r="K116" s="238" t="s">
        <v>227</v>
      </c>
      <c r="L116" s="73"/>
      <c r="M116" s="243" t="s">
        <v>23</v>
      </c>
      <c r="N116" s="244" t="s">
        <v>45</v>
      </c>
      <c r="O116" s="48"/>
      <c r="P116" s="245">
        <f>O116*H116</f>
        <v>0</v>
      </c>
      <c r="Q116" s="245">
        <v>0</v>
      </c>
      <c r="R116" s="245">
        <f>Q116*H116</f>
        <v>0</v>
      </c>
      <c r="S116" s="245">
        <v>0</v>
      </c>
      <c r="T116" s="246">
        <f>S116*H116</f>
        <v>0</v>
      </c>
      <c r="AR116" s="25" t="s">
        <v>218</v>
      </c>
      <c r="AT116" s="25" t="s">
        <v>180</v>
      </c>
      <c r="AU116" s="25" t="s">
        <v>81</v>
      </c>
      <c r="AY116" s="25" t="s">
        <v>178</v>
      </c>
      <c r="BE116" s="247">
        <f>IF(N116="základní",J116,0)</f>
        <v>0</v>
      </c>
      <c r="BF116" s="247">
        <f>IF(N116="snížená",J116,0)</f>
        <v>0</v>
      </c>
      <c r="BG116" s="247">
        <f>IF(N116="zákl. přenesená",J116,0)</f>
        <v>0</v>
      </c>
      <c r="BH116" s="247">
        <f>IF(N116="sníž. přenesená",J116,0)</f>
        <v>0</v>
      </c>
      <c r="BI116" s="247">
        <f>IF(N116="nulová",J116,0)</f>
        <v>0</v>
      </c>
      <c r="BJ116" s="25" t="s">
        <v>81</v>
      </c>
      <c r="BK116" s="247">
        <f>ROUND(I116*H116,2)</f>
        <v>0</v>
      </c>
      <c r="BL116" s="25" t="s">
        <v>218</v>
      </c>
      <c r="BM116" s="25" t="s">
        <v>1550</v>
      </c>
    </row>
    <row r="117" s="1" customFormat="1" ht="51" customHeight="1">
      <c r="B117" s="47"/>
      <c r="C117" s="236" t="s">
        <v>338</v>
      </c>
      <c r="D117" s="236" t="s">
        <v>180</v>
      </c>
      <c r="E117" s="237" t="s">
        <v>1551</v>
      </c>
      <c r="F117" s="238" t="s">
        <v>1552</v>
      </c>
      <c r="G117" s="239" t="s">
        <v>183</v>
      </c>
      <c r="H117" s="240">
        <v>34</v>
      </c>
      <c r="I117" s="241"/>
      <c r="J117" s="242">
        <f>ROUND(I117*H117,2)</f>
        <v>0</v>
      </c>
      <c r="K117" s="238" t="s">
        <v>227</v>
      </c>
      <c r="L117" s="73"/>
      <c r="M117" s="243" t="s">
        <v>23</v>
      </c>
      <c r="N117" s="244" t="s">
        <v>45</v>
      </c>
      <c r="O117" s="48"/>
      <c r="P117" s="245">
        <f>O117*H117</f>
        <v>0</v>
      </c>
      <c r="Q117" s="245">
        <v>0</v>
      </c>
      <c r="R117" s="245">
        <f>Q117*H117</f>
        <v>0</v>
      </c>
      <c r="S117" s="245">
        <v>0</v>
      </c>
      <c r="T117" s="246">
        <f>S117*H117</f>
        <v>0</v>
      </c>
      <c r="AR117" s="25" t="s">
        <v>218</v>
      </c>
      <c r="AT117" s="25" t="s">
        <v>180</v>
      </c>
      <c r="AU117" s="25" t="s">
        <v>81</v>
      </c>
      <c r="AY117" s="25" t="s">
        <v>178</v>
      </c>
      <c r="BE117" s="247">
        <f>IF(N117="základní",J117,0)</f>
        <v>0</v>
      </c>
      <c r="BF117" s="247">
        <f>IF(N117="snížená",J117,0)</f>
        <v>0</v>
      </c>
      <c r="BG117" s="247">
        <f>IF(N117="zákl. přenesená",J117,0)</f>
        <v>0</v>
      </c>
      <c r="BH117" s="247">
        <f>IF(N117="sníž. přenesená",J117,0)</f>
        <v>0</v>
      </c>
      <c r="BI117" s="247">
        <f>IF(N117="nulová",J117,0)</f>
        <v>0</v>
      </c>
      <c r="BJ117" s="25" t="s">
        <v>81</v>
      </c>
      <c r="BK117" s="247">
        <f>ROUND(I117*H117,2)</f>
        <v>0</v>
      </c>
      <c r="BL117" s="25" t="s">
        <v>218</v>
      </c>
      <c r="BM117" s="25" t="s">
        <v>1553</v>
      </c>
    </row>
    <row r="118" s="1" customFormat="1" ht="51" customHeight="1">
      <c r="B118" s="47"/>
      <c r="C118" s="236" t="s">
        <v>342</v>
      </c>
      <c r="D118" s="236" t="s">
        <v>180</v>
      </c>
      <c r="E118" s="237" t="s">
        <v>1554</v>
      </c>
      <c r="F118" s="238" t="s">
        <v>1555</v>
      </c>
      <c r="G118" s="239" t="s">
        <v>183</v>
      </c>
      <c r="H118" s="240">
        <v>4</v>
      </c>
      <c r="I118" s="241"/>
      <c r="J118" s="242">
        <f>ROUND(I118*H118,2)</f>
        <v>0</v>
      </c>
      <c r="K118" s="238" t="s">
        <v>227</v>
      </c>
      <c r="L118" s="73"/>
      <c r="M118" s="243" t="s">
        <v>23</v>
      </c>
      <c r="N118" s="244" t="s">
        <v>45</v>
      </c>
      <c r="O118" s="48"/>
      <c r="P118" s="245">
        <f>O118*H118</f>
        <v>0</v>
      </c>
      <c r="Q118" s="245">
        <v>0</v>
      </c>
      <c r="R118" s="245">
        <f>Q118*H118</f>
        <v>0</v>
      </c>
      <c r="S118" s="245">
        <v>0</v>
      </c>
      <c r="T118" s="246">
        <f>S118*H118</f>
        <v>0</v>
      </c>
      <c r="AR118" s="25" t="s">
        <v>218</v>
      </c>
      <c r="AT118" s="25" t="s">
        <v>180</v>
      </c>
      <c r="AU118" s="25" t="s">
        <v>81</v>
      </c>
      <c r="AY118" s="25" t="s">
        <v>178</v>
      </c>
      <c r="BE118" s="247">
        <f>IF(N118="základní",J118,0)</f>
        <v>0</v>
      </c>
      <c r="BF118" s="247">
        <f>IF(N118="snížená",J118,0)</f>
        <v>0</v>
      </c>
      <c r="BG118" s="247">
        <f>IF(N118="zákl. přenesená",J118,0)</f>
        <v>0</v>
      </c>
      <c r="BH118" s="247">
        <f>IF(N118="sníž. přenesená",J118,0)</f>
        <v>0</v>
      </c>
      <c r="BI118" s="247">
        <f>IF(N118="nulová",J118,0)</f>
        <v>0</v>
      </c>
      <c r="BJ118" s="25" t="s">
        <v>81</v>
      </c>
      <c r="BK118" s="247">
        <f>ROUND(I118*H118,2)</f>
        <v>0</v>
      </c>
      <c r="BL118" s="25" t="s">
        <v>218</v>
      </c>
      <c r="BM118" s="25" t="s">
        <v>1556</v>
      </c>
    </row>
    <row r="119" s="1" customFormat="1" ht="51" customHeight="1">
      <c r="B119" s="47"/>
      <c r="C119" s="236" t="s">
        <v>346</v>
      </c>
      <c r="D119" s="236" t="s">
        <v>180</v>
      </c>
      <c r="E119" s="237" t="s">
        <v>1557</v>
      </c>
      <c r="F119" s="238" t="s">
        <v>1558</v>
      </c>
      <c r="G119" s="239" t="s">
        <v>183</v>
      </c>
      <c r="H119" s="240">
        <v>2</v>
      </c>
      <c r="I119" s="241"/>
      <c r="J119" s="242">
        <f>ROUND(I119*H119,2)</f>
        <v>0</v>
      </c>
      <c r="K119" s="238" t="s">
        <v>227</v>
      </c>
      <c r="L119" s="73"/>
      <c r="M119" s="243" t="s">
        <v>23</v>
      </c>
      <c r="N119" s="244" t="s">
        <v>45</v>
      </c>
      <c r="O119" s="48"/>
      <c r="P119" s="245">
        <f>O119*H119</f>
        <v>0</v>
      </c>
      <c r="Q119" s="245">
        <v>0</v>
      </c>
      <c r="R119" s="245">
        <f>Q119*H119</f>
        <v>0</v>
      </c>
      <c r="S119" s="245">
        <v>0</v>
      </c>
      <c r="T119" s="246">
        <f>S119*H119</f>
        <v>0</v>
      </c>
      <c r="AR119" s="25" t="s">
        <v>218</v>
      </c>
      <c r="AT119" s="25" t="s">
        <v>180</v>
      </c>
      <c r="AU119" s="25" t="s">
        <v>81</v>
      </c>
      <c r="AY119" s="25" t="s">
        <v>178</v>
      </c>
      <c r="BE119" s="247">
        <f>IF(N119="základní",J119,0)</f>
        <v>0</v>
      </c>
      <c r="BF119" s="247">
        <f>IF(N119="snížená",J119,0)</f>
        <v>0</v>
      </c>
      <c r="BG119" s="247">
        <f>IF(N119="zákl. přenesená",J119,0)</f>
        <v>0</v>
      </c>
      <c r="BH119" s="247">
        <f>IF(N119="sníž. přenesená",J119,0)</f>
        <v>0</v>
      </c>
      <c r="BI119" s="247">
        <f>IF(N119="nulová",J119,0)</f>
        <v>0</v>
      </c>
      <c r="BJ119" s="25" t="s">
        <v>81</v>
      </c>
      <c r="BK119" s="247">
        <f>ROUND(I119*H119,2)</f>
        <v>0</v>
      </c>
      <c r="BL119" s="25" t="s">
        <v>218</v>
      </c>
      <c r="BM119" s="25" t="s">
        <v>1559</v>
      </c>
    </row>
    <row r="120" s="1" customFormat="1" ht="51" customHeight="1">
      <c r="B120" s="47"/>
      <c r="C120" s="236" t="s">
        <v>350</v>
      </c>
      <c r="D120" s="236" t="s">
        <v>180</v>
      </c>
      <c r="E120" s="237" t="s">
        <v>1560</v>
      </c>
      <c r="F120" s="238" t="s">
        <v>1561</v>
      </c>
      <c r="G120" s="239" t="s">
        <v>183</v>
      </c>
      <c r="H120" s="240">
        <v>18</v>
      </c>
      <c r="I120" s="241"/>
      <c r="J120" s="242">
        <f>ROUND(I120*H120,2)</f>
        <v>0</v>
      </c>
      <c r="K120" s="238" t="s">
        <v>227</v>
      </c>
      <c r="L120" s="73"/>
      <c r="M120" s="243" t="s">
        <v>23</v>
      </c>
      <c r="N120" s="244" t="s">
        <v>45</v>
      </c>
      <c r="O120" s="48"/>
      <c r="P120" s="245">
        <f>O120*H120</f>
        <v>0</v>
      </c>
      <c r="Q120" s="245">
        <v>0</v>
      </c>
      <c r="R120" s="245">
        <f>Q120*H120</f>
        <v>0</v>
      </c>
      <c r="S120" s="245">
        <v>0</v>
      </c>
      <c r="T120" s="246">
        <f>S120*H120</f>
        <v>0</v>
      </c>
      <c r="AR120" s="25" t="s">
        <v>218</v>
      </c>
      <c r="AT120" s="25" t="s">
        <v>180</v>
      </c>
      <c r="AU120" s="25" t="s">
        <v>81</v>
      </c>
      <c r="AY120" s="25" t="s">
        <v>178</v>
      </c>
      <c r="BE120" s="247">
        <f>IF(N120="základní",J120,0)</f>
        <v>0</v>
      </c>
      <c r="BF120" s="247">
        <f>IF(N120="snížená",J120,0)</f>
        <v>0</v>
      </c>
      <c r="BG120" s="247">
        <f>IF(N120="zákl. přenesená",J120,0)</f>
        <v>0</v>
      </c>
      <c r="BH120" s="247">
        <f>IF(N120="sníž. přenesená",J120,0)</f>
        <v>0</v>
      </c>
      <c r="BI120" s="247">
        <f>IF(N120="nulová",J120,0)</f>
        <v>0</v>
      </c>
      <c r="BJ120" s="25" t="s">
        <v>81</v>
      </c>
      <c r="BK120" s="247">
        <f>ROUND(I120*H120,2)</f>
        <v>0</v>
      </c>
      <c r="BL120" s="25" t="s">
        <v>218</v>
      </c>
      <c r="BM120" s="25" t="s">
        <v>1562</v>
      </c>
    </row>
    <row r="121" s="1" customFormat="1" ht="25.5" customHeight="1">
      <c r="B121" s="47"/>
      <c r="C121" s="236" t="s">
        <v>354</v>
      </c>
      <c r="D121" s="236" t="s">
        <v>180</v>
      </c>
      <c r="E121" s="237" t="s">
        <v>1563</v>
      </c>
      <c r="F121" s="238" t="s">
        <v>1564</v>
      </c>
      <c r="G121" s="239" t="s">
        <v>887</v>
      </c>
      <c r="H121" s="240">
        <v>31820</v>
      </c>
      <c r="I121" s="241"/>
      <c r="J121" s="242">
        <f>ROUND(I121*H121,2)</f>
        <v>0</v>
      </c>
      <c r="K121" s="238" t="s">
        <v>227</v>
      </c>
      <c r="L121" s="73"/>
      <c r="M121" s="243" t="s">
        <v>23</v>
      </c>
      <c r="N121" s="244" t="s">
        <v>45</v>
      </c>
      <c r="O121" s="48"/>
      <c r="P121" s="245">
        <f>O121*H121</f>
        <v>0</v>
      </c>
      <c r="Q121" s="245">
        <v>0</v>
      </c>
      <c r="R121" s="245">
        <f>Q121*H121</f>
        <v>0</v>
      </c>
      <c r="S121" s="245">
        <v>0</v>
      </c>
      <c r="T121" s="246">
        <f>S121*H121</f>
        <v>0</v>
      </c>
      <c r="AR121" s="25" t="s">
        <v>218</v>
      </c>
      <c r="AT121" s="25" t="s">
        <v>180</v>
      </c>
      <c r="AU121" s="25" t="s">
        <v>81</v>
      </c>
      <c r="AY121" s="25" t="s">
        <v>178</v>
      </c>
      <c r="BE121" s="247">
        <f>IF(N121="základní",J121,0)</f>
        <v>0</v>
      </c>
      <c r="BF121" s="247">
        <f>IF(N121="snížená",J121,0)</f>
        <v>0</v>
      </c>
      <c r="BG121" s="247">
        <f>IF(N121="zákl. přenesená",J121,0)</f>
        <v>0</v>
      </c>
      <c r="BH121" s="247">
        <f>IF(N121="sníž. přenesená",J121,0)</f>
        <v>0</v>
      </c>
      <c r="BI121" s="247">
        <f>IF(N121="nulová",J121,0)</f>
        <v>0</v>
      </c>
      <c r="BJ121" s="25" t="s">
        <v>81</v>
      </c>
      <c r="BK121" s="247">
        <f>ROUND(I121*H121,2)</f>
        <v>0</v>
      </c>
      <c r="BL121" s="25" t="s">
        <v>218</v>
      </c>
      <c r="BM121" s="25" t="s">
        <v>1565</v>
      </c>
    </row>
    <row r="122" s="1" customFormat="1" ht="16.5" customHeight="1">
      <c r="B122" s="47"/>
      <c r="C122" s="236" t="s">
        <v>358</v>
      </c>
      <c r="D122" s="236" t="s">
        <v>180</v>
      </c>
      <c r="E122" s="237" t="s">
        <v>1566</v>
      </c>
      <c r="F122" s="238" t="s">
        <v>1567</v>
      </c>
      <c r="G122" s="239" t="s">
        <v>183</v>
      </c>
      <c r="H122" s="240">
        <v>70</v>
      </c>
      <c r="I122" s="241"/>
      <c r="J122" s="242">
        <f>ROUND(I122*H122,2)</f>
        <v>0</v>
      </c>
      <c r="K122" s="238" t="s">
        <v>227</v>
      </c>
      <c r="L122" s="73"/>
      <c r="M122" s="243" t="s">
        <v>23</v>
      </c>
      <c r="N122" s="244" t="s">
        <v>45</v>
      </c>
      <c r="O122" s="48"/>
      <c r="P122" s="245">
        <f>O122*H122</f>
        <v>0</v>
      </c>
      <c r="Q122" s="245">
        <v>0</v>
      </c>
      <c r="R122" s="245">
        <f>Q122*H122</f>
        <v>0</v>
      </c>
      <c r="S122" s="245">
        <v>0</v>
      </c>
      <c r="T122" s="246">
        <f>S122*H122</f>
        <v>0</v>
      </c>
      <c r="AR122" s="25" t="s">
        <v>218</v>
      </c>
      <c r="AT122" s="25" t="s">
        <v>180</v>
      </c>
      <c r="AU122" s="25" t="s">
        <v>81</v>
      </c>
      <c r="AY122" s="25" t="s">
        <v>178</v>
      </c>
      <c r="BE122" s="247">
        <f>IF(N122="základní",J122,0)</f>
        <v>0</v>
      </c>
      <c r="BF122" s="247">
        <f>IF(N122="snížená",J122,0)</f>
        <v>0</v>
      </c>
      <c r="BG122" s="247">
        <f>IF(N122="zákl. přenesená",J122,0)</f>
        <v>0</v>
      </c>
      <c r="BH122" s="247">
        <f>IF(N122="sníž. přenesená",J122,0)</f>
        <v>0</v>
      </c>
      <c r="BI122" s="247">
        <f>IF(N122="nulová",J122,0)</f>
        <v>0</v>
      </c>
      <c r="BJ122" s="25" t="s">
        <v>81</v>
      </c>
      <c r="BK122" s="247">
        <f>ROUND(I122*H122,2)</f>
        <v>0</v>
      </c>
      <c r="BL122" s="25" t="s">
        <v>218</v>
      </c>
      <c r="BM122" s="25" t="s">
        <v>1568</v>
      </c>
    </row>
    <row r="123" s="1" customFormat="1" ht="16.5" customHeight="1">
      <c r="B123" s="47"/>
      <c r="C123" s="236" t="s">
        <v>362</v>
      </c>
      <c r="D123" s="236" t="s">
        <v>180</v>
      </c>
      <c r="E123" s="237" t="s">
        <v>1569</v>
      </c>
      <c r="F123" s="238" t="s">
        <v>1570</v>
      </c>
      <c r="G123" s="239" t="s">
        <v>183</v>
      </c>
      <c r="H123" s="240">
        <v>6</v>
      </c>
      <c r="I123" s="241"/>
      <c r="J123" s="242">
        <f>ROUND(I123*H123,2)</f>
        <v>0</v>
      </c>
      <c r="K123" s="238" t="s">
        <v>227</v>
      </c>
      <c r="L123" s="73"/>
      <c r="M123" s="243" t="s">
        <v>23</v>
      </c>
      <c r="N123" s="244" t="s">
        <v>45</v>
      </c>
      <c r="O123" s="48"/>
      <c r="P123" s="245">
        <f>O123*H123</f>
        <v>0</v>
      </c>
      <c r="Q123" s="245">
        <v>0</v>
      </c>
      <c r="R123" s="245">
        <f>Q123*H123</f>
        <v>0</v>
      </c>
      <c r="S123" s="245">
        <v>0</v>
      </c>
      <c r="T123" s="246">
        <f>S123*H123</f>
        <v>0</v>
      </c>
      <c r="AR123" s="25" t="s">
        <v>218</v>
      </c>
      <c r="AT123" s="25" t="s">
        <v>180</v>
      </c>
      <c r="AU123" s="25" t="s">
        <v>81</v>
      </c>
      <c r="AY123" s="25" t="s">
        <v>178</v>
      </c>
      <c r="BE123" s="247">
        <f>IF(N123="základní",J123,0)</f>
        <v>0</v>
      </c>
      <c r="BF123" s="247">
        <f>IF(N123="snížená",J123,0)</f>
        <v>0</v>
      </c>
      <c r="BG123" s="247">
        <f>IF(N123="zákl. přenesená",J123,0)</f>
        <v>0</v>
      </c>
      <c r="BH123" s="247">
        <f>IF(N123="sníž. přenesená",J123,0)</f>
        <v>0</v>
      </c>
      <c r="BI123" s="247">
        <f>IF(N123="nulová",J123,0)</f>
        <v>0</v>
      </c>
      <c r="BJ123" s="25" t="s">
        <v>81</v>
      </c>
      <c r="BK123" s="247">
        <f>ROUND(I123*H123,2)</f>
        <v>0</v>
      </c>
      <c r="BL123" s="25" t="s">
        <v>218</v>
      </c>
      <c r="BM123" s="25" t="s">
        <v>1571</v>
      </c>
    </row>
    <row r="124" s="1" customFormat="1" ht="25.5" customHeight="1">
      <c r="B124" s="47"/>
      <c r="C124" s="236" t="s">
        <v>394</v>
      </c>
      <c r="D124" s="236" t="s">
        <v>180</v>
      </c>
      <c r="E124" s="237" t="s">
        <v>1572</v>
      </c>
      <c r="F124" s="238" t="s">
        <v>1573</v>
      </c>
      <c r="G124" s="239" t="s">
        <v>183</v>
      </c>
      <c r="H124" s="240">
        <v>64</v>
      </c>
      <c r="I124" s="241"/>
      <c r="J124" s="242">
        <f>ROUND(I124*H124,2)</f>
        <v>0</v>
      </c>
      <c r="K124" s="238" t="s">
        <v>227</v>
      </c>
      <c r="L124" s="73"/>
      <c r="M124" s="243" t="s">
        <v>23</v>
      </c>
      <c r="N124" s="244" t="s">
        <v>45</v>
      </c>
      <c r="O124" s="48"/>
      <c r="P124" s="245">
        <f>O124*H124</f>
        <v>0</v>
      </c>
      <c r="Q124" s="245">
        <v>0</v>
      </c>
      <c r="R124" s="245">
        <f>Q124*H124</f>
        <v>0</v>
      </c>
      <c r="S124" s="245">
        <v>0</v>
      </c>
      <c r="T124" s="246">
        <f>S124*H124</f>
        <v>0</v>
      </c>
      <c r="AR124" s="25" t="s">
        <v>218</v>
      </c>
      <c r="AT124" s="25" t="s">
        <v>180</v>
      </c>
      <c r="AU124" s="25" t="s">
        <v>81</v>
      </c>
      <c r="AY124" s="25" t="s">
        <v>178</v>
      </c>
      <c r="BE124" s="247">
        <f>IF(N124="základní",J124,0)</f>
        <v>0</v>
      </c>
      <c r="BF124" s="247">
        <f>IF(N124="snížená",J124,0)</f>
        <v>0</v>
      </c>
      <c r="BG124" s="247">
        <f>IF(N124="zákl. přenesená",J124,0)</f>
        <v>0</v>
      </c>
      <c r="BH124" s="247">
        <f>IF(N124="sníž. přenesená",J124,0)</f>
        <v>0</v>
      </c>
      <c r="BI124" s="247">
        <f>IF(N124="nulová",J124,0)</f>
        <v>0</v>
      </c>
      <c r="BJ124" s="25" t="s">
        <v>81</v>
      </c>
      <c r="BK124" s="247">
        <f>ROUND(I124*H124,2)</f>
        <v>0</v>
      </c>
      <c r="BL124" s="25" t="s">
        <v>218</v>
      </c>
      <c r="BM124" s="25" t="s">
        <v>1574</v>
      </c>
    </row>
    <row r="125" s="1" customFormat="1" ht="16.5" customHeight="1">
      <c r="B125" s="47"/>
      <c r="C125" s="251" t="s">
        <v>398</v>
      </c>
      <c r="D125" s="251" t="s">
        <v>189</v>
      </c>
      <c r="E125" s="252" t="s">
        <v>1575</v>
      </c>
      <c r="F125" s="253" t="s">
        <v>1576</v>
      </c>
      <c r="G125" s="254" t="s">
        <v>183</v>
      </c>
      <c r="H125" s="255">
        <v>64</v>
      </c>
      <c r="I125" s="256"/>
      <c r="J125" s="257">
        <f>ROUND(I125*H125,2)</f>
        <v>0</v>
      </c>
      <c r="K125" s="253" t="s">
        <v>23</v>
      </c>
      <c r="L125" s="258"/>
      <c r="M125" s="259" t="s">
        <v>23</v>
      </c>
      <c r="N125" s="260" t="s">
        <v>45</v>
      </c>
      <c r="O125" s="48"/>
      <c r="P125" s="245">
        <f>O125*H125</f>
        <v>0</v>
      </c>
      <c r="Q125" s="245">
        <v>0</v>
      </c>
      <c r="R125" s="245">
        <f>Q125*H125</f>
        <v>0</v>
      </c>
      <c r="S125" s="245">
        <v>0</v>
      </c>
      <c r="T125" s="246">
        <f>S125*H125</f>
        <v>0</v>
      </c>
      <c r="AR125" s="25" t="s">
        <v>240</v>
      </c>
      <c r="AT125" s="25" t="s">
        <v>189</v>
      </c>
      <c r="AU125" s="25" t="s">
        <v>81</v>
      </c>
      <c r="AY125" s="25" t="s">
        <v>178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25" t="s">
        <v>81</v>
      </c>
      <c r="BK125" s="247">
        <f>ROUND(I125*H125,2)</f>
        <v>0</v>
      </c>
      <c r="BL125" s="25" t="s">
        <v>240</v>
      </c>
      <c r="BM125" s="25" t="s">
        <v>1577</v>
      </c>
    </row>
    <row r="126" s="1" customFormat="1" ht="16.5" customHeight="1">
      <c r="B126" s="47"/>
      <c r="C126" s="236" t="s">
        <v>366</v>
      </c>
      <c r="D126" s="236" t="s">
        <v>180</v>
      </c>
      <c r="E126" s="237" t="s">
        <v>1578</v>
      </c>
      <c r="F126" s="238" t="s">
        <v>1579</v>
      </c>
      <c r="G126" s="239" t="s">
        <v>183</v>
      </c>
      <c r="H126" s="240">
        <v>1</v>
      </c>
      <c r="I126" s="241"/>
      <c r="J126" s="242">
        <f>ROUND(I126*H126,2)</f>
        <v>0</v>
      </c>
      <c r="K126" s="238" t="s">
        <v>227</v>
      </c>
      <c r="L126" s="73"/>
      <c r="M126" s="243" t="s">
        <v>23</v>
      </c>
      <c r="N126" s="244" t="s">
        <v>45</v>
      </c>
      <c r="O126" s="48"/>
      <c r="P126" s="245">
        <f>O126*H126</f>
        <v>0</v>
      </c>
      <c r="Q126" s="245">
        <v>0</v>
      </c>
      <c r="R126" s="245">
        <f>Q126*H126</f>
        <v>0</v>
      </c>
      <c r="S126" s="245">
        <v>0</v>
      </c>
      <c r="T126" s="246">
        <f>S126*H126</f>
        <v>0</v>
      </c>
      <c r="AR126" s="25" t="s">
        <v>218</v>
      </c>
      <c r="AT126" s="25" t="s">
        <v>180</v>
      </c>
      <c r="AU126" s="25" t="s">
        <v>81</v>
      </c>
      <c r="AY126" s="25" t="s">
        <v>178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25" t="s">
        <v>81</v>
      </c>
      <c r="BK126" s="247">
        <f>ROUND(I126*H126,2)</f>
        <v>0</v>
      </c>
      <c r="BL126" s="25" t="s">
        <v>218</v>
      </c>
      <c r="BM126" s="25" t="s">
        <v>1580</v>
      </c>
    </row>
    <row r="127" s="1" customFormat="1" ht="16.5" customHeight="1">
      <c r="B127" s="47"/>
      <c r="C127" s="236" t="s">
        <v>370</v>
      </c>
      <c r="D127" s="236" t="s">
        <v>180</v>
      </c>
      <c r="E127" s="237" t="s">
        <v>1581</v>
      </c>
      <c r="F127" s="238" t="s">
        <v>1582</v>
      </c>
      <c r="G127" s="239" t="s">
        <v>887</v>
      </c>
      <c r="H127" s="240">
        <v>29820</v>
      </c>
      <c r="I127" s="241"/>
      <c r="J127" s="242">
        <f>ROUND(I127*H127,2)</f>
        <v>0</v>
      </c>
      <c r="K127" s="238" t="s">
        <v>227</v>
      </c>
      <c r="L127" s="73"/>
      <c r="M127" s="243" t="s">
        <v>23</v>
      </c>
      <c r="N127" s="244" t="s">
        <v>45</v>
      </c>
      <c r="O127" s="48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AR127" s="25" t="s">
        <v>218</v>
      </c>
      <c r="AT127" s="25" t="s">
        <v>180</v>
      </c>
      <c r="AU127" s="25" t="s">
        <v>81</v>
      </c>
      <c r="AY127" s="25" t="s">
        <v>178</v>
      </c>
      <c r="BE127" s="247">
        <f>IF(N127="základní",J127,0)</f>
        <v>0</v>
      </c>
      <c r="BF127" s="247">
        <f>IF(N127="snížená",J127,0)</f>
        <v>0</v>
      </c>
      <c r="BG127" s="247">
        <f>IF(N127="zákl. přenesená",J127,0)</f>
        <v>0</v>
      </c>
      <c r="BH127" s="247">
        <f>IF(N127="sníž. přenesená",J127,0)</f>
        <v>0</v>
      </c>
      <c r="BI127" s="247">
        <f>IF(N127="nulová",J127,0)</f>
        <v>0</v>
      </c>
      <c r="BJ127" s="25" t="s">
        <v>81</v>
      </c>
      <c r="BK127" s="247">
        <f>ROUND(I127*H127,2)</f>
        <v>0</v>
      </c>
      <c r="BL127" s="25" t="s">
        <v>218</v>
      </c>
      <c r="BM127" s="25" t="s">
        <v>1583</v>
      </c>
    </row>
    <row r="128" s="1" customFormat="1" ht="38.25" customHeight="1">
      <c r="B128" s="47"/>
      <c r="C128" s="236" t="s">
        <v>390</v>
      </c>
      <c r="D128" s="236" t="s">
        <v>180</v>
      </c>
      <c r="E128" s="237" t="s">
        <v>1584</v>
      </c>
      <c r="F128" s="238" t="s">
        <v>1585</v>
      </c>
      <c r="G128" s="239" t="s">
        <v>183</v>
      </c>
      <c r="H128" s="240">
        <v>2</v>
      </c>
      <c r="I128" s="241"/>
      <c r="J128" s="242">
        <f>ROUND(I128*H128,2)</f>
        <v>0</v>
      </c>
      <c r="K128" s="238" t="s">
        <v>227</v>
      </c>
      <c r="L128" s="73"/>
      <c r="M128" s="243" t="s">
        <v>23</v>
      </c>
      <c r="N128" s="244" t="s">
        <v>45</v>
      </c>
      <c r="O128" s="48"/>
      <c r="P128" s="245">
        <f>O128*H128</f>
        <v>0</v>
      </c>
      <c r="Q128" s="245">
        <v>0</v>
      </c>
      <c r="R128" s="245">
        <f>Q128*H128</f>
        <v>0</v>
      </c>
      <c r="S128" s="245">
        <v>0</v>
      </c>
      <c r="T128" s="246">
        <f>S128*H128</f>
        <v>0</v>
      </c>
      <c r="AR128" s="25" t="s">
        <v>218</v>
      </c>
      <c r="AT128" s="25" t="s">
        <v>180</v>
      </c>
      <c r="AU128" s="25" t="s">
        <v>81</v>
      </c>
      <c r="AY128" s="25" t="s">
        <v>178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25" t="s">
        <v>81</v>
      </c>
      <c r="BK128" s="247">
        <f>ROUND(I128*H128,2)</f>
        <v>0</v>
      </c>
      <c r="BL128" s="25" t="s">
        <v>218</v>
      </c>
      <c r="BM128" s="25" t="s">
        <v>1586</v>
      </c>
    </row>
    <row r="129" s="1" customFormat="1" ht="38.25" customHeight="1">
      <c r="B129" s="47"/>
      <c r="C129" s="251" t="s">
        <v>378</v>
      </c>
      <c r="D129" s="251" t="s">
        <v>189</v>
      </c>
      <c r="E129" s="252" t="s">
        <v>1587</v>
      </c>
      <c r="F129" s="253" t="s">
        <v>1588</v>
      </c>
      <c r="G129" s="254" t="s">
        <v>183</v>
      </c>
      <c r="H129" s="255">
        <v>1</v>
      </c>
      <c r="I129" s="256"/>
      <c r="J129" s="257">
        <f>ROUND(I129*H129,2)</f>
        <v>0</v>
      </c>
      <c r="K129" s="253" t="s">
        <v>227</v>
      </c>
      <c r="L129" s="258"/>
      <c r="M129" s="259" t="s">
        <v>23</v>
      </c>
      <c r="N129" s="260" t="s">
        <v>45</v>
      </c>
      <c r="O129" s="48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AR129" s="25" t="s">
        <v>240</v>
      </c>
      <c r="AT129" s="25" t="s">
        <v>189</v>
      </c>
      <c r="AU129" s="25" t="s">
        <v>81</v>
      </c>
      <c r="AY129" s="25" t="s">
        <v>178</v>
      </c>
      <c r="BE129" s="247">
        <f>IF(N129="základní",J129,0)</f>
        <v>0</v>
      </c>
      <c r="BF129" s="247">
        <f>IF(N129="snížená",J129,0)</f>
        <v>0</v>
      </c>
      <c r="BG129" s="247">
        <f>IF(N129="zákl. přenesená",J129,0)</f>
        <v>0</v>
      </c>
      <c r="BH129" s="247">
        <f>IF(N129="sníž. přenesená",J129,0)</f>
        <v>0</v>
      </c>
      <c r="BI129" s="247">
        <f>IF(N129="nulová",J129,0)</f>
        <v>0</v>
      </c>
      <c r="BJ129" s="25" t="s">
        <v>81</v>
      </c>
      <c r="BK129" s="247">
        <f>ROUND(I129*H129,2)</f>
        <v>0</v>
      </c>
      <c r="BL129" s="25" t="s">
        <v>240</v>
      </c>
      <c r="BM129" s="25" t="s">
        <v>1589</v>
      </c>
    </row>
    <row r="130" s="1" customFormat="1" ht="38.25" customHeight="1">
      <c r="B130" s="47"/>
      <c r="C130" s="251" t="s">
        <v>382</v>
      </c>
      <c r="D130" s="251" t="s">
        <v>189</v>
      </c>
      <c r="E130" s="252" t="s">
        <v>1590</v>
      </c>
      <c r="F130" s="253" t="s">
        <v>1591</v>
      </c>
      <c r="G130" s="254" t="s">
        <v>183</v>
      </c>
      <c r="H130" s="255">
        <v>1</v>
      </c>
      <c r="I130" s="256"/>
      <c r="J130" s="257">
        <f>ROUND(I130*H130,2)</f>
        <v>0</v>
      </c>
      <c r="K130" s="253" t="s">
        <v>227</v>
      </c>
      <c r="L130" s="258"/>
      <c r="M130" s="259" t="s">
        <v>23</v>
      </c>
      <c r="N130" s="260" t="s">
        <v>45</v>
      </c>
      <c r="O130" s="48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AR130" s="25" t="s">
        <v>240</v>
      </c>
      <c r="AT130" s="25" t="s">
        <v>189</v>
      </c>
      <c r="AU130" s="25" t="s">
        <v>81</v>
      </c>
      <c r="AY130" s="25" t="s">
        <v>178</v>
      </c>
      <c r="BE130" s="247">
        <f>IF(N130="základní",J130,0)</f>
        <v>0</v>
      </c>
      <c r="BF130" s="247">
        <f>IF(N130="snížená",J130,0)</f>
        <v>0</v>
      </c>
      <c r="BG130" s="247">
        <f>IF(N130="zákl. přenesená",J130,0)</f>
        <v>0</v>
      </c>
      <c r="BH130" s="247">
        <f>IF(N130="sníž. přenesená",J130,0)</f>
        <v>0</v>
      </c>
      <c r="BI130" s="247">
        <f>IF(N130="nulová",J130,0)</f>
        <v>0</v>
      </c>
      <c r="BJ130" s="25" t="s">
        <v>81</v>
      </c>
      <c r="BK130" s="247">
        <f>ROUND(I130*H130,2)</f>
        <v>0</v>
      </c>
      <c r="BL130" s="25" t="s">
        <v>240</v>
      </c>
      <c r="BM130" s="25" t="s">
        <v>1592</v>
      </c>
    </row>
    <row r="131" s="1" customFormat="1" ht="38.25" customHeight="1">
      <c r="B131" s="47"/>
      <c r="C131" s="251" t="s">
        <v>386</v>
      </c>
      <c r="D131" s="251" t="s">
        <v>189</v>
      </c>
      <c r="E131" s="252" t="s">
        <v>1593</v>
      </c>
      <c r="F131" s="253" t="s">
        <v>1594</v>
      </c>
      <c r="G131" s="254" t="s">
        <v>183</v>
      </c>
      <c r="H131" s="255">
        <v>1</v>
      </c>
      <c r="I131" s="256"/>
      <c r="J131" s="257">
        <f>ROUND(I131*H131,2)</f>
        <v>0</v>
      </c>
      <c r="K131" s="253" t="s">
        <v>227</v>
      </c>
      <c r="L131" s="258"/>
      <c r="M131" s="259" t="s">
        <v>23</v>
      </c>
      <c r="N131" s="278" t="s">
        <v>45</v>
      </c>
      <c r="O131" s="262"/>
      <c r="P131" s="276">
        <f>O131*H131</f>
        <v>0</v>
      </c>
      <c r="Q131" s="276">
        <v>0</v>
      </c>
      <c r="R131" s="276">
        <f>Q131*H131</f>
        <v>0</v>
      </c>
      <c r="S131" s="276">
        <v>0</v>
      </c>
      <c r="T131" s="277">
        <f>S131*H131</f>
        <v>0</v>
      </c>
      <c r="AR131" s="25" t="s">
        <v>240</v>
      </c>
      <c r="AT131" s="25" t="s">
        <v>189</v>
      </c>
      <c r="AU131" s="25" t="s">
        <v>81</v>
      </c>
      <c r="AY131" s="25" t="s">
        <v>178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25" t="s">
        <v>81</v>
      </c>
      <c r="BK131" s="247">
        <f>ROUND(I131*H131,2)</f>
        <v>0</v>
      </c>
      <c r="BL131" s="25" t="s">
        <v>240</v>
      </c>
      <c r="BM131" s="25" t="s">
        <v>1595</v>
      </c>
    </row>
    <row r="132" s="1" customFormat="1" ht="6.96" customHeight="1">
      <c r="B132" s="68"/>
      <c r="C132" s="69"/>
      <c r="D132" s="69"/>
      <c r="E132" s="69"/>
      <c r="F132" s="69"/>
      <c r="G132" s="69"/>
      <c r="H132" s="69"/>
      <c r="I132" s="179"/>
      <c r="J132" s="69"/>
      <c r="K132" s="69"/>
      <c r="L132" s="73"/>
    </row>
  </sheetData>
  <sheetProtection sheet="1" autoFilter="0" formatColumns="0" formatRows="0" objects="1" scenarios="1" spinCount="100000" saltValue="ffNiYhvQ+rRq/b7B5Y8j4MbXp7HqI1ZjjLclt6FrT8539c2Zmwrn4JfleLAMYUQopZ6Xgvkkz+KlAesqEJLj5Q==" hashValue="j2TXPHLGT8MFH3108jIqbJi6GPBdWBkyrKMxwc8AhhZlj/2nWRILzE6xumo+lTpzpTlPCh2z/Mrw0eSkQatjHg==" algorithmName="SHA-512" password="CC35"/>
  <autoFilter ref="C82:K131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1:H71"/>
    <mergeCell ref="E73:H73"/>
    <mergeCell ref="E75:H75"/>
    <mergeCell ref="G1:H1"/>
    <mergeCell ref="L2:V2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142</v>
      </c>
      <c r="G1" s="152" t="s">
        <v>143</v>
      </c>
      <c r="H1" s="152"/>
      <c r="I1" s="153"/>
      <c r="J1" s="152" t="s">
        <v>144</v>
      </c>
      <c r="K1" s="151" t="s">
        <v>145</v>
      </c>
      <c r="L1" s="152" t="s">
        <v>146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141</v>
      </c>
    </row>
    <row r="3" ht="6.96" customHeight="1">
      <c r="B3" s="26"/>
      <c r="C3" s="27"/>
      <c r="D3" s="27"/>
      <c r="E3" s="27"/>
      <c r="F3" s="27"/>
      <c r="G3" s="27"/>
      <c r="H3" s="27"/>
      <c r="I3" s="154"/>
      <c r="J3" s="27"/>
      <c r="K3" s="28"/>
      <c r="AT3" s="25" t="s">
        <v>83</v>
      </c>
    </row>
    <row r="4" ht="36.96" customHeight="1">
      <c r="B4" s="29"/>
      <c r="C4" s="30"/>
      <c r="D4" s="31" t="s">
        <v>147</v>
      </c>
      <c r="E4" s="30"/>
      <c r="F4" s="30"/>
      <c r="G4" s="30"/>
      <c r="H4" s="30"/>
      <c r="I4" s="155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5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5"/>
      <c r="J6" s="30"/>
      <c r="K6" s="32"/>
    </row>
    <row r="7" ht="16.5" customHeight="1">
      <c r="B7" s="29"/>
      <c r="C7" s="30"/>
      <c r="D7" s="30"/>
      <c r="E7" s="156" t="str">
        <f>'Rekapitulace stavby'!K6</f>
        <v>Zvýšení bezpečnosti na železničních přejezdech v km 12,960 a 23,750 v ŽST Straškov</v>
      </c>
      <c r="F7" s="41"/>
      <c r="G7" s="41"/>
      <c r="H7" s="41"/>
      <c r="I7" s="155"/>
      <c r="J7" s="30"/>
      <c r="K7" s="32"/>
    </row>
    <row r="8">
      <c r="B8" s="29"/>
      <c r="C8" s="30"/>
      <c r="D8" s="41" t="s">
        <v>148</v>
      </c>
      <c r="E8" s="30"/>
      <c r="F8" s="30"/>
      <c r="G8" s="30"/>
      <c r="H8" s="30"/>
      <c r="I8" s="155"/>
      <c r="J8" s="30"/>
      <c r="K8" s="32"/>
    </row>
    <row r="9" s="1" customFormat="1" ht="16.5" customHeight="1">
      <c r="B9" s="47"/>
      <c r="C9" s="48"/>
      <c r="D9" s="48"/>
      <c r="E9" s="156" t="s">
        <v>1596</v>
      </c>
      <c r="F9" s="48"/>
      <c r="G9" s="48"/>
      <c r="H9" s="48"/>
      <c r="I9" s="157"/>
      <c r="J9" s="48"/>
      <c r="K9" s="52"/>
    </row>
    <row r="10" s="1" customFormat="1">
      <c r="B10" s="47"/>
      <c r="C10" s="48"/>
      <c r="D10" s="41" t="s">
        <v>150</v>
      </c>
      <c r="E10" s="48"/>
      <c r="F10" s="48"/>
      <c r="G10" s="48"/>
      <c r="H10" s="48"/>
      <c r="I10" s="157"/>
      <c r="J10" s="48"/>
      <c r="K10" s="52"/>
    </row>
    <row r="11" s="1" customFormat="1" ht="36.96" customHeight="1">
      <c r="B11" s="47"/>
      <c r="C11" s="48"/>
      <c r="D11" s="48"/>
      <c r="E11" s="158" t="s">
        <v>1597</v>
      </c>
      <c r="F11" s="48"/>
      <c r="G11" s="48"/>
      <c r="H11" s="48"/>
      <c r="I11" s="157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57"/>
      <c r="J12" s="48"/>
      <c r="K12" s="52"/>
    </row>
    <row r="13" s="1" customFormat="1" ht="14.4" customHeight="1">
      <c r="B13" s="47"/>
      <c r="C13" s="48"/>
      <c r="D13" s="41" t="s">
        <v>20</v>
      </c>
      <c r="E13" s="48"/>
      <c r="F13" s="36" t="s">
        <v>23</v>
      </c>
      <c r="G13" s="48"/>
      <c r="H13" s="48"/>
      <c r="I13" s="159" t="s">
        <v>22</v>
      </c>
      <c r="J13" s="36" t="s">
        <v>23</v>
      </c>
      <c r="K13" s="52"/>
    </row>
    <row r="14" s="1" customFormat="1" ht="14.4" customHeight="1">
      <c r="B14" s="47"/>
      <c r="C14" s="48"/>
      <c r="D14" s="41" t="s">
        <v>24</v>
      </c>
      <c r="E14" s="48"/>
      <c r="F14" s="36" t="s">
        <v>25</v>
      </c>
      <c r="G14" s="48"/>
      <c r="H14" s="48"/>
      <c r="I14" s="159" t="s">
        <v>26</v>
      </c>
      <c r="J14" s="160" t="str">
        <f>'Rekapitulace stavby'!AN8</f>
        <v>24. 10. 2018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57"/>
      <c r="J15" s="48"/>
      <c r="K15" s="52"/>
    </row>
    <row r="16" s="1" customFormat="1" ht="14.4" customHeight="1">
      <c r="B16" s="47"/>
      <c r="C16" s="48"/>
      <c r="D16" s="41" t="s">
        <v>28</v>
      </c>
      <c r="E16" s="48"/>
      <c r="F16" s="48"/>
      <c r="G16" s="48"/>
      <c r="H16" s="48"/>
      <c r="I16" s="159" t="s">
        <v>29</v>
      </c>
      <c r="J16" s="36" t="str">
        <f>IF('Rekapitulace stavby'!AN10="","",'Rekapitulace stavby'!AN10)</f>
        <v>70994234</v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>SŽDC, s.o.</v>
      </c>
      <c r="F17" s="48"/>
      <c r="G17" s="48"/>
      <c r="H17" s="48"/>
      <c r="I17" s="159" t="s">
        <v>32</v>
      </c>
      <c r="J17" s="36" t="str">
        <f>IF('Rekapitulace stavby'!AN11="","",'Rekapitulace stavby'!AN11)</f>
        <v>CZ70994234</v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57"/>
      <c r="J18" s="48"/>
      <c r="K18" s="52"/>
    </row>
    <row r="19" s="1" customFormat="1" ht="14.4" customHeight="1">
      <c r="B19" s="47"/>
      <c r="C19" s="48"/>
      <c r="D19" s="41" t="s">
        <v>34</v>
      </c>
      <c r="E19" s="48"/>
      <c r="F19" s="48"/>
      <c r="G19" s="48"/>
      <c r="H19" s="48"/>
      <c r="I19" s="159" t="s">
        <v>29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59" t="s">
        <v>32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57"/>
      <c r="J21" s="48"/>
      <c r="K21" s="52"/>
    </row>
    <row r="22" s="1" customFormat="1" ht="14.4" customHeight="1">
      <c r="B22" s="47"/>
      <c r="C22" s="48"/>
      <c r="D22" s="41" t="s">
        <v>36</v>
      </c>
      <c r="E22" s="48"/>
      <c r="F22" s="48"/>
      <c r="G22" s="48"/>
      <c r="H22" s="48"/>
      <c r="I22" s="159" t="s">
        <v>29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59" t="s">
        <v>32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57"/>
      <c r="J24" s="48"/>
      <c r="K24" s="52"/>
    </row>
    <row r="25" s="1" customFormat="1" ht="14.4" customHeight="1">
      <c r="B25" s="47"/>
      <c r="C25" s="48"/>
      <c r="D25" s="41" t="s">
        <v>39</v>
      </c>
      <c r="E25" s="48"/>
      <c r="F25" s="48"/>
      <c r="G25" s="48"/>
      <c r="H25" s="48"/>
      <c r="I25" s="157"/>
      <c r="J25" s="48"/>
      <c r="K25" s="52"/>
    </row>
    <row r="26" s="7" customFormat="1" ht="16.5" customHeight="1">
      <c r="B26" s="161"/>
      <c r="C26" s="162"/>
      <c r="D26" s="162"/>
      <c r="E26" s="45" t="s">
        <v>23</v>
      </c>
      <c r="F26" s="45"/>
      <c r="G26" s="45"/>
      <c r="H26" s="45"/>
      <c r="I26" s="163"/>
      <c r="J26" s="162"/>
      <c r="K26" s="164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57"/>
      <c r="J27" s="48"/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5"/>
      <c r="J28" s="107"/>
      <c r="K28" s="166"/>
    </row>
    <row r="29" s="1" customFormat="1" ht="25.44" customHeight="1">
      <c r="B29" s="47"/>
      <c r="C29" s="48"/>
      <c r="D29" s="167" t="s">
        <v>40</v>
      </c>
      <c r="E29" s="48"/>
      <c r="F29" s="48"/>
      <c r="G29" s="48"/>
      <c r="H29" s="48"/>
      <c r="I29" s="157"/>
      <c r="J29" s="168">
        <f>ROUND(J85,2)</f>
        <v>0</v>
      </c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5"/>
      <c r="J30" s="107"/>
      <c r="K30" s="166"/>
    </row>
    <row r="31" s="1" customFormat="1" ht="14.4" customHeight="1">
      <c r="B31" s="47"/>
      <c r="C31" s="48"/>
      <c r="D31" s="48"/>
      <c r="E31" s="48"/>
      <c r="F31" s="53" t="s">
        <v>42</v>
      </c>
      <c r="G31" s="48"/>
      <c r="H31" s="48"/>
      <c r="I31" s="169" t="s">
        <v>41</v>
      </c>
      <c r="J31" s="53" t="s">
        <v>43</v>
      </c>
      <c r="K31" s="52"/>
    </row>
    <row r="32" s="1" customFormat="1" ht="14.4" customHeight="1">
      <c r="B32" s="47"/>
      <c r="C32" s="48"/>
      <c r="D32" s="56" t="s">
        <v>44</v>
      </c>
      <c r="E32" s="56" t="s">
        <v>45</v>
      </c>
      <c r="F32" s="170">
        <f>ROUND(SUM(BE85:BE92), 2)</f>
        <v>0</v>
      </c>
      <c r="G32" s="48"/>
      <c r="H32" s="48"/>
      <c r="I32" s="171">
        <v>0.20999999999999999</v>
      </c>
      <c r="J32" s="170">
        <f>ROUND(ROUND((SUM(BE85:BE92)), 2)*I32, 2)</f>
        <v>0</v>
      </c>
      <c r="K32" s="52"/>
    </row>
    <row r="33" s="1" customFormat="1" ht="14.4" customHeight="1">
      <c r="B33" s="47"/>
      <c r="C33" s="48"/>
      <c r="D33" s="48"/>
      <c r="E33" s="56" t="s">
        <v>46</v>
      </c>
      <c r="F33" s="170">
        <f>ROUND(SUM(BF85:BF92), 2)</f>
        <v>0</v>
      </c>
      <c r="G33" s="48"/>
      <c r="H33" s="48"/>
      <c r="I33" s="171">
        <v>0.14999999999999999</v>
      </c>
      <c r="J33" s="170">
        <f>ROUND(ROUND((SUM(BF85:BF92)),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47</v>
      </c>
      <c r="F34" s="170">
        <f>ROUND(SUM(BG85:BG92), 2)</f>
        <v>0</v>
      </c>
      <c r="G34" s="48"/>
      <c r="H34" s="48"/>
      <c r="I34" s="171">
        <v>0.20999999999999999</v>
      </c>
      <c r="J34" s="170">
        <v>0</v>
      </c>
      <c r="K34" s="52"/>
    </row>
    <row r="35" hidden="1" s="1" customFormat="1" ht="14.4" customHeight="1">
      <c r="B35" s="47"/>
      <c r="C35" s="48"/>
      <c r="D35" s="48"/>
      <c r="E35" s="56" t="s">
        <v>48</v>
      </c>
      <c r="F35" s="170">
        <f>ROUND(SUM(BH85:BH92), 2)</f>
        <v>0</v>
      </c>
      <c r="G35" s="48"/>
      <c r="H35" s="48"/>
      <c r="I35" s="171">
        <v>0.14999999999999999</v>
      </c>
      <c r="J35" s="170">
        <v>0</v>
      </c>
      <c r="K35" s="52"/>
    </row>
    <row r="36" hidden="1" s="1" customFormat="1" ht="14.4" customHeight="1">
      <c r="B36" s="47"/>
      <c r="C36" s="48"/>
      <c r="D36" s="48"/>
      <c r="E36" s="56" t="s">
        <v>49</v>
      </c>
      <c r="F36" s="170">
        <f>ROUND(SUM(BI85:BI92), 2)</f>
        <v>0</v>
      </c>
      <c r="G36" s="48"/>
      <c r="H36" s="48"/>
      <c r="I36" s="171">
        <v>0</v>
      </c>
      <c r="J36" s="170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57"/>
      <c r="J37" s="48"/>
      <c r="K37" s="52"/>
    </row>
    <row r="38" s="1" customFormat="1" ht="25.44" customHeight="1">
      <c r="B38" s="47"/>
      <c r="C38" s="172"/>
      <c r="D38" s="173" t="s">
        <v>50</v>
      </c>
      <c r="E38" s="99"/>
      <c r="F38" s="99"/>
      <c r="G38" s="174" t="s">
        <v>51</v>
      </c>
      <c r="H38" s="175" t="s">
        <v>52</v>
      </c>
      <c r="I38" s="176"/>
      <c r="J38" s="177">
        <f>SUM(J29:J36)</f>
        <v>0</v>
      </c>
      <c r="K38" s="178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79"/>
      <c r="J39" s="69"/>
      <c r="K39" s="70"/>
    </row>
    <row r="43" s="1" customFormat="1" ht="6.96" customHeight="1">
      <c r="B43" s="180"/>
      <c r="C43" s="181"/>
      <c r="D43" s="181"/>
      <c r="E43" s="181"/>
      <c r="F43" s="181"/>
      <c r="G43" s="181"/>
      <c r="H43" s="181"/>
      <c r="I43" s="182"/>
      <c r="J43" s="181"/>
      <c r="K43" s="183"/>
    </row>
    <row r="44" s="1" customFormat="1" ht="36.96" customHeight="1">
      <c r="B44" s="47"/>
      <c r="C44" s="31" t="s">
        <v>152</v>
      </c>
      <c r="D44" s="48"/>
      <c r="E44" s="48"/>
      <c r="F44" s="48"/>
      <c r="G44" s="48"/>
      <c r="H44" s="48"/>
      <c r="I44" s="157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57"/>
      <c r="J45" s="48"/>
      <c r="K45" s="52"/>
    </row>
    <row r="46" s="1" customFormat="1" ht="14.4" customHeight="1">
      <c r="B46" s="47"/>
      <c r="C46" s="41" t="s">
        <v>18</v>
      </c>
      <c r="D46" s="48"/>
      <c r="E46" s="48"/>
      <c r="F46" s="48"/>
      <c r="G46" s="48"/>
      <c r="H46" s="48"/>
      <c r="I46" s="157"/>
      <c r="J46" s="48"/>
      <c r="K46" s="52"/>
    </row>
    <row r="47" s="1" customFormat="1" ht="16.5" customHeight="1">
      <c r="B47" s="47"/>
      <c r="C47" s="48"/>
      <c r="D47" s="48"/>
      <c r="E47" s="156" t="str">
        <f>E7</f>
        <v>Zvýšení bezpečnosti na železničních přejezdech v km 12,960 a 23,750 v ŽST Straškov</v>
      </c>
      <c r="F47" s="41"/>
      <c r="G47" s="41"/>
      <c r="H47" s="41"/>
      <c r="I47" s="157"/>
      <c r="J47" s="48"/>
      <c r="K47" s="52"/>
    </row>
    <row r="48">
      <c r="B48" s="29"/>
      <c r="C48" s="41" t="s">
        <v>148</v>
      </c>
      <c r="D48" s="30"/>
      <c r="E48" s="30"/>
      <c r="F48" s="30"/>
      <c r="G48" s="30"/>
      <c r="H48" s="30"/>
      <c r="I48" s="155"/>
      <c r="J48" s="30"/>
      <c r="K48" s="32"/>
    </row>
    <row r="49" s="1" customFormat="1" ht="16.5" customHeight="1">
      <c r="B49" s="47"/>
      <c r="C49" s="48"/>
      <c r="D49" s="48"/>
      <c r="E49" s="156" t="s">
        <v>1596</v>
      </c>
      <c r="F49" s="48"/>
      <c r="G49" s="48"/>
      <c r="H49" s="48"/>
      <c r="I49" s="157"/>
      <c r="J49" s="48"/>
      <c r="K49" s="52"/>
    </row>
    <row r="50" s="1" customFormat="1" ht="14.4" customHeight="1">
      <c r="B50" s="47"/>
      <c r="C50" s="41" t="s">
        <v>150</v>
      </c>
      <c r="D50" s="48"/>
      <c r="E50" s="48"/>
      <c r="F50" s="48"/>
      <c r="G50" s="48"/>
      <c r="H50" s="48"/>
      <c r="I50" s="157"/>
      <c r="J50" s="48"/>
      <c r="K50" s="52"/>
    </row>
    <row r="51" s="1" customFormat="1" ht="17.25" customHeight="1">
      <c r="B51" s="47"/>
      <c r="C51" s="48"/>
      <c r="D51" s="48"/>
      <c r="E51" s="158" t="str">
        <f>E11</f>
        <v>6.01 - VRN</v>
      </c>
      <c r="F51" s="48"/>
      <c r="G51" s="48"/>
      <c r="H51" s="48"/>
      <c r="I51" s="157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57"/>
      <c r="J52" s="48"/>
      <c r="K52" s="52"/>
    </row>
    <row r="53" s="1" customFormat="1" ht="18" customHeight="1">
      <c r="B53" s="47"/>
      <c r="C53" s="41" t="s">
        <v>24</v>
      </c>
      <c r="D53" s="48"/>
      <c r="E53" s="48"/>
      <c r="F53" s="36" t="str">
        <f>F14</f>
        <v>Straškov</v>
      </c>
      <c r="G53" s="48"/>
      <c r="H53" s="48"/>
      <c r="I53" s="159" t="s">
        <v>26</v>
      </c>
      <c r="J53" s="160" t="str">
        <f>IF(J14="","",J14)</f>
        <v>24. 10. 2018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57"/>
      <c r="J54" s="48"/>
      <c r="K54" s="52"/>
    </row>
    <row r="55" s="1" customFormat="1">
      <c r="B55" s="47"/>
      <c r="C55" s="41" t="s">
        <v>28</v>
      </c>
      <c r="D55" s="48"/>
      <c r="E55" s="48"/>
      <c r="F55" s="36" t="str">
        <f>E17</f>
        <v>SŽDC, s.o.</v>
      </c>
      <c r="G55" s="48"/>
      <c r="H55" s="48"/>
      <c r="I55" s="159" t="s">
        <v>36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34</v>
      </c>
      <c r="D56" s="48"/>
      <c r="E56" s="48"/>
      <c r="F56" s="36" t="str">
        <f>IF(E20="","",E20)</f>
        <v/>
      </c>
      <c r="G56" s="48"/>
      <c r="H56" s="48"/>
      <c r="I56" s="157"/>
      <c r="J56" s="184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57"/>
      <c r="J57" s="48"/>
      <c r="K57" s="52"/>
    </row>
    <row r="58" s="1" customFormat="1" ht="29.28" customHeight="1">
      <c r="B58" s="47"/>
      <c r="C58" s="185" t="s">
        <v>153</v>
      </c>
      <c r="D58" s="172"/>
      <c r="E58" s="172"/>
      <c r="F58" s="172"/>
      <c r="G58" s="172"/>
      <c r="H58" s="172"/>
      <c r="I58" s="186"/>
      <c r="J58" s="187" t="s">
        <v>154</v>
      </c>
      <c r="K58" s="188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57"/>
      <c r="J59" s="48"/>
      <c r="K59" s="52"/>
    </row>
    <row r="60" s="1" customFormat="1" ht="29.28" customHeight="1">
      <c r="B60" s="47"/>
      <c r="C60" s="189" t="s">
        <v>155</v>
      </c>
      <c r="D60" s="48"/>
      <c r="E60" s="48"/>
      <c r="F60" s="48"/>
      <c r="G60" s="48"/>
      <c r="H60" s="48"/>
      <c r="I60" s="157"/>
      <c r="J60" s="168">
        <f>J85</f>
        <v>0</v>
      </c>
      <c r="K60" s="52"/>
      <c r="AU60" s="25" t="s">
        <v>156</v>
      </c>
    </row>
    <row r="61" s="8" customFormat="1" ht="24.96" customHeight="1">
      <c r="B61" s="190"/>
      <c r="C61" s="191"/>
      <c r="D61" s="192" t="s">
        <v>1598</v>
      </c>
      <c r="E61" s="193"/>
      <c r="F61" s="193"/>
      <c r="G61" s="193"/>
      <c r="H61" s="193"/>
      <c r="I61" s="194"/>
      <c r="J61" s="195">
        <f>J86</f>
        <v>0</v>
      </c>
      <c r="K61" s="196"/>
    </row>
    <row r="62" s="9" customFormat="1" ht="19.92" customHeight="1">
      <c r="B62" s="197"/>
      <c r="C62" s="198"/>
      <c r="D62" s="199" t="s">
        <v>1599</v>
      </c>
      <c r="E62" s="200"/>
      <c r="F62" s="200"/>
      <c r="G62" s="200"/>
      <c r="H62" s="200"/>
      <c r="I62" s="201"/>
      <c r="J62" s="202">
        <f>J87</f>
        <v>0</v>
      </c>
      <c r="K62" s="203"/>
    </row>
    <row r="63" s="9" customFormat="1" ht="19.92" customHeight="1">
      <c r="B63" s="197"/>
      <c r="C63" s="198"/>
      <c r="D63" s="199" t="s">
        <v>1600</v>
      </c>
      <c r="E63" s="200"/>
      <c r="F63" s="200"/>
      <c r="G63" s="200"/>
      <c r="H63" s="200"/>
      <c r="I63" s="201"/>
      <c r="J63" s="202">
        <f>J91</f>
        <v>0</v>
      </c>
      <c r="K63" s="203"/>
    </row>
    <row r="64" s="1" customFormat="1" ht="21.84" customHeight="1">
      <c r="B64" s="47"/>
      <c r="C64" s="48"/>
      <c r="D64" s="48"/>
      <c r="E64" s="48"/>
      <c r="F64" s="48"/>
      <c r="G64" s="48"/>
      <c r="H64" s="48"/>
      <c r="I64" s="157"/>
      <c r="J64" s="48"/>
      <c r="K64" s="52"/>
    </row>
    <row r="65" s="1" customFormat="1" ht="6.96" customHeight="1">
      <c r="B65" s="68"/>
      <c r="C65" s="69"/>
      <c r="D65" s="69"/>
      <c r="E65" s="69"/>
      <c r="F65" s="69"/>
      <c r="G65" s="69"/>
      <c r="H65" s="69"/>
      <c r="I65" s="179"/>
      <c r="J65" s="69"/>
      <c r="K65" s="70"/>
    </row>
    <row r="69" s="1" customFormat="1" ht="6.96" customHeight="1">
      <c r="B69" s="71"/>
      <c r="C69" s="72"/>
      <c r="D69" s="72"/>
      <c r="E69" s="72"/>
      <c r="F69" s="72"/>
      <c r="G69" s="72"/>
      <c r="H69" s="72"/>
      <c r="I69" s="182"/>
      <c r="J69" s="72"/>
      <c r="K69" s="72"/>
      <c r="L69" s="73"/>
    </row>
    <row r="70" s="1" customFormat="1" ht="36.96" customHeight="1">
      <c r="B70" s="47"/>
      <c r="C70" s="74" t="s">
        <v>162</v>
      </c>
      <c r="D70" s="75"/>
      <c r="E70" s="75"/>
      <c r="F70" s="75"/>
      <c r="G70" s="75"/>
      <c r="H70" s="75"/>
      <c r="I70" s="204"/>
      <c r="J70" s="75"/>
      <c r="K70" s="75"/>
      <c r="L70" s="73"/>
    </row>
    <row r="71" s="1" customFormat="1" ht="6.96" customHeight="1">
      <c r="B71" s="47"/>
      <c r="C71" s="75"/>
      <c r="D71" s="75"/>
      <c r="E71" s="75"/>
      <c r="F71" s="75"/>
      <c r="G71" s="75"/>
      <c r="H71" s="75"/>
      <c r="I71" s="204"/>
      <c r="J71" s="75"/>
      <c r="K71" s="75"/>
      <c r="L71" s="73"/>
    </row>
    <row r="72" s="1" customFormat="1" ht="14.4" customHeight="1">
      <c r="B72" s="47"/>
      <c r="C72" s="77" t="s">
        <v>18</v>
      </c>
      <c r="D72" s="75"/>
      <c r="E72" s="75"/>
      <c r="F72" s="75"/>
      <c r="G72" s="75"/>
      <c r="H72" s="75"/>
      <c r="I72" s="204"/>
      <c r="J72" s="75"/>
      <c r="K72" s="75"/>
      <c r="L72" s="73"/>
    </row>
    <row r="73" s="1" customFormat="1" ht="16.5" customHeight="1">
      <c r="B73" s="47"/>
      <c r="C73" s="75"/>
      <c r="D73" s="75"/>
      <c r="E73" s="205" t="str">
        <f>E7</f>
        <v>Zvýšení bezpečnosti na železničních přejezdech v km 12,960 a 23,750 v ŽST Straškov</v>
      </c>
      <c r="F73" s="77"/>
      <c r="G73" s="77"/>
      <c r="H73" s="77"/>
      <c r="I73" s="204"/>
      <c r="J73" s="75"/>
      <c r="K73" s="75"/>
      <c r="L73" s="73"/>
    </row>
    <row r="74">
      <c r="B74" s="29"/>
      <c r="C74" s="77" t="s">
        <v>148</v>
      </c>
      <c r="D74" s="206"/>
      <c r="E74" s="206"/>
      <c r="F74" s="206"/>
      <c r="G74" s="206"/>
      <c r="H74" s="206"/>
      <c r="I74" s="149"/>
      <c r="J74" s="206"/>
      <c r="K74" s="206"/>
      <c r="L74" s="207"/>
    </row>
    <row r="75" s="1" customFormat="1" ht="16.5" customHeight="1">
      <c r="B75" s="47"/>
      <c r="C75" s="75"/>
      <c r="D75" s="75"/>
      <c r="E75" s="205" t="s">
        <v>1596</v>
      </c>
      <c r="F75" s="75"/>
      <c r="G75" s="75"/>
      <c r="H75" s="75"/>
      <c r="I75" s="204"/>
      <c r="J75" s="75"/>
      <c r="K75" s="75"/>
      <c r="L75" s="73"/>
    </row>
    <row r="76" s="1" customFormat="1" ht="14.4" customHeight="1">
      <c r="B76" s="47"/>
      <c r="C76" s="77" t="s">
        <v>150</v>
      </c>
      <c r="D76" s="75"/>
      <c r="E76" s="75"/>
      <c r="F76" s="75"/>
      <c r="G76" s="75"/>
      <c r="H76" s="75"/>
      <c r="I76" s="204"/>
      <c r="J76" s="75"/>
      <c r="K76" s="75"/>
      <c r="L76" s="73"/>
    </row>
    <row r="77" s="1" customFormat="1" ht="17.25" customHeight="1">
      <c r="B77" s="47"/>
      <c r="C77" s="75"/>
      <c r="D77" s="75"/>
      <c r="E77" s="83" t="str">
        <f>E11</f>
        <v>6.01 - VRN</v>
      </c>
      <c r="F77" s="75"/>
      <c r="G77" s="75"/>
      <c r="H77" s="75"/>
      <c r="I77" s="204"/>
      <c r="J77" s="75"/>
      <c r="K77" s="75"/>
      <c r="L77" s="73"/>
    </row>
    <row r="78" s="1" customFormat="1" ht="6.96" customHeight="1">
      <c r="B78" s="47"/>
      <c r="C78" s="75"/>
      <c r="D78" s="75"/>
      <c r="E78" s="75"/>
      <c r="F78" s="75"/>
      <c r="G78" s="75"/>
      <c r="H78" s="75"/>
      <c r="I78" s="204"/>
      <c r="J78" s="75"/>
      <c r="K78" s="75"/>
      <c r="L78" s="73"/>
    </row>
    <row r="79" s="1" customFormat="1" ht="18" customHeight="1">
      <c r="B79" s="47"/>
      <c r="C79" s="77" t="s">
        <v>24</v>
      </c>
      <c r="D79" s="75"/>
      <c r="E79" s="75"/>
      <c r="F79" s="208" t="str">
        <f>F14</f>
        <v>Straškov</v>
      </c>
      <c r="G79" s="75"/>
      <c r="H79" s="75"/>
      <c r="I79" s="209" t="s">
        <v>26</v>
      </c>
      <c r="J79" s="86" t="str">
        <f>IF(J14="","",J14)</f>
        <v>24. 10. 2018</v>
      </c>
      <c r="K79" s="75"/>
      <c r="L79" s="73"/>
    </row>
    <row r="80" s="1" customFormat="1" ht="6.96" customHeight="1">
      <c r="B80" s="47"/>
      <c r="C80" s="75"/>
      <c r="D80" s="75"/>
      <c r="E80" s="75"/>
      <c r="F80" s="75"/>
      <c r="G80" s="75"/>
      <c r="H80" s="75"/>
      <c r="I80" s="204"/>
      <c r="J80" s="75"/>
      <c r="K80" s="75"/>
      <c r="L80" s="73"/>
    </row>
    <row r="81" s="1" customFormat="1">
      <c r="B81" s="47"/>
      <c r="C81" s="77" t="s">
        <v>28</v>
      </c>
      <c r="D81" s="75"/>
      <c r="E81" s="75"/>
      <c r="F81" s="208" t="str">
        <f>E17</f>
        <v>SŽDC, s.o.</v>
      </c>
      <c r="G81" s="75"/>
      <c r="H81" s="75"/>
      <c r="I81" s="209" t="s">
        <v>36</v>
      </c>
      <c r="J81" s="208" t="str">
        <f>E23</f>
        <v xml:space="preserve"> </v>
      </c>
      <c r="K81" s="75"/>
      <c r="L81" s="73"/>
    </row>
    <row r="82" s="1" customFormat="1" ht="14.4" customHeight="1">
      <c r="B82" s="47"/>
      <c r="C82" s="77" t="s">
        <v>34</v>
      </c>
      <c r="D82" s="75"/>
      <c r="E82" s="75"/>
      <c r="F82" s="208" t="str">
        <f>IF(E20="","",E20)</f>
        <v/>
      </c>
      <c r="G82" s="75"/>
      <c r="H82" s="75"/>
      <c r="I82" s="204"/>
      <c r="J82" s="75"/>
      <c r="K82" s="75"/>
      <c r="L82" s="73"/>
    </row>
    <row r="83" s="1" customFormat="1" ht="10.32" customHeight="1">
      <c r="B83" s="47"/>
      <c r="C83" s="75"/>
      <c r="D83" s="75"/>
      <c r="E83" s="75"/>
      <c r="F83" s="75"/>
      <c r="G83" s="75"/>
      <c r="H83" s="75"/>
      <c r="I83" s="204"/>
      <c r="J83" s="75"/>
      <c r="K83" s="75"/>
      <c r="L83" s="73"/>
    </row>
    <row r="84" s="10" customFormat="1" ht="29.28" customHeight="1">
      <c r="B84" s="210"/>
      <c r="C84" s="211" t="s">
        <v>163</v>
      </c>
      <c r="D84" s="212" t="s">
        <v>59</v>
      </c>
      <c r="E84" s="212" t="s">
        <v>55</v>
      </c>
      <c r="F84" s="212" t="s">
        <v>164</v>
      </c>
      <c r="G84" s="212" t="s">
        <v>165</v>
      </c>
      <c r="H84" s="212" t="s">
        <v>166</v>
      </c>
      <c r="I84" s="213" t="s">
        <v>167</v>
      </c>
      <c r="J84" s="212" t="s">
        <v>154</v>
      </c>
      <c r="K84" s="214" t="s">
        <v>168</v>
      </c>
      <c r="L84" s="215"/>
      <c r="M84" s="103" t="s">
        <v>169</v>
      </c>
      <c r="N84" s="104" t="s">
        <v>44</v>
      </c>
      <c r="O84" s="104" t="s">
        <v>170</v>
      </c>
      <c r="P84" s="104" t="s">
        <v>171</v>
      </c>
      <c r="Q84" s="104" t="s">
        <v>172</v>
      </c>
      <c r="R84" s="104" t="s">
        <v>173</v>
      </c>
      <c r="S84" s="104" t="s">
        <v>174</v>
      </c>
      <c r="T84" s="105" t="s">
        <v>175</v>
      </c>
    </row>
    <row r="85" s="1" customFormat="1" ht="29.28" customHeight="1">
      <c r="B85" s="47"/>
      <c r="C85" s="109" t="s">
        <v>155</v>
      </c>
      <c r="D85" s="75"/>
      <c r="E85" s="75"/>
      <c r="F85" s="75"/>
      <c r="G85" s="75"/>
      <c r="H85" s="75"/>
      <c r="I85" s="204"/>
      <c r="J85" s="216">
        <f>BK85</f>
        <v>0</v>
      </c>
      <c r="K85" s="75"/>
      <c r="L85" s="73"/>
      <c r="M85" s="106"/>
      <c r="N85" s="107"/>
      <c r="O85" s="107"/>
      <c r="P85" s="217">
        <f>P86</f>
        <v>0</v>
      </c>
      <c r="Q85" s="107"/>
      <c r="R85" s="217">
        <f>R86</f>
        <v>0</v>
      </c>
      <c r="S85" s="107"/>
      <c r="T85" s="218">
        <f>T86</f>
        <v>0</v>
      </c>
      <c r="AT85" s="25" t="s">
        <v>73</v>
      </c>
      <c r="AU85" s="25" t="s">
        <v>156</v>
      </c>
      <c r="BK85" s="219">
        <f>BK86</f>
        <v>0</v>
      </c>
    </row>
    <row r="86" s="11" customFormat="1" ht="37.44" customHeight="1">
      <c r="B86" s="220"/>
      <c r="C86" s="221"/>
      <c r="D86" s="222" t="s">
        <v>73</v>
      </c>
      <c r="E86" s="223" t="s">
        <v>138</v>
      </c>
      <c r="F86" s="223" t="s">
        <v>1601</v>
      </c>
      <c r="G86" s="221"/>
      <c r="H86" s="221"/>
      <c r="I86" s="224"/>
      <c r="J86" s="225">
        <f>BK86</f>
        <v>0</v>
      </c>
      <c r="K86" s="221"/>
      <c r="L86" s="226"/>
      <c r="M86" s="227"/>
      <c r="N86" s="228"/>
      <c r="O86" s="228"/>
      <c r="P86" s="229">
        <f>P87+P91</f>
        <v>0</v>
      </c>
      <c r="Q86" s="228"/>
      <c r="R86" s="229">
        <f>R87+R91</f>
        <v>0</v>
      </c>
      <c r="S86" s="228"/>
      <c r="T86" s="230">
        <f>T87+T91</f>
        <v>0</v>
      </c>
      <c r="AR86" s="231" t="s">
        <v>208</v>
      </c>
      <c r="AT86" s="232" t="s">
        <v>73</v>
      </c>
      <c r="AU86" s="232" t="s">
        <v>74</v>
      </c>
      <c r="AY86" s="231" t="s">
        <v>178</v>
      </c>
      <c r="BK86" s="233">
        <f>BK87+BK91</f>
        <v>0</v>
      </c>
    </row>
    <row r="87" s="11" customFormat="1" ht="19.92" customHeight="1">
      <c r="B87" s="220"/>
      <c r="C87" s="221"/>
      <c r="D87" s="222" t="s">
        <v>73</v>
      </c>
      <c r="E87" s="234" t="s">
        <v>1602</v>
      </c>
      <c r="F87" s="234" t="s">
        <v>1603</v>
      </c>
      <c r="G87" s="221"/>
      <c r="H87" s="221"/>
      <c r="I87" s="224"/>
      <c r="J87" s="235">
        <f>BK87</f>
        <v>0</v>
      </c>
      <c r="K87" s="221"/>
      <c r="L87" s="226"/>
      <c r="M87" s="227"/>
      <c r="N87" s="228"/>
      <c r="O87" s="228"/>
      <c r="P87" s="229">
        <f>SUM(P88:P90)</f>
        <v>0</v>
      </c>
      <c r="Q87" s="228"/>
      <c r="R87" s="229">
        <f>SUM(R88:R90)</f>
        <v>0</v>
      </c>
      <c r="S87" s="228"/>
      <c r="T87" s="230">
        <f>SUM(T88:T90)</f>
        <v>0</v>
      </c>
      <c r="AR87" s="231" t="s">
        <v>208</v>
      </c>
      <c r="AT87" s="232" t="s">
        <v>73</v>
      </c>
      <c r="AU87" s="232" t="s">
        <v>81</v>
      </c>
      <c r="AY87" s="231" t="s">
        <v>178</v>
      </c>
      <c r="BK87" s="233">
        <f>SUM(BK88:BK90)</f>
        <v>0</v>
      </c>
    </row>
    <row r="88" s="1" customFormat="1" ht="16.5" customHeight="1">
      <c r="B88" s="47"/>
      <c r="C88" s="236" t="s">
        <v>81</v>
      </c>
      <c r="D88" s="236" t="s">
        <v>180</v>
      </c>
      <c r="E88" s="237" t="s">
        <v>1604</v>
      </c>
      <c r="F88" s="238" t="s">
        <v>1605</v>
      </c>
      <c r="G88" s="239" t="s">
        <v>1606</v>
      </c>
      <c r="H88" s="240">
        <v>1</v>
      </c>
      <c r="I88" s="241"/>
      <c r="J88" s="242">
        <f>ROUND(I88*H88,2)</f>
        <v>0</v>
      </c>
      <c r="K88" s="238" t="s">
        <v>184</v>
      </c>
      <c r="L88" s="73"/>
      <c r="M88" s="243" t="s">
        <v>23</v>
      </c>
      <c r="N88" s="244" t="s">
        <v>45</v>
      </c>
      <c r="O88" s="48"/>
      <c r="P88" s="245">
        <f>O88*H88</f>
        <v>0</v>
      </c>
      <c r="Q88" s="245">
        <v>0</v>
      </c>
      <c r="R88" s="245">
        <f>Q88*H88</f>
        <v>0</v>
      </c>
      <c r="S88" s="245">
        <v>0</v>
      </c>
      <c r="T88" s="246">
        <f>S88*H88</f>
        <v>0</v>
      </c>
      <c r="AR88" s="25" t="s">
        <v>1607</v>
      </c>
      <c r="AT88" s="25" t="s">
        <v>180</v>
      </c>
      <c r="AU88" s="25" t="s">
        <v>83</v>
      </c>
      <c r="AY88" s="25" t="s">
        <v>178</v>
      </c>
      <c r="BE88" s="247">
        <f>IF(N88="základní",J88,0)</f>
        <v>0</v>
      </c>
      <c r="BF88" s="247">
        <f>IF(N88="snížená",J88,0)</f>
        <v>0</v>
      </c>
      <c r="BG88" s="247">
        <f>IF(N88="zákl. přenesená",J88,0)</f>
        <v>0</v>
      </c>
      <c r="BH88" s="247">
        <f>IF(N88="sníž. přenesená",J88,0)</f>
        <v>0</v>
      </c>
      <c r="BI88" s="247">
        <f>IF(N88="nulová",J88,0)</f>
        <v>0</v>
      </c>
      <c r="BJ88" s="25" t="s">
        <v>81</v>
      </c>
      <c r="BK88" s="247">
        <f>ROUND(I88*H88,2)</f>
        <v>0</v>
      </c>
      <c r="BL88" s="25" t="s">
        <v>1607</v>
      </c>
      <c r="BM88" s="25" t="s">
        <v>1608</v>
      </c>
    </row>
    <row r="89" s="1" customFormat="1" ht="16.5" customHeight="1">
      <c r="B89" s="47"/>
      <c r="C89" s="236" t="s">
        <v>83</v>
      </c>
      <c r="D89" s="236" t="s">
        <v>180</v>
      </c>
      <c r="E89" s="237" t="s">
        <v>1609</v>
      </c>
      <c r="F89" s="238" t="s">
        <v>1610</v>
      </c>
      <c r="G89" s="239" t="s">
        <v>1606</v>
      </c>
      <c r="H89" s="240">
        <v>1</v>
      </c>
      <c r="I89" s="241"/>
      <c r="J89" s="242">
        <f>ROUND(I89*H89,2)</f>
        <v>0</v>
      </c>
      <c r="K89" s="238" t="s">
        <v>184</v>
      </c>
      <c r="L89" s="73"/>
      <c r="M89" s="243" t="s">
        <v>23</v>
      </c>
      <c r="N89" s="244" t="s">
        <v>45</v>
      </c>
      <c r="O89" s="48"/>
      <c r="P89" s="245">
        <f>O89*H89</f>
        <v>0</v>
      </c>
      <c r="Q89" s="245">
        <v>0</v>
      </c>
      <c r="R89" s="245">
        <f>Q89*H89</f>
        <v>0</v>
      </c>
      <c r="S89" s="245">
        <v>0</v>
      </c>
      <c r="T89" s="246">
        <f>S89*H89</f>
        <v>0</v>
      </c>
      <c r="AR89" s="25" t="s">
        <v>1607</v>
      </c>
      <c r="AT89" s="25" t="s">
        <v>180</v>
      </c>
      <c r="AU89" s="25" t="s">
        <v>83</v>
      </c>
      <c r="AY89" s="25" t="s">
        <v>178</v>
      </c>
      <c r="BE89" s="247">
        <f>IF(N89="základní",J89,0)</f>
        <v>0</v>
      </c>
      <c r="BF89" s="247">
        <f>IF(N89="snížená",J89,0)</f>
        <v>0</v>
      </c>
      <c r="BG89" s="247">
        <f>IF(N89="zákl. přenesená",J89,0)</f>
        <v>0</v>
      </c>
      <c r="BH89" s="247">
        <f>IF(N89="sníž. přenesená",J89,0)</f>
        <v>0</v>
      </c>
      <c r="BI89" s="247">
        <f>IF(N89="nulová",J89,0)</f>
        <v>0</v>
      </c>
      <c r="BJ89" s="25" t="s">
        <v>81</v>
      </c>
      <c r="BK89" s="247">
        <f>ROUND(I89*H89,2)</f>
        <v>0</v>
      </c>
      <c r="BL89" s="25" t="s">
        <v>1607</v>
      </c>
      <c r="BM89" s="25" t="s">
        <v>1611</v>
      </c>
    </row>
    <row r="90" s="1" customFormat="1" ht="16.5" customHeight="1">
      <c r="B90" s="47"/>
      <c r="C90" s="236" t="s">
        <v>191</v>
      </c>
      <c r="D90" s="236" t="s">
        <v>180</v>
      </c>
      <c r="E90" s="237" t="s">
        <v>1612</v>
      </c>
      <c r="F90" s="238" t="s">
        <v>1613</v>
      </c>
      <c r="G90" s="239" t="s">
        <v>1606</v>
      </c>
      <c r="H90" s="240">
        <v>1</v>
      </c>
      <c r="I90" s="241"/>
      <c r="J90" s="242">
        <f>ROUND(I90*H90,2)</f>
        <v>0</v>
      </c>
      <c r="K90" s="238" t="s">
        <v>184</v>
      </c>
      <c r="L90" s="73"/>
      <c r="M90" s="243" t="s">
        <v>23</v>
      </c>
      <c r="N90" s="244" t="s">
        <v>45</v>
      </c>
      <c r="O90" s="48"/>
      <c r="P90" s="245">
        <f>O90*H90</f>
        <v>0</v>
      </c>
      <c r="Q90" s="245">
        <v>0</v>
      </c>
      <c r="R90" s="245">
        <f>Q90*H90</f>
        <v>0</v>
      </c>
      <c r="S90" s="245">
        <v>0</v>
      </c>
      <c r="T90" s="246">
        <f>S90*H90</f>
        <v>0</v>
      </c>
      <c r="AR90" s="25" t="s">
        <v>1607</v>
      </c>
      <c r="AT90" s="25" t="s">
        <v>180</v>
      </c>
      <c r="AU90" s="25" t="s">
        <v>83</v>
      </c>
      <c r="AY90" s="25" t="s">
        <v>178</v>
      </c>
      <c r="BE90" s="247">
        <f>IF(N90="základní",J90,0)</f>
        <v>0</v>
      </c>
      <c r="BF90" s="247">
        <f>IF(N90="snížená",J90,0)</f>
        <v>0</v>
      </c>
      <c r="BG90" s="247">
        <f>IF(N90="zákl. přenesená",J90,0)</f>
        <v>0</v>
      </c>
      <c r="BH90" s="247">
        <f>IF(N90="sníž. přenesená",J90,0)</f>
        <v>0</v>
      </c>
      <c r="BI90" s="247">
        <f>IF(N90="nulová",J90,0)</f>
        <v>0</v>
      </c>
      <c r="BJ90" s="25" t="s">
        <v>81</v>
      </c>
      <c r="BK90" s="247">
        <f>ROUND(I90*H90,2)</f>
        <v>0</v>
      </c>
      <c r="BL90" s="25" t="s">
        <v>1607</v>
      </c>
      <c r="BM90" s="25" t="s">
        <v>1614</v>
      </c>
    </row>
    <row r="91" s="11" customFormat="1" ht="29.88" customHeight="1">
      <c r="B91" s="220"/>
      <c r="C91" s="221"/>
      <c r="D91" s="222" t="s">
        <v>73</v>
      </c>
      <c r="E91" s="234" t="s">
        <v>1615</v>
      </c>
      <c r="F91" s="234" t="s">
        <v>1616</v>
      </c>
      <c r="G91" s="221"/>
      <c r="H91" s="221"/>
      <c r="I91" s="224"/>
      <c r="J91" s="235">
        <f>BK91</f>
        <v>0</v>
      </c>
      <c r="K91" s="221"/>
      <c r="L91" s="226"/>
      <c r="M91" s="227"/>
      <c r="N91" s="228"/>
      <c r="O91" s="228"/>
      <c r="P91" s="229">
        <f>P92</f>
        <v>0</v>
      </c>
      <c r="Q91" s="228"/>
      <c r="R91" s="229">
        <f>R92</f>
        <v>0</v>
      </c>
      <c r="S91" s="228"/>
      <c r="T91" s="230">
        <f>T92</f>
        <v>0</v>
      </c>
      <c r="AR91" s="231" t="s">
        <v>208</v>
      </c>
      <c r="AT91" s="232" t="s">
        <v>73</v>
      </c>
      <c r="AU91" s="232" t="s">
        <v>81</v>
      </c>
      <c r="AY91" s="231" t="s">
        <v>178</v>
      </c>
      <c r="BK91" s="233">
        <f>BK92</f>
        <v>0</v>
      </c>
    </row>
    <row r="92" s="1" customFormat="1" ht="16.5" customHeight="1">
      <c r="B92" s="47"/>
      <c r="C92" s="236" t="s">
        <v>208</v>
      </c>
      <c r="D92" s="236" t="s">
        <v>180</v>
      </c>
      <c r="E92" s="237" t="s">
        <v>1617</v>
      </c>
      <c r="F92" s="238" t="s">
        <v>1616</v>
      </c>
      <c r="G92" s="239" t="s">
        <v>1618</v>
      </c>
      <c r="H92" s="240">
        <v>1</v>
      </c>
      <c r="I92" s="241"/>
      <c r="J92" s="242">
        <f>ROUND(I92*H92,2)</f>
        <v>0</v>
      </c>
      <c r="K92" s="238" t="s">
        <v>184</v>
      </c>
      <c r="L92" s="73"/>
      <c r="M92" s="243" t="s">
        <v>23</v>
      </c>
      <c r="N92" s="275" t="s">
        <v>45</v>
      </c>
      <c r="O92" s="262"/>
      <c r="P92" s="276">
        <f>O92*H92</f>
        <v>0</v>
      </c>
      <c r="Q92" s="276">
        <v>0</v>
      </c>
      <c r="R92" s="276">
        <f>Q92*H92</f>
        <v>0</v>
      </c>
      <c r="S92" s="276">
        <v>0</v>
      </c>
      <c r="T92" s="277">
        <f>S92*H92</f>
        <v>0</v>
      </c>
      <c r="AR92" s="25" t="s">
        <v>1607</v>
      </c>
      <c r="AT92" s="25" t="s">
        <v>180</v>
      </c>
      <c r="AU92" s="25" t="s">
        <v>83</v>
      </c>
      <c r="AY92" s="25" t="s">
        <v>178</v>
      </c>
      <c r="BE92" s="247">
        <f>IF(N92="základní",J92,0)</f>
        <v>0</v>
      </c>
      <c r="BF92" s="247">
        <f>IF(N92="snížená",J92,0)</f>
        <v>0</v>
      </c>
      <c r="BG92" s="247">
        <f>IF(N92="zákl. přenesená",J92,0)</f>
        <v>0</v>
      </c>
      <c r="BH92" s="247">
        <f>IF(N92="sníž. přenesená",J92,0)</f>
        <v>0</v>
      </c>
      <c r="BI92" s="247">
        <f>IF(N92="nulová",J92,0)</f>
        <v>0</v>
      </c>
      <c r="BJ92" s="25" t="s">
        <v>81</v>
      </c>
      <c r="BK92" s="247">
        <f>ROUND(I92*H92,2)</f>
        <v>0</v>
      </c>
      <c r="BL92" s="25" t="s">
        <v>1607</v>
      </c>
      <c r="BM92" s="25" t="s">
        <v>1619</v>
      </c>
    </row>
    <row r="93" s="1" customFormat="1" ht="6.96" customHeight="1">
      <c r="B93" s="68"/>
      <c r="C93" s="69"/>
      <c r="D93" s="69"/>
      <c r="E93" s="69"/>
      <c r="F93" s="69"/>
      <c r="G93" s="69"/>
      <c r="H93" s="69"/>
      <c r="I93" s="179"/>
      <c r="J93" s="69"/>
      <c r="K93" s="69"/>
      <c r="L93" s="73"/>
    </row>
  </sheetData>
  <sheetProtection sheet="1" autoFilter="0" formatColumns="0" formatRows="0" objects="1" scenarios="1" spinCount="100000" saltValue="4vi9NsPcxdcImXmdGBUJ3Nf1AVf0gmoDxtVNfbwV7u5cs6gs2JnoxW080ee0rC9cImYgJ/RSJDy0ofZVcldfQA==" hashValue="PcQ4ZGTI9D7IFJiq5sedy2LgThGuEWFqn7kSxBhxpD6gwnTQmPuJHG2rdIvKXrPmlomq6gCY09o5GskWY6OsJg==" algorithmName="SHA-512" password="CC35"/>
  <autoFilter ref="C84:K92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3:H73"/>
    <mergeCell ref="E75:H75"/>
    <mergeCell ref="E77:H77"/>
    <mergeCell ref="G1:H1"/>
    <mergeCell ref="L2:V2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311" customWidth="1"/>
    <col min="2" max="2" width="1.664063" style="311" customWidth="1"/>
    <col min="3" max="4" width="5" style="311" customWidth="1"/>
    <col min="5" max="5" width="11.67" style="311" customWidth="1"/>
    <col min="6" max="6" width="9.17" style="311" customWidth="1"/>
    <col min="7" max="7" width="5" style="311" customWidth="1"/>
    <col min="8" max="8" width="77.83" style="311" customWidth="1"/>
    <col min="9" max="10" width="20" style="311" customWidth="1"/>
    <col min="11" max="11" width="1.664063" style="311" customWidth="1"/>
  </cols>
  <sheetData>
    <row r="1" ht="37.5" customHeight="1"/>
    <row r="2" ht="7.5" customHeight="1">
      <c r="B2" s="312"/>
      <c r="C2" s="313"/>
      <c r="D2" s="313"/>
      <c r="E2" s="313"/>
      <c r="F2" s="313"/>
      <c r="G2" s="313"/>
      <c r="H2" s="313"/>
      <c r="I2" s="313"/>
      <c r="J2" s="313"/>
      <c r="K2" s="314"/>
    </row>
    <row r="3" s="16" customFormat="1" ht="45" customHeight="1">
      <c r="B3" s="315"/>
      <c r="C3" s="316" t="s">
        <v>1620</v>
      </c>
      <c r="D3" s="316"/>
      <c r="E3" s="316"/>
      <c r="F3" s="316"/>
      <c r="G3" s="316"/>
      <c r="H3" s="316"/>
      <c r="I3" s="316"/>
      <c r="J3" s="316"/>
      <c r="K3" s="317"/>
    </row>
    <row r="4" ht="25.5" customHeight="1">
      <c r="B4" s="318"/>
      <c r="C4" s="319" t="s">
        <v>1621</v>
      </c>
      <c r="D4" s="319"/>
      <c r="E4" s="319"/>
      <c r="F4" s="319"/>
      <c r="G4" s="319"/>
      <c r="H4" s="319"/>
      <c r="I4" s="319"/>
      <c r="J4" s="319"/>
      <c r="K4" s="320"/>
    </row>
    <row r="5" ht="5.25" customHeight="1">
      <c r="B5" s="318"/>
      <c r="C5" s="321"/>
      <c r="D5" s="321"/>
      <c r="E5" s="321"/>
      <c r="F5" s="321"/>
      <c r="G5" s="321"/>
      <c r="H5" s="321"/>
      <c r="I5" s="321"/>
      <c r="J5" s="321"/>
      <c r="K5" s="320"/>
    </row>
    <row r="6" ht="15" customHeight="1">
      <c r="B6" s="318"/>
      <c r="C6" s="322" t="s">
        <v>1622</v>
      </c>
      <c r="D6" s="322"/>
      <c r="E6" s="322"/>
      <c r="F6" s="322"/>
      <c r="G6" s="322"/>
      <c r="H6" s="322"/>
      <c r="I6" s="322"/>
      <c r="J6" s="322"/>
      <c r="K6" s="320"/>
    </row>
    <row r="7" ht="15" customHeight="1">
      <c r="B7" s="323"/>
      <c r="C7" s="322" t="s">
        <v>1623</v>
      </c>
      <c r="D7" s="322"/>
      <c r="E7" s="322"/>
      <c r="F7" s="322"/>
      <c r="G7" s="322"/>
      <c r="H7" s="322"/>
      <c r="I7" s="322"/>
      <c r="J7" s="322"/>
      <c r="K7" s="320"/>
    </row>
    <row r="8" ht="12.75" customHeight="1">
      <c r="B8" s="323"/>
      <c r="C8" s="322"/>
      <c r="D8" s="322"/>
      <c r="E8" s="322"/>
      <c r="F8" s="322"/>
      <c r="G8" s="322"/>
      <c r="H8" s="322"/>
      <c r="I8" s="322"/>
      <c r="J8" s="322"/>
      <c r="K8" s="320"/>
    </row>
    <row r="9" ht="15" customHeight="1">
      <c r="B9" s="323"/>
      <c r="C9" s="322" t="s">
        <v>1624</v>
      </c>
      <c r="D9" s="322"/>
      <c r="E9" s="322"/>
      <c r="F9" s="322"/>
      <c r="G9" s="322"/>
      <c r="H9" s="322"/>
      <c r="I9" s="322"/>
      <c r="J9" s="322"/>
      <c r="K9" s="320"/>
    </row>
    <row r="10" ht="15" customHeight="1">
      <c r="B10" s="323"/>
      <c r="C10" s="322"/>
      <c r="D10" s="322" t="s">
        <v>1625</v>
      </c>
      <c r="E10" s="322"/>
      <c r="F10" s="322"/>
      <c r="G10" s="322"/>
      <c r="H10" s="322"/>
      <c r="I10" s="322"/>
      <c r="J10" s="322"/>
      <c r="K10" s="320"/>
    </row>
    <row r="11" ht="15" customHeight="1">
      <c r="B11" s="323"/>
      <c r="C11" s="324"/>
      <c r="D11" s="322" t="s">
        <v>1626</v>
      </c>
      <c r="E11" s="322"/>
      <c r="F11" s="322"/>
      <c r="G11" s="322"/>
      <c r="H11" s="322"/>
      <c r="I11" s="322"/>
      <c r="J11" s="322"/>
      <c r="K11" s="320"/>
    </row>
    <row r="12" ht="12.75" customHeight="1">
      <c r="B12" s="323"/>
      <c r="C12" s="324"/>
      <c r="D12" s="324"/>
      <c r="E12" s="324"/>
      <c r="F12" s="324"/>
      <c r="G12" s="324"/>
      <c r="H12" s="324"/>
      <c r="I12" s="324"/>
      <c r="J12" s="324"/>
      <c r="K12" s="320"/>
    </row>
    <row r="13" ht="15" customHeight="1">
      <c r="B13" s="323"/>
      <c r="C13" s="324"/>
      <c r="D13" s="322" t="s">
        <v>1627</v>
      </c>
      <c r="E13" s="322"/>
      <c r="F13" s="322"/>
      <c r="G13" s="322"/>
      <c r="H13" s="322"/>
      <c r="I13" s="322"/>
      <c r="J13" s="322"/>
      <c r="K13" s="320"/>
    </row>
    <row r="14" ht="15" customHeight="1">
      <c r="B14" s="323"/>
      <c r="C14" s="324"/>
      <c r="D14" s="322" t="s">
        <v>1628</v>
      </c>
      <c r="E14" s="322"/>
      <c r="F14" s="322"/>
      <c r="G14" s="322"/>
      <c r="H14" s="322"/>
      <c r="I14" s="322"/>
      <c r="J14" s="322"/>
      <c r="K14" s="320"/>
    </row>
    <row r="15" ht="15" customHeight="1">
      <c r="B15" s="323"/>
      <c r="C15" s="324"/>
      <c r="D15" s="322" t="s">
        <v>1629</v>
      </c>
      <c r="E15" s="322"/>
      <c r="F15" s="322"/>
      <c r="G15" s="322"/>
      <c r="H15" s="322"/>
      <c r="I15" s="322"/>
      <c r="J15" s="322"/>
      <c r="K15" s="320"/>
    </row>
    <row r="16" ht="15" customHeight="1">
      <c r="B16" s="323"/>
      <c r="C16" s="324"/>
      <c r="D16" s="324"/>
      <c r="E16" s="325" t="s">
        <v>80</v>
      </c>
      <c r="F16" s="322" t="s">
        <v>1630</v>
      </c>
      <c r="G16" s="322"/>
      <c r="H16" s="322"/>
      <c r="I16" s="322"/>
      <c r="J16" s="322"/>
      <c r="K16" s="320"/>
    </row>
    <row r="17" ht="15" customHeight="1">
      <c r="B17" s="323"/>
      <c r="C17" s="324"/>
      <c r="D17" s="324"/>
      <c r="E17" s="325" t="s">
        <v>1631</v>
      </c>
      <c r="F17" s="322" t="s">
        <v>1632</v>
      </c>
      <c r="G17" s="322"/>
      <c r="H17" s="322"/>
      <c r="I17" s="322"/>
      <c r="J17" s="322"/>
      <c r="K17" s="320"/>
    </row>
    <row r="18" ht="15" customHeight="1">
      <c r="B18" s="323"/>
      <c r="C18" s="324"/>
      <c r="D18" s="324"/>
      <c r="E18" s="325" t="s">
        <v>1633</v>
      </c>
      <c r="F18" s="322" t="s">
        <v>1634</v>
      </c>
      <c r="G18" s="322"/>
      <c r="H18" s="322"/>
      <c r="I18" s="322"/>
      <c r="J18" s="322"/>
      <c r="K18" s="320"/>
    </row>
    <row r="19" ht="15" customHeight="1">
      <c r="B19" s="323"/>
      <c r="C19" s="324"/>
      <c r="D19" s="324"/>
      <c r="E19" s="325" t="s">
        <v>1635</v>
      </c>
      <c r="F19" s="322" t="s">
        <v>1636</v>
      </c>
      <c r="G19" s="322"/>
      <c r="H19" s="322"/>
      <c r="I19" s="322"/>
      <c r="J19" s="322"/>
      <c r="K19" s="320"/>
    </row>
    <row r="20" ht="15" customHeight="1">
      <c r="B20" s="323"/>
      <c r="C20" s="324"/>
      <c r="D20" s="324"/>
      <c r="E20" s="325" t="s">
        <v>223</v>
      </c>
      <c r="F20" s="322" t="s">
        <v>224</v>
      </c>
      <c r="G20" s="322"/>
      <c r="H20" s="322"/>
      <c r="I20" s="322"/>
      <c r="J20" s="322"/>
      <c r="K20" s="320"/>
    </row>
    <row r="21" ht="15" customHeight="1">
      <c r="B21" s="323"/>
      <c r="C21" s="324"/>
      <c r="D21" s="324"/>
      <c r="E21" s="325" t="s">
        <v>87</v>
      </c>
      <c r="F21" s="322" t="s">
        <v>1637</v>
      </c>
      <c r="G21" s="322"/>
      <c r="H21" s="322"/>
      <c r="I21" s="322"/>
      <c r="J21" s="322"/>
      <c r="K21" s="320"/>
    </row>
    <row r="22" ht="12.75" customHeight="1">
      <c r="B22" s="323"/>
      <c r="C22" s="324"/>
      <c r="D22" s="324"/>
      <c r="E22" s="324"/>
      <c r="F22" s="324"/>
      <c r="G22" s="324"/>
      <c r="H22" s="324"/>
      <c r="I22" s="324"/>
      <c r="J22" s="324"/>
      <c r="K22" s="320"/>
    </row>
    <row r="23" ht="15" customHeight="1">
      <c r="B23" s="323"/>
      <c r="C23" s="322" t="s">
        <v>1638</v>
      </c>
      <c r="D23" s="322"/>
      <c r="E23" s="322"/>
      <c r="F23" s="322"/>
      <c r="G23" s="322"/>
      <c r="H23" s="322"/>
      <c r="I23" s="322"/>
      <c r="J23" s="322"/>
      <c r="K23" s="320"/>
    </row>
    <row r="24" ht="15" customHeight="1">
      <c r="B24" s="323"/>
      <c r="C24" s="322" t="s">
        <v>1639</v>
      </c>
      <c r="D24" s="322"/>
      <c r="E24" s="322"/>
      <c r="F24" s="322"/>
      <c r="G24" s="322"/>
      <c r="H24" s="322"/>
      <c r="I24" s="322"/>
      <c r="J24" s="322"/>
      <c r="K24" s="320"/>
    </row>
    <row r="25" ht="15" customHeight="1">
      <c r="B25" s="323"/>
      <c r="C25" s="322"/>
      <c r="D25" s="322" t="s">
        <v>1640</v>
      </c>
      <c r="E25" s="322"/>
      <c r="F25" s="322"/>
      <c r="G25" s="322"/>
      <c r="H25" s="322"/>
      <c r="I25" s="322"/>
      <c r="J25" s="322"/>
      <c r="K25" s="320"/>
    </row>
    <row r="26" ht="15" customHeight="1">
      <c r="B26" s="323"/>
      <c r="C26" s="324"/>
      <c r="D26" s="322" t="s">
        <v>1641</v>
      </c>
      <c r="E26" s="322"/>
      <c r="F26" s="322"/>
      <c r="G26" s="322"/>
      <c r="H26" s="322"/>
      <c r="I26" s="322"/>
      <c r="J26" s="322"/>
      <c r="K26" s="320"/>
    </row>
    <row r="27" ht="12.75" customHeight="1">
      <c r="B27" s="323"/>
      <c r="C27" s="324"/>
      <c r="D27" s="324"/>
      <c r="E27" s="324"/>
      <c r="F27" s="324"/>
      <c r="G27" s="324"/>
      <c r="H27" s="324"/>
      <c r="I27" s="324"/>
      <c r="J27" s="324"/>
      <c r="K27" s="320"/>
    </row>
    <row r="28" ht="15" customHeight="1">
      <c r="B28" s="323"/>
      <c r="C28" s="324"/>
      <c r="D28" s="322" t="s">
        <v>1642</v>
      </c>
      <c r="E28" s="322"/>
      <c r="F28" s="322"/>
      <c r="G28" s="322"/>
      <c r="H28" s="322"/>
      <c r="I28" s="322"/>
      <c r="J28" s="322"/>
      <c r="K28" s="320"/>
    </row>
    <row r="29" ht="15" customHeight="1">
      <c r="B29" s="323"/>
      <c r="C29" s="324"/>
      <c r="D29" s="322" t="s">
        <v>1643</v>
      </c>
      <c r="E29" s="322"/>
      <c r="F29" s="322"/>
      <c r="G29" s="322"/>
      <c r="H29" s="322"/>
      <c r="I29" s="322"/>
      <c r="J29" s="322"/>
      <c r="K29" s="320"/>
    </row>
    <row r="30" ht="12.75" customHeight="1">
      <c r="B30" s="323"/>
      <c r="C30" s="324"/>
      <c r="D30" s="324"/>
      <c r="E30" s="324"/>
      <c r="F30" s="324"/>
      <c r="G30" s="324"/>
      <c r="H30" s="324"/>
      <c r="I30" s="324"/>
      <c r="J30" s="324"/>
      <c r="K30" s="320"/>
    </row>
    <row r="31" ht="15" customHeight="1">
      <c r="B31" s="323"/>
      <c r="C31" s="324"/>
      <c r="D31" s="322" t="s">
        <v>1644</v>
      </c>
      <c r="E31" s="322"/>
      <c r="F31" s="322"/>
      <c r="G31" s="322"/>
      <c r="H31" s="322"/>
      <c r="I31" s="322"/>
      <c r="J31" s="322"/>
      <c r="K31" s="320"/>
    </row>
    <row r="32" ht="15" customHeight="1">
      <c r="B32" s="323"/>
      <c r="C32" s="324"/>
      <c r="D32" s="322" t="s">
        <v>1645</v>
      </c>
      <c r="E32" s="322"/>
      <c r="F32" s="322"/>
      <c r="G32" s="322"/>
      <c r="H32" s="322"/>
      <c r="I32" s="322"/>
      <c r="J32" s="322"/>
      <c r="K32" s="320"/>
    </row>
    <row r="33" ht="15" customHeight="1">
      <c r="B33" s="323"/>
      <c r="C33" s="324"/>
      <c r="D33" s="322" t="s">
        <v>1646</v>
      </c>
      <c r="E33" s="322"/>
      <c r="F33" s="322"/>
      <c r="G33" s="322"/>
      <c r="H33" s="322"/>
      <c r="I33" s="322"/>
      <c r="J33" s="322"/>
      <c r="K33" s="320"/>
    </row>
    <row r="34" ht="15" customHeight="1">
      <c r="B34" s="323"/>
      <c r="C34" s="324"/>
      <c r="D34" s="322"/>
      <c r="E34" s="326" t="s">
        <v>163</v>
      </c>
      <c r="F34" s="322"/>
      <c r="G34" s="322" t="s">
        <v>1647</v>
      </c>
      <c r="H34" s="322"/>
      <c r="I34" s="322"/>
      <c r="J34" s="322"/>
      <c r="K34" s="320"/>
    </row>
    <row r="35" ht="30.75" customHeight="1">
      <c r="B35" s="323"/>
      <c r="C35" s="324"/>
      <c r="D35" s="322"/>
      <c r="E35" s="326" t="s">
        <v>1648</v>
      </c>
      <c r="F35" s="322"/>
      <c r="G35" s="322" t="s">
        <v>1649</v>
      </c>
      <c r="H35" s="322"/>
      <c r="I35" s="322"/>
      <c r="J35" s="322"/>
      <c r="K35" s="320"/>
    </row>
    <row r="36" ht="15" customHeight="1">
      <c r="B36" s="323"/>
      <c r="C36" s="324"/>
      <c r="D36" s="322"/>
      <c r="E36" s="326" t="s">
        <v>55</v>
      </c>
      <c r="F36" s="322"/>
      <c r="G36" s="322" t="s">
        <v>1650</v>
      </c>
      <c r="H36" s="322"/>
      <c r="I36" s="322"/>
      <c r="J36" s="322"/>
      <c r="K36" s="320"/>
    </row>
    <row r="37" ht="15" customHeight="1">
      <c r="B37" s="323"/>
      <c r="C37" s="324"/>
      <c r="D37" s="322"/>
      <c r="E37" s="326" t="s">
        <v>164</v>
      </c>
      <c r="F37" s="322"/>
      <c r="G37" s="322" t="s">
        <v>1651</v>
      </c>
      <c r="H37" s="322"/>
      <c r="I37" s="322"/>
      <c r="J37" s="322"/>
      <c r="K37" s="320"/>
    </row>
    <row r="38" ht="15" customHeight="1">
      <c r="B38" s="323"/>
      <c r="C38" s="324"/>
      <c r="D38" s="322"/>
      <c r="E38" s="326" t="s">
        <v>165</v>
      </c>
      <c r="F38" s="322"/>
      <c r="G38" s="322" t="s">
        <v>1652</v>
      </c>
      <c r="H38" s="322"/>
      <c r="I38" s="322"/>
      <c r="J38" s="322"/>
      <c r="K38" s="320"/>
    </row>
    <row r="39" ht="15" customHeight="1">
      <c r="B39" s="323"/>
      <c r="C39" s="324"/>
      <c r="D39" s="322"/>
      <c r="E39" s="326" t="s">
        <v>166</v>
      </c>
      <c r="F39" s="322"/>
      <c r="G39" s="322" t="s">
        <v>1653</v>
      </c>
      <c r="H39" s="322"/>
      <c r="I39" s="322"/>
      <c r="J39" s="322"/>
      <c r="K39" s="320"/>
    </row>
    <row r="40" ht="15" customHeight="1">
      <c r="B40" s="323"/>
      <c r="C40" s="324"/>
      <c r="D40" s="322"/>
      <c r="E40" s="326" t="s">
        <v>1654</v>
      </c>
      <c r="F40" s="322"/>
      <c r="G40" s="322" t="s">
        <v>1655</v>
      </c>
      <c r="H40" s="322"/>
      <c r="I40" s="322"/>
      <c r="J40" s="322"/>
      <c r="K40" s="320"/>
    </row>
    <row r="41" ht="15" customHeight="1">
      <c r="B41" s="323"/>
      <c r="C41" s="324"/>
      <c r="D41" s="322"/>
      <c r="E41" s="326"/>
      <c r="F41" s="322"/>
      <c r="G41" s="322" t="s">
        <v>1656</v>
      </c>
      <c r="H41" s="322"/>
      <c r="I41" s="322"/>
      <c r="J41" s="322"/>
      <c r="K41" s="320"/>
    </row>
    <row r="42" ht="15" customHeight="1">
      <c r="B42" s="323"/>
      <c r="C42" s="324"/>
      <c r="D42" s="322"/>
      <c r="E42" s="326" t="s">
        <v>1657</v>
      </c>
      <c r="F42" s="322"/>
      <c r="G42" s="322" t="s">
        <v>1658</v>
      </c>
      <c r="H42" s="322"/>
      <c r="I42" s="322"/>
      <c r="J42" s="322"/>
      <c r="K42" s="320"/>
    </row>
    <row r="43" ht="15" customHeight="1">
      <c r="B43" s="323"/>
      <c r="C43" s="324"/>
      <c r="D43" s="322"/>
      <c r="E43" s="326" t="s">
        <v>168</v>
      </c>
      <c r="F43" s="322"/>
      <c r="G43" s="322" t="s">
        <v>1659</v>
      </c>
      <c r="H43" s="322"/>
      <c r="I43" s="322"/>
      <c r="J43" s="322"/>
      <c r="K43" s="320"/>
    </row>
    <row r="44" ht="12.75" customHeight="1">
      <c r="B44" s="323"/>
      <c r="C44" s="324"/>
      <c r="D44" s="322"/>
      <c r="E44" s="322"/>
      <c r="F44" s="322"/>
      <c r="G44" s="322"/>
      <c r="H44" s="322"/>
      <c r="I44" s="322"/>
      <c r="J44" s="322"/>
      <c r="K44" s="320"/>
    </row>
    <row r="45" ht="15" customHeight="1">
      <c r="B45" s="323"/>
      <c r="C45" s="324"/>
      <c r="D45" s="322" t="s">
        <v>1660</v>
      </c>
      <c r="E45" s="322"/>
      <c r="F45" s="322"/>
      <c r="G45" s="322"/>
      <c r="H45" s="322"/>
      <c r="I45" s="322"/>
      <c r="J45" s="322"/>
      <c r="K45" s="320"/>
    </row>
    <row r="46" ht="15" customHeight="1">
      <c r="B46" s="323"/>
      <c r="C46" s="324"/>
      <c r="D46" s="324"/>
      <c r="E46" s="322" t="s">
        <v>1661</v>
      </c>
      <c r="F46" s="322"/>
      <c r="G46" s="322"/>
      <c r="H46" s="322"/>
      <c r="I46" s="322"/>
      <c r="J46" s="322"/>
      <c r="K46" s="320"/>
    </row>
    <row r="47" ht="15" customHeight="1">
      <c r="B47" s="323"/>
      <c r="C47" s="324"/>
      <c r="D47" s="324"/>
      <c r="E47" s="322" t="s">
        <v>1662</v>
      </c>
      <c r="F47" s="322"/>
      <c r="G47" s="322"/>
      <c r="H47" s="322"/>
      <c r="I47" s="322"/>
      <c r="J47" s="322"/>
      <c r="K47" s="320"/>
    </row>
    <row r="48" ht="15" customHeight="1">
      <c r="B48" s="323"/>
      <c r="C48" s="324"/>
      <c r="D48" s="324"/>
      <c r="E48" s="322" t="s">
        <v>1663</v>
      </c>
      <c r="F48" s="322"/>
      <c r="G48" s="322"/>
      <c r="H48" s="322"/>
      <c r="I48" s="322"/>
      <c r="J48" s="322"/>
      <c r="K48" s="320"/>
    </row>
    <row r="49" ht="15" customHeight="1">
      <c r="B49" s="323"/>
      <c r="C49" s="324"/>
      <c r="D49" s="322" t="s">
        <v>1664</v>
      </c>
      <c r="E49" s="322"/>
      <c r="F49" s="322"/>
      <c r="G49" s="322"/>
      <c r="H49" s="322"/>
      <c r="I49" s="322"/>
      <c r="J49" s="322"/>
      <c r="K49" s="320"/>
    </row>
    <row r="50" ht="25.5" customHeight="1">
      <c r="B50" s="318"/>
      <c r="C50" s="319" t="s">
        <v>1665</v>
      </c>
      <c r="D50" s="319"/>
      <c r="E50" s="319"/>
      <c r="F50" s="319"/>
      <c r="G50" s="319"/>
      <c r="H50" s="319"/>
      <c r="I50" s="319"/>
      <c r="J50" s="319"/>
      <c r="K50" s="320"/>
    </row>
    <row r="51" ht="5.25" customHeight="1">
      <c r="B51" s="318"/>
      <c r="C51" s="321"/>
      <c r="D51" s="321"/>
      <c r="E51" s="321"/>
      <c r="F51" s="321"/>
      <c r="G51" s="321"/>
      <c r="H51" s="321"/>
      <c r="I51" s="321"/>
      <c r="J51" s="321"/>
      <c r="K51" s="320"/>
    </row>
    <row r="52" ht="15" customHeight="1">
      <c r="B52" s="318"/>
      <c r="C52" s="322" t="s">
        <v>1666</v>
      </c>
      <c r="D52" s="322"/>
      <c r="E52" s="322"/>
      <c r="F52" s="322"/>
      <c r="G52" s="322"/>
      <c r="H52" s="322"/>
      <c r="I52" s="322"/>
      <c r="J52" s="322"/>
      <c r="K52" s="320"/>
    </row>
    <row r="53" ht="15" customHeight="1">
      <c r="B53" s="318"/>
      <c r="C53" s="322" t="s">
        <v>1667</v>
      </c>
      <c r="D53" s="322"/>
      <c r="E53" s="322"/>
      <c r="F53" s="322"/>
      <c r="G53" s="322"/>
      <c r="H53" s="322"/>
      <c r="I53" s="322"/>
      <c r="J53" s="322"/>
      <c r="K53" s="320"/>
    </row>
    <row r="54" ht="12.75" customHeight="1">
      <c r="B54" s="318"/>
      <c r="C54" s="322"/>
      <c r="D54" s="322"/>
      <c r="E54" s="322"/>
      <c r="F54" s="322"/>
      <c r="G54" s="322"/>
      <c r="H54" s="322"/>
      <c r="I54" s="322"/>
      <c r="J54" s="322"/>
      <c r="K54" s="320"/>
    </row>
    <row r="55" ht="15" customHeight="1">
      <c r="B55" s="318"/>
      <c r="C55" s="322" t="s">
        <v>1668</v>
      </c>
      <c r="D55" s="322"/>
      <c r="E55" s="322"/>
      <c r="F55" s="322"/>
      <c r="G55" s="322"/>
      <c r="H55" s="322"/>
      <c r="I55" s="322"/>
      <c r="J55" s="322"/>
      <c r="K55" s="320"/>
    </row>
    <row r="56" ht="15" customHeight="1">
      <c r="B56" s="318"/>
      <c r="C56" s="324"/>
      <c r="D56" s="322" t="s">
        <v>1669</v>
      </c>
      <c r="E56" s="322"/>
      <c r="F56" s="322"/>
      <c r="G56" s="322"/>
      <c r="H56" s="322"/>
      <c r="I56" s="322"/>
      <c r="J56" s="322"/>
      <c r="K56" s="320"/>
    </row>
    <row r="57" ht="15" customHeight="1">
      <c r="B57" s="318"/>
      <c r="C57" s="324"/>
      <c r="D57" s="322" t="s">
        <v>1670</v>
      </c>
      <c r="E57" s="322"/>
      <c r="F57" s="322"/>
      <c r="G57" s="322"/>
      <c r="H57" s="322"/>
      <c r="I57" s="322"/>
      <c r="J57" s="322"/>
      <c r="K57" s="320"/>
    </row>
    <row r="58" ht="15" customHeight="1">
      <c r="B58" s="318"/>
      <c r="C58" s="324"/>
      <c r="D58" s="322" t="s">
        <v>1671</v>
      </c>
      <c r="E58" s="322"/>
      <c r="F58" s="322"/>
      <c r="G58" s="322"/>
      <c r="H58" s="322"/>
      <c r="I58" s="322"/>
      <c r="J58" s="322"/>
      <c r="K58" s="320"/>
    </row>
    <row r="59" ht="15" customHeight="1">
      <c r="B59" s="318"/>
      <c r="C59" s="324"/>
      <c r="D59" s="322" t="s">
        <v>1672</v>
      </c>
      <c r="E59" s="322"/>
      <c r="F59" s="322"/>
      <c r="G59" s="322"/>
      <c r="H59" s="322"/>
      <c r="I59" s="322"/>
      <c r="J59" s="322"/>
      <c r="K59" s="320"/>
    </row>
    <row r="60" ht="15" customHeight="1">
      <c r="B60" s="318"/>
      <c r="C60" s="324"/>
      <c r="D60" s="327" t="s">
        <v>1673</v>
      </c>
      <c r="E60" s="327"/>
      <c r="F60" s="327"/>
      <c r="G60" s="327"/>
      <c r="H60" s="327"/>
      <c r="I60" s="327"/>
      <c r="J60" s="327"/>
      <c r="K60" s="320"/>
    </row>
    <row r="61" ht="15" customHeight="1">
      <c r="B61" s="318"/>
      <c r="C61" s="324"/>
      <c r="D61" s="322" t="s">
        <v>1674</v>
      </c>
      <c r="E61" s="322"/>
      <c r="F61" s="322"/>
      <c r="G61" s="322"/>
      <c r="H61" s="322"/>
      <c r="I61" s="322"/>
      <c r="J61" s="322"/>
      <c r="K61" s="320"/>
    </row>
    <row r="62" ht="12.75" customHeight="1">
      <c r="B62" s="318"/>
      <c r="C62" s="324"/>
      <c r="D62" s="324"/>
      <c r="E62" s="328"/>
      <c r="F62" s="324"/>
      <c r="G62" s="324"/>
      <c r="H62" s="324"/>
      <c r="I62" s="324"/>
      <c r="J62" s="324"/>
      <c r="K62" s="320"/>
    </row>
    <row r="63" ht="15" customHeight="1">
      <c r="B63" s="318"/>
      <c r="C63" s="324"/>
      <c r="D63" s="322" t="s">
        <v>1675</v>
      </c>
      <c r="E63" s="322"/>
      <c r="F63" s="322"/>
      <c r="G63" s="322"/>
      <c r="H63" s="322"/>
      <c r="I63" s="322"/>
      <c r="J63" s="322"/>
      <c r="K63" s="320"/>
    </row>
    <row r="64" ht="15" customHeight="1">
      <c r="B64" s="318"/>
      <c r="C64" s="324"/>
      <c r="D64" s="327" t="s">
        <v>1676</v>
      </c>
      <c r="E64" s="327"/>
      <c r="F64" s="327"/>
      <c r="G64" s="327"/>
      <c r="H64" s="327"/>
      <c r="I64" s="327"/>
      <c r="J64" s="327"/>
      <c r="K64" s="320"/>
    </row>
    <row r="65" ht="15" customHeight="1">
      <c r="B65" s="318"/>
      <c r="C65" s="324"/>
      <c r="D65" s="322" t="s">
        <v>1677</v>
      </c>
      <c r="E65" s="322"/>
      <c r="F65" s="322"/>
      <c r="G65" s="322"/>
      <c r="H65" s="322"/>
      <c r="I65" s="322"/>
      <c r="J65" s="322"/>
      <c r="K65" s="320"/>
    </row>
    <row r="66" ht="15" customHeight="1">
      <c r="B66" s="318"/>
      <c r="C66" s="324"/>
      <c r="D66" s="322" t="s">
        <v>1678</v>
      </c>
      <c r="E66" s="322"/>
      <c r="F66" s="322"/>
      <c r="G66" s="322"/>
      <c r="H66" s="322"/>
      <c r="I66" s="322"/>
      <c r="J66" s="322"/>
      <c r="K66" s="320"/>
    </row>
    <row r="67" ht="15" customHeight="1">
      <c r="B67" s="318"/>
      <c r="C67" s="324"/>
      <c r="D67" s="322" t="s">
        <v>1679</v>
      </c>
      <c r="E67" s="322"/>
      <c r="F67" s="322"/>
      <c r="G67" s="322"/>
      <c r="H67" s="322"/>
      <c r="I67" s="322"/>
      <c r="J67" s="322"/>
      <c r="K67" s="320"/>
    </row>
    <row r="68" ht="15" customHeight="1">
      <c r="B68" s="318"/>
      <c r="C68" s="324"/>
      <c r="D68" s="322" t="s">
        <v>1680</v>
      </c>
      <c r="E68" s="322"/>
      <c r="F68" s="322"/>
      <c r="G68" s="322"/>
      <c r="H68" s="322"/>
      <c r="I68" s="322"/>
      <c r="J68" s="322"/>
      <c r="K68" s="320"/>
    </row>
    <row r="69" ht="12.75" customHeight="1">
      <c r="B69" s="329"/>
      <c r="C69" s="330"/>
      <c r="D69" s="330"/>
      <c r="E69" s="330"/>
      <c r="F69" s="330"/>
      <c r="G69" s="330"/>
      <c r="H69" s="330"/>
      <c r="I69" s="330"/>
      <c r="J69" s="330"/>
      <c r="K69" s="331"/>
    </row>
    <row r="70" ht="18.75" customHeight="1">
      <c r="B70" s="332"/>
      <c r="C70" s="332"/>
      <c r="D70" s="332"/>
      <c r="E70" s="332"/>
      <c r="F70" s="332"/>
      <c r="G70" s="332"/>
      <c r="H70" s="332"/>
      <c r="I70" s="332"/>
      <c r="J70" s="332"/>
      <c r="K70" s="333"/>
    </row>
    <row r="71" ht="18.75" customHeight="1">
      <c r="B71" s="333"/>
      <c r="C71" s="333"/>
      <c r="D71" s="333"/>
      <c r="E71" s="333"/>
      <c r="F71" s="333"/>
      <c r="G71" s="333"/>
      <c r="H71" s="333"/>
      <c r="I71" s="333"/>
      <c r="J71" s="333"/>
      <c r="K71" s="333"/>
    </row>
    <row r="72" ht="7.5" customHeight="1">
      <c r="B72" s="334"/>
      <c r="C72" s="335"/>
      <c r="D72" s="335"/>
      <c r="E72" s="335"/>
      <c r="F72" s="335"/>
      <c r="G72" s="335"/>
      <c r="H72" s="335"/>
      <c r="I72" s="335"/>
      <c r="J72" s="335"/>
      <c r="K72" s="336"/>
    </row>
    <row r="73" ht="45" customHeight="1">
      <c r="B73" s="337"/>
      <c r="C73" s="338" t="s">
        <v>146</v>
      </c>
      <c r="D73" s="338"/>
      <c r="E73" s="338"/>
      <c r="F73" s="338"/>
      <c r="G73" s="338"/>
      <c r="H73" s="338"/>
      <c r="I73" s="338"/>
      <c r="J73" s="338"/>
      <c r="K73" s="339"/>
    </row>
    <row r="74" ht="17.25" customHeight="1">
      <c r="B74" s="337"/>
      <c r="C74" s="340" t="s">
        <v>1681</v>
      </c>
      <c r="D74" s="340"/>
      <c r="E74" s="340"/>
      <c r="F74" s="340" t="s">
        <v>1682</v>
      </c>
      <c r="G74" s="341"/>
      <c r="H74" s="340" t="s">
        <v>164</v>
      </c>
      <c r="I74" s="340" t="s">
        <v>59</v>
      </c>
      <c r="J74" s="340" t="s">
        <v>1683</v>
      </c>
      <c r="K74" s="339"/>
    </row>
    <row r="75" ht="17.25" customHeight="1">
      <c r="B75" s="337"/>
      <c r="C75" s="342" t="s">
        <v>1684</v>
      </c>
      <c r="D75" s="342"/>
      <c r="E75" s="342"/>
      <c r="F75" s="343" t="s">
        <v>1685</v>
      </c>
      <c r="G75" s="344"/>
      <c r="H75" s="342"/>
      <c r="I75" s="342"/>
      <c r="J75" s="342" t="s">
        <v>1686</v>
      </c>
      <c r="K75" s="339"/>
    </row>
    <row r="76" ht="5.25" customHeight="1">
      <c r="B76" s="337"/>
      <c r="C76" s="345"/>
      <c r="D76" s="345"/>
      <c r="E76" s="345"/>
      <c r="F76" s="345"/>
      <c r="G76" s="346"/>
      <c r="H76" s="345"/>
      <c r="I76" s="345"/>
      <c r="J76" s="345"/>
      <c r="K76" s="339"/>
    </row>
    <row r="77" ht="15" customHeight="1">
      <c r="B77" s="337"/>
      <c r="C77" s="326" t="s">
        <v>55</v>
      </c>
      <c r="D77" s="345"/>
      <c r="E77" s="345"/>
      <c r="F77" s="347" t="s">
        <v>1687</v>
      </c>
      <c r="G77" s="346"/>
      <c r="H77" s="326" t="s">
        <v>1688</v>
      </c>
      <c r="I77" s="326" t="s">
        <v>1689</v>
      </c>
      <c r="J77" s="326">
        <v>20</v>
      </c>
      <c r="K77" s="339"/>
    </row>
    <row r="78" ht="15" customHeight="1">
      <c r="B78" s="337"/>
      <c r="C78" s="326" t="s">
        <v>1690</v>
      </c>
      <c r="D78" s="326"/>
      <c r="E78" s="326"/>
      <c r="F78" s="347" t="s">
        <v>1687</v>
      </c>
      <c r="G78" s="346"/>
      <c r="H78" s="326" t="s">
        <v>1691</v>
      </c>
      <c r="I78" s="326" t="s">
        <v>1689</v>
      </c>
      <c r="J78" s="326">
        <v>120</v>
      </c>
      <c r="K78" s="339"/>
    </row>
    <row r="79" ht="15" customHeight="1">
      <c r="B79" s="348"/>
      <c r="C79" s="326" t="s">
        <v>1692</v>
      </c>
      <c r="D79" s="326"/>
      <c r="E79" s="326"/>
      <c r="F79" s="347" t="s">
        <v>1693</v>
      </c>
      <c r="G79" s="346"/>
      <c r="H79" s="326" t="s">
        <v>1694</v>
      </c>
      <c r="I79" s="326" t="s">
        <v>1689</v>
      </c>
      <c r="J79" s="326">
        <v>50</v>
      </c>
      <c r="K79" s="339"/>
    </row>
    <row r="80" ht="15" customHeight="1">
      <c r="B80" s="348"/>
      <c r="C80" s="326" t="s">
        <v>1695</v>
      </c>
      <c r="D80" s="326"/>
      <c r="E80" s="326"/>
      <c r="F80" s="347" t="s">
        <v>1687</v>
      </c>
      <c r="G80" s="346"/>
      <c r="H80" s="326" t="s">
        <v>1696</v>
      </c>
      <c r="I80" s="326" t="s">
        <v>1697</v>
      </c>
      <c r="J80" s="326"/>
      <c r="K80" s="339"/>
    </row>
    <row r="81" ht="15" customHeight="1">
      <c r="B81" s="348"/>
      <c r="C81" s="349" t="s">
        <v>1698</v>
      </c>
      <c r="D81" s="349"/>
      <c r="E81" s="349"/>
      <c r="F81" s="350" t="s">
        <v>1693</v>
      </c>
      <c r="G81" s="349"/>
      <c r="H81" s="349" t="s">
        <v>1699</v>
      </c>
      <c r="I81" s="349" t="s">
        <v>1689</v>
      </c>
      <c r="J81" s="349">
        <v>15</v>
      </c>
      <c r="K81" s="339"/>
    </row>
    <row r="82" ht="15" customHeight="1">
      <c r="B82" s="348"/>
      <c r="C82" s="349" t="s">
        <v>1700</v>
      </c>
      <c r="D82" s="349"/>
      <c r="E82" s="349"/>
      <c r="F82" s="350" t="s">
        <v>1693</v>
      </c>
      <c r="G82" s="349"/>
      <c r="H82" s="349" t="s">
        <v>1701</v>
      </c>
      <c r="I82" s="349" t="s">
        <v>1689</v>
      </c>
      <c r="J82" s="349">
        <v>15</v>
      </c>
      <c r="K82" s="339"/>
    </row>
    <row r="83" ht="15" customHeight="1">
      <c r="B83" s="348"/>
      <c r="C83" s="349" t="s">
        <v>1702</v>
      </c>
      <c r="D83" s="349"/>
      <c r="E83" s="349"/>
      <c r="F83" s="350" t="s">
        <v>1693</v>
      </c>
      <c r="G83" s="349"/>
      <c r="H83" s="349" t="s">
        <v>1703</v>
      </c>
      <c r="I83" s="349" t="s">
        <v>1689</v>
      </c>
      <c r="J83" s="349">
        <v>20</v>
      </c>
      <c r="K83" s="339"/>
    </row>
    <row r="84" ht="15" customHeight="1">
      <c r="B84" s="348"/>
      <c r="C84" s="349" t="s">
        <v>1704</v>
      </c>
      <c r="D84" s="349"/>
      <c r="E84" s="349"/>
      <c r="F84" s="350" t="s">
        <v>1693</v>
      </c>
      <c r="G84" s="349"/>
      <c r="H84" s="349" t="s">
        <v>1705</v>
      </c>
      <c r="I84" s="349" t="s">
        <v>1689</v>
      </c>
      <c r="J84" s="349">
        <v>20</v>
      </c>
      <c r="K84" s="339"/>
    </row>
    <row r="85" ht="15" customHeight="1">
      <c r="B85" s="348"/>
      <c r="C85" s="326" t="s">
        <v>1706</v>
      </c>
      <c r="D85" s="326"/>
      <c r="E85" s="326"/>
      <c r="F85" s="347" t="s">
        <v>1693</v>
      </c>
      <c r="G85" s="346"/>
      <c r="H85" s="326" t="s">
        <v>1707</v>
      </c>
      <c r="I85" s="326" t="s">
        <v>1689</v>
      </c>
      <c r="J85" s="326">
        <v>50</v>
      </c>
      <c r="K85" s="339"/>
    </row>
    <row r="86" ht="15" customHeight="1">
      <c r="B86" s="348"/>
      <c r="C86" s="326" t="s">
        <v>1708</v>
      </c>
      <c r="D86" s="326"/>
      <c r="E86" s="326"/>
      <c r="F86" s="347" t="s">
        <v>1693</v>
      </c>
      <c r="G86" s="346"/>
      <c r="H86" s="326" t="s">
        <v>1709</v>
      </c>
      <c r="I86" s="326" t="s">
        <v>1689</v>
      </c>
      <c r="J86" s="326">
        <v>20</v>
      </c>
      <c r="K86" s="339"/>
    </row>
    <row r="87" ht="15" customHeight="1">
      <c r="B87" s="348"/>
      <c r="C87" s="326" t="s">
        <v>1710</v>
      </c>
      <c r="D87" s="326"/>
      <c r="E87" s="326"/>
      <c r="F87" s="347" t="s">
        <v>1693</v>
      </c>
      <c r="G87" s="346"/>
      <c r="H87" s="326" t="s">
        <v>1711</v>
      </c>
      <c r="I87" s="326" t="s">
        <v>1689</v>
      </c>
      <c r="J87" s="326">
        <v>20</v>
      </c>
      <c r="K87" s="339"/>
    </row>
    <row r="88" ht="15" customHeight="1">
      <c r="B88" s="348"/>
      <c r="C88" s="326" t="s">
        <v>1712</v>
      </c>
      <c r="D88" s="326"/>
      <c r="E88" s="326"/>
      <c r="F88" s="347" t="s">
        <v>1693</v>
      </c>
      <c r="G88" s="346"/>
      <c r="H88" s="326" t="s">
        <v>1713</v>
      </c>
      <c r="I88" s="326" t="s">
        <v>1689</v>
      </c>
      <c r="J88" s="326">
        <v>50</v>
      </c>
      <c r="K88" s="339"/>
    </row>
    <row r="89" ht="15" customHeight="1">
      <c r="B89" s="348"/>
      <c r="C89" s="326" t="s">
        <v>1714</v>
      </c>
      <c r="D89" s="326"/>
      <c r="E89" s="326"/>
      <c r="F89" s="347" t="s">
        <v>1693</v>
      </c>
      <c r="G89" s="346"/>
      <c r="H89" s="326" t="s">
        <v>1714</v>
      </c>
      <c r="I89" s="326" t="s">
        <v>1689</v>
      </c>
      <c r="J89" s="326">
        <v>50</v>
      </c>
      <c r="K89" s="339"/>
    </row>
    <row r="90" ht="15" customHeight="1">
      <c r="B90" s="348"/>
      <c r="C90" s="326" t="s">
        <v>169</v>
      </c>
      <c r="D90" s="326"/>
      <c r="E90" s="326"/>
      <c r="F90" s="347" t="s">
        <v>1693</v>
      </c>
      <c r="G90" s="346"/>
      <c r="H90" s="326" t="s">
        <v>1715</v>
      </c>
      <c r="I90" s="326" t="s">
        <v>1689</v>
      </c>
      <c r="J90" s="326">
        <v>255</v>
      </c>
      <c r="K90" s="339"/>
    </row>
    <row r="91" ht="15" customHeight="1">
      <c r="B91" s="348"/>
      <c r="C91" s="326" t="s">
        <v>1716</v>
      </c>
      <c r="D91" s="326"/>
      <c r="E91" s="326"/>
      <c r="F91" s="347" t="s">
        <v>1687</v>
      </c>
      <c r="G91" s="346"/>
      <c r="H91" s="326" t="s">
        <v>1717</v>
      </c>
      <c r="I91" s="326" t="s">
        <v>1718</v>
      </c>
      <c r="J91" s="326"/>
      <c r="K91" s="339"/>
    </row>
    <row r="92" ht="15" customHeight="1">
      <c r="B92" s="348"/>
      <c r="C92" s="326" t="s">
        <v>1719</v>
      </c>
      <c r="D92" s="326"/>
      <c r="E92" s="326"/>
      <c r="F92" s="347" t="s">
        <v>1687</v>
      </c>
      <c r="G92" s="346"/>
      <c r="H92" s="326" t="s">
        <v>1720</v>
      </c>
      <c r="I92" s="326" t="s">
        <v>1721</v>
      </c>
      <c r="J92" s="326"/>
      <c r="K92" s="339"/>
    </row>
    <row r="93" ht="15" customHeight="1">
      <c r="B93" s="348"/>
      <c r="C93" s="326" t="s">
        <v>1722</v>
      </c>
      <c r="D93" s="326"/>
      <c r="E93" s="326"/>
      <c r="F93" s="347" t="s">
        <v>1687</v>
      </c>
      <c r="G93" s="346"/>
      <c r="H93" s="326" t="s">
        <v>1722</v>
      </c>
      <c r="I93" s="326" t="s">
        <v>1721</v>
      </c>
      <c r="J93" s="326"/>
      <c r="K93" s="339"/>
    </row>
    <row r="94" ht="15" customHeight="1">
      <c r="B94" s="348"/>
      <c r="C94" s="326" t="s">
        <v>40</v>
      </c>
      <c r="D94" s="326"/>
      <c r="E94" s="326"/>
      <c r="F94" s="347" t="s">
        <v>1687</v>
      </c>
      <c r="G94" s="346"/>
      <c r="H94" s="326" t="s">
        <v>1723</v>
      </c>
      <c r="I94" s="326" t="s">
        <v>1721</v>
      </c>
      <c r="J94" s="326"/>
      <c r="K94" s="339"/>
    </row>
    <row r="95" ht="15" customHeight="1">
      <c r="B95" s="348"/>
      <c r="C95" s="326" t="s">
        <v>50</v>
      </c>
      <c r="D95" s="326"/>
      <c r="E95" s="326"/>
      <c r="F95" s="347" t="s">
        <v>1687</v>
      </c>
      <c r="G95" s="346"/>
      <c r="H95" s="326" t="s">
        <v>1724</v>
      </c>
      <c r="I95" s="326" t="s">
        <v>1721</v>
      </c>
      <c r="J95" s="326"/>
      <c r="K95" s="339"/>
    </row>
    <row r="96" ht="15" customHeight="1">
      <c r="B96" s="351"/>
      <c r="C96" s="352"/>
      <c r="D96" s="352"/>
      <c r="E96" s="352"/>
      <c r="F96" s="352"/>
      <c r="G96" s="352"/>
      <c r="H96" s="352"/>
      <c r="I96" s="352"/>
      <c r="J96" s="352"/>
      <c r="K96" s="353"/>
    </row>
    <row r="97" ht="18.75" customHeight="1">
      <c r="B97" s="354"/>
      <c r="C97" s="355"/>
      <c r="D97" s="355"/>
      <c r="E97" s="355"/>
      <c r="F97" s="355"/>
      <c r="G97" s="355"/>
      <c r="H97" s="355"/>
      <c r="I97" s="355"/>
      <c r="J97" s="355"/>
      <c r="K97" s="354"/>
    </row>
    <row r="98" ht="18.75" customHeight="1">
      <c r="B98" s="333"/>
      <c r="C98" s="333"/>
      <c r="D98" s="333"/>
      <c r="E98" s="333"/>
      <c r="F98" s="333"/>
      <c r="G98" s="333"/>
      <c r="H98" s="333"/>
      <c r="I98" s="333"/>
      <c r="J98" s="333"/>
      <c r="K98" s="333"/>
    </row>
    <row r="99" ht="7.5" customHeight="1">
      <c r="B99" s="334"/>
      <c r="C99" s="335"/>
      <c r="D99" s="335"/>
      <c r="E99" s="335"/>
      <c r="F99" s="335"/>
      <c r="G99" s="335"/>
      <c r="H99" s="335"/>
      <c r="I99" s="335"/>
      <c r="J99" s="335"/>
      <c r="K99" s="336"/>
    </row>
    <row r="100" ht="45" customHeight="1">
      <c r="B100" s="337"/>
      <c r="C100" s="338" t="s">
        <v>1725</v>
      </c>
      <c r="D100" s="338"/>
      <c r="E100" s="338"/>
      <c r="F100" s="338"/>
      <c r="G100" s="338"/>
      <c r="H100" s="338"/>
      <c r="I100" s="338"/>
      <c r="J100" s="338"/>
      <c r="K100" s="339"/>
    </row>
    <row r="101" ht="17.25" customHeight="1">
      <c r="B101" s="337"/>
      <c r="C101" s="340" t="s">
        <v>1681</v>
      </c>
      <c r="D101" s="340"/>
      <c r="E101" s="340"/>
      <c r="F101" s="340" t="s">
        <v>1682</v>
      </c>
      <c r="G101" s="341"/>
      <c r="H101" s="340" t="s">
        <v>164</v>
      </c>
      <c r="I101" s="340" t="s">
        <v>59</v>
      </c>
      <c r="J101" s="340" t="s">
        <v>1683</v>
      </c>
      <c r="K101" s="339"/>
    </row>
    <row r="102" ht="17.25" customHeight="1">
      <c r="B102" s="337"/>
      <c r="C102" s="342" t="s">
        <v>1684</v>
      </c>
      <c r="D102" s="342"/>
      <c r="E102" s="342"/>
      <c r="F102" s="343" t="s">
        <v>1685</v>
      </c>
      <c r="G102" s="344"/>
      <c r="H102" s="342"/>
      <c r="I102" s="342"/>
      <c r="J102" s="342" t="s">
        <v>1686</v>
      </c>
      <c r="K102" s="339"/>
    </row>
    <row r="103" ht="5.25" customHeight="1">
      <c r="B103" s="337"/>
      <c r="C103" s="340"/>
      <c r="D103" s="340"/>
      <c r="E103" s="340"/>
      <c r="F103" s="340"/>
      <c r="G103" s="356"/>
      <c r="H103" s="340"/>
      <c r="I103" s="340"/>
      <c r="J103" s="340"/>
      <c r="K103" s="339"/>
    </row>
    <row r="104" ht="15" customHeight="1">
      <c r="B104" s="337"/>
      <c r="C104" s="326" t="s">
        <v>55</v>
      </c>
      <c r="D104" s="345"/>
      <c r="E104" s="345"/>
      <c r="F104" s="347" t="s">
        <v>1687</v>
      </c>
      <c r="G104" s="356"/>
      <c r="H104" s="326" t="s">
        <v>1726</v>
      </c>
      <c r="I104" s="326" t="s">
        <v>1689</v>
      </c>
      <c r="J104" s="326">
        <v>20</v>
      </c>
      <c r="K104" s="339"/>
    </row>
    <row r="105" ht="15" customHeight="1">
      <c r="B105" s="337"/>
      <c r="C105" s="326" t="s">
        <v>1690</v>
      </c>
      <c r="D105" s="326"/>
      <c r="E105" s="326"/>
      <c r="F105" s="347" t="s">
        <v>1687</v>
      </c>
      <c r="G105" s="326"/>
      <c r="H105" s="326" t="s">
        <v>1726</v>
      </c>
      <c r="I105" s="326" t="s">
        <v>1689</v>
      </c>
      <c r="J105" s="326">
        <v>120</v>
      </c>
      <c r="K105" s="339"/>
    </row>
    <row r="106" ht="15" customHeight="1">
      <c r="B106" s="348"/>
      <c r="C106" s="326" t="s">
        <v>1692</v>
      </c>
      <c r="D106" s="326"/>
      <c r="E106" s="326"/>
      <c r="F106" s="347" t="s">
        <v>1693</v>
      </c>
      <c r="G106" s="326"/>
      <c r="H106" s="326" t="s">
        <v>1726</v>
      </c>
      <c r="I106" s="326" t="s">
        <v>1689</v>
      </c>
      <c r="J106" s="326">
        <v>50</v>
      </c>
      <c r="K106" s="339"/>
    </row>
    <row r="107" ht="15" customHeight="1">
      <c r="B107" s="348"/>
      <c r="C107" s="326" t="s">
        <v>1695</v>
      </c>
      <c r="D107" s="326"/>
      <c r="E107" s="326"/>
      <c r="F107" s="347" t="s">
        <v>1687</v>
      </c>
      <c r="G107" s="326"/>
      <c r="H107" s="326" t="s">
        <v>1726</v>
      </c>
      <c r="I107" s="326" t="s">
        <v>1697</v>
      </c>
      <c r="J107" s="326"/>
      <c r="K107" s="339"/>
    </row>
    <row r="108" ht="15" customHeight="1">
      <c r="B108" s="348"/>
      <c r="C108" s="326" t="s">
        <v>1706</v>
      </c>
      <c r="D108" s="326"/>
      <c r="E108" s="326"/>
      <c r="F108" s="347" t="s">
        <v>1693</v>
      </c>
      <c r="G108" s="326"/>
      <c r="H108" s="326" t="s">
        <v>1726</v>
      </c>
      <c r="I108" s="326" t="s">
        <v>1689</v>
      </c>
      <c r="J108" s="326">
        <v>50</v>
      </c>
      <c r="K108" s="339"/>
    </row>
    <row r="109" ht="15" customHeight="1">
      <c r="B109" s="348"/>
      <c r="C109" s="326" t="s">
        <v>1714</v>
      </c>
      <c r="D109" s="326"/>
      <c r="E109" s="326"/>
      <c r="F109" s="347" t="s">
        <v>1693</v>
      </c>
      <c r="G109" s="326"/>
      <c r="H109" s="326" t="s">
        <v>1726</v>
      </c>
      <c r="I109" s="326" t="s">
        <v>1689</v>
      </c>
      <c r="J109" s="326">
        <v>50</v>
      </c>
      <c r="K109" s="339"/>
    </row>
    <row r="110" ht="15" customHeight="1">
      <c r="B110" s="348"/>
      <c r="C110" s="326" t="s">
        <v>1712</v>
      </c>
      <c r="D110" s="326"/>
      <c r="E110" s="326"/>
      <c r="F110" s="347" t="s">
        <v>1693</v>
      </c>
      <c r="G110" s="326"/>
      <c r="H110" s="326" t="s">
        <v>1726</v>
      </c>
      <c r="I110" s="326" t="s">
        <v>1689</v>
      </c>
      <c r="J110" s="326">
        <v>50</v>
      </c>
      <c r="K110" s="339"/>
    </row>
    <row r="111" ht="15" customHeight="1">
      <c r="B111" s="348"/>
      <c r="C111" s="326" t="s">
        <v>55</v>
      </c>
      <c r="D111" s="326"/>
      <c r="E111" s="326"/>
      <c r="F111" s="347" t="s">
        <v>1687</v>
      </c>
      <c r="G111" s="326"/>
      <c r="H111" s="326" t="s">
        <v>1727</v>
      </c>
      <c r="I111" s="326" t="s">
        <v>1689</v>
      </c>
      <c r="J111" s="326">
        <v>20</v>
      </c>
      <c r="K111" s="339"/>
    </row>
    <row r="112" ht="15" customHeight="1">
      <c r="B112" s="348"/>
      <c r="C112" s="326" t="s">
        <v>1728</v>
      </c>
      <c r="D112" s="326"/>
      <c r="E112" s="326"/>
      <c r="F112" s="347" t="s">
        <v>1687</v>
      </c>
      <c r="G112" s="326"/>
      <c r="H112" s="326" t="s">
        <v>1729</v>
      </c>
      <c r="I112" s="326" t="s">
        <v>1689</v>
      </c>
      <c r="J112" s="326">
        <v>120</v>
      </c>
      <c r="K112" s="339"/>
    </row>
    <row r="113" ht="15" customHeight="1">
      <c r="B113" s="348"/>
      <c r="C113" s="326" t="s">
        <v>40</v>
      </c>
      <c r="D113" s="326"/>
      <c r="E113" s="326"/>
      <c r="F113" s="347" t="s">
        <v>1687</v>
      </c>
      <c r="G113" s="326"/>
      <c r="H113" s="326" t="s">
        <v>1730</v>
      </c>
      <c r="I113" s="326" t="s">
        <v>1721</v>
      </c>
      <c r="J113" s="326"/>
      <c r="K113" s="339"/>
    </row>
    <row r="114" ht="15" customHeight="1">
      <c r="B114" s="348"/>
      <c r="C114" s="326" t="s">
        <v>50</v>
      </c>
      <c r="D114" s="326"/>
      <c r="E114" s="326"/>
      <c r="F114" s="347" t="s">
        <v>1687</v>
      </c>
      <c r="G114" s="326"/>
      <c r="H114" s="326" t="s">
        <v>1731</v>
      </c>
      <c r="I114" s="326" t="s">
        <v>1721</v>
      </c>
      <c r="J114" s="326"/>
      <c r="K114" s="339"/>
    </row>
    <row r="115" ht="15" customHeight="1">
      <c r="B115" s="348"/>
      <c r="C115" s="326" t="s">
        <v>59</v>
      </c>
      <c r="D115" s="326"/>
      <c r="E115" s="326"/>
      <c r="F115" s="347" t="s">
        <v>1687</v>
      </c>
      <c r="G115" s="326"/>
      <c r="H115" s="326" t="s">
        <v>1732</v>
      </c>
      <c r="I115" s="326" t="s">
        <v>1733</v>
      </c>
      <c r="J115" s="326"/>
      <c r="K115" s="339"/>
    </row>
    <row r="116" ht="15" customHeight="1">
      <c r="B116" s="351"/>
      <c r="C116" s="357"/>
      <c r="D116" s="357"/>
      <c r="E116" s="357"/>
      <c r="F116" s="357"/>
      <c r="G116" s="357"/>
      <c r="H116" s="357"/>
      <c r="I116" s="357"/>
      <c r="J116" s="357"/>
      <c r="K116" s="353"/>
    </row>
    <row r="117" ht="18.75" customHeight="1">
      <c r="B117" s="358"/>
      <c r="C117" s="322"/>
      <c r="D117" s="322"/>
      <c r="E117" s="322"/>
      <c r="F117" s="359"/>
      <c r="G117" s="322"/>
      <c r="H117" s="322"/>
      <c r="I117" s="322"/>
      <c r="J117" s="322"/>
      <c r="K117" s="358"/>
    </row>
    <row r="118" ht="18.75" customHeight="1">
      <c r="B118" s="333"/>
      <c r="C118" s="333"/>
      <c r="D118" s="333"/>
      <c r="E118" s="333"/>
      <c r="F118" s="333"/>
      <c r="G118" s="333"/>
      <c r="H118" s="333"/>
      <c r="I118" s="333"/>
      <c r="J118" s="333"/>
      <c r="K118" s="333"/>
    </row>
    <row r="119" ht="7.5" customHeight="1">
      <c r="B119" s="360"/>
      <c r="C119" s="361"/>
      <c r="D119" s="361"/>
      <c r="E119" s="361"/>
      <c r="F119" s="361"/>
      <c r="G119" s="361"/>
      <c r="H119" s="361"/>
      <c r="I119" s="361"/>
      <c r="J119" s="361"/>
      <c r="K119" s="362"/>
    </row>
    <row r="120" ht="45" customHeight="1">
      <c r="B120" s="363"/>
      <c r="C120" s="316" t="s">
        <v>1734</v>
      </c>
      <c r="D120" s="316"/>
      <c r="E120" s="316"/>
      <c r="F120" s="316"/>
      <c r="G120" s="316"/>
      <c r="H120" s="316"/>
      <c r="I120" s="316"/>
      <c r="J120" s="316"/>
      <c r="K120" s="364"/>
    </row>
    <row r="121" ht="17.25" customHeight="1">
      <c r="B121" s="365"/>
      <c r="C121" s="340" t="s">
        <v>1681</v>
      </c>
      <c r="D121" s="340"/>
      <c r="E121" s="340"/>
      <c r="F121" s="340" t="s">
        <v>1682</v>
      </c>
      <c r="G121" s="341"/>
      <c r="H121" s="340" t="s">
        <v>164</v>
      </c>
      <c r="I121" s="340" t="s">
        <v>59</v>
      </c>
      <c r="J121" s="340" t="s">
        <v>1683</v>
      </c>
      <c r="K121" s="366"/>
    </row>
    <row r="122" ht="17.25" customHeight="1">
      <c r="B122" s="365"/>
      <c r="C122" s="342" t="s">
        <v>1684</v>
      </c>
      <c r="D122" s="342"/>
      <c r="E122" s="342"/>
      <c r="F122" s="343" t="s">
        <v>1685</v>
      </c>
      <c r="G122" s="344"/>
      <c r="H122" s="342"/>
      <c r="I122" s="342"/>
      <c r="J122" s="342" t="s">
        <v>1686</v>
      </c>
      <c r="K122" s="366"/>
    </row>
    <row r="123" ht="5.25" customHeight="1">
      <c r="B123" s="367"/>
      <c r="C123" s="345"/>
      <c r="D123" s="345"/>
      <c r="E123" s="345"/>
      <c r="F123" s="345"/>
      <c r="G123" s="326"/>
      <c r="H123" s="345"/>
      <c r="I123" s="345"/>
      <c r="J123" s="345"/>
      <c r="K123" s="368"/>
    </row>
    <row r="124" ht="15" customHeight="1">
      <c r="B124" s="367"/>
      <c r="C124" s="326" t="s">
        <v>1690</v>
      </c>
      <c r="D124" s="345"/>
      <c r="E124" s="345"/>
      <c r="F124" s="347" t="s">
        <v>1687</v>
      </c>
      <c r="G124" s="326"/>
      <c r="H124" s="326" t="s">
        <v>1726</v>
      </c>
      <c r="I124" s="326" t="s">
        <v>1689</v>
      </c>
      <c r="J124" s="326">
        <v>120</v>
      </c>
      <c r="K124" s="369"/>
    </row>
    <row r="125" ht="15" customHeight="1">
      <c r="B125" s="367"/>
      <c r="C125" s="326" t="s">
        <v>1735</v>
      </c>
      <c r="D125" s="326"/>
      <c r="E125" s="326"/>
      <c r="F125" s="347" t="s">
        <v>1687</v>
      </c>
      <c r="G125" s="326"/>
      <c r="H125" s="326" t="s">
        <v>1736</v>
      </c>
      <c r="I125" s="326" t="s">
        <v>1689</v>
      </c>
      <c r="J125" s="326" t="s">
        <v>1737</v>
      </c>
      <c r="K125" s="369"/>
    </row>
    <row r="126" ht="15" customHeight="1">
      <c r="B126" s="367"/>
      <c r="C126" s="326" t="s">
        <v>87</v>
      </c>
      <c r="D126" s="326"/>
      <c r="E126" s="326"/>
      <c r="F126" s="347" t="s">
        <v>1687</v>
      </c>
      <c r="G126" s="326"/>
      <c r="H126" s="326" t="s">
        <v>1738</v>
      </c>
      <c r="I126" s="326" t="s">
        <v>1689</v>
      </c>
      <c r="J126" s="326" t="s">
        <v>1737</v>
      </c>
      <c r="K126" s="369"/>
    </row>
    <row r="127" ht="15" customHeight="1">
      <c r="B127" s="367"/>
      <c r="C127" s="326" t="s">
        <v>1698</v>
      </c>
      <c r="D127" s="326"/>
      <c r="E127" s="326"/>
      <c r="F127" s="347" t="s">
        <v>1693</v>
      </c>
      <c r="G127" s="326"/>
      <c r="H127" s="326" t="s">
        <v>1699</v>
      </c>
      <c r="I127" s="326" t="s">
        <v>1689</v>
      </c>
      <c r="J127" s="326">
        <v>15</v>
      </c>
      <c r="K127" s="369"/>
    </row>
    <row r="128" ht="15" customHeight="1">
      <c r="B128" s="367"/>
      <c r="C128" s="349" t="s">
        <v>1700</v>
      </c>
      <c r="D128" s="349"/>
      <c r="E128" s="349"/>
      <c r="F128" s="350" t="s">
        <v>1693</v>
      </c>
      <c r="G128" s="349"/>
      <c r="H128" s="349" t="s">
        <v>1701</v>
      </c>
      <c r="I128" s="349" t="s">
        <v>1689</v>
      </c>
      <c r="J128" s="349">
        <v>15</v>
      </c>
      <c r="K128" s="369"/>
    </row>
    <row r="129" ht="15" customHeight="1">
      <c r="B129" s="367"/>
      <c r="C129" s="349" t="s">
        <v>1702</v>
      </c>
      <c r="D129" s="349"/>
      <c r="E129" s="349"/>
      <c r="F129" s="350" t="s">
        <v>1693</v>
      </c>
      <c r="G129" s="349"/>
      <c r="H129" s="349" t="s">
        <v>1703</v>
      </c>
      <c r="I129" s="349" t="s">
        <v>1689</v>
      </c>
      <c r="J129" s="349">
        <v>20</v>
      </c>
      <c r="K129" s="369"/>
    </row>
    <row r="130" ht="15" customHeight="1">
      <c r="B130" s="367"/>
      <c r="C130" s="349" t="s">
        <v>1704</v>
      </c>
      <c r="D130" s="349"/>
      <c r="E130" s="349"/>
      <c r="F130" s="350" t="s">
        <v>1693</v>
      </c>
      <c r="G130" s="349"/>
      <c r="H130" s="349" t="s">
        <v>1705</v>
      </c>
      <c r="I130" s="349" t="s">
        <v>1689</v>
      </c>
      <c r="J130" s="349">
        <v>20</v>
      </c>
      <c r="K130" s="369"/>
    </row>
    <row r="131" ht="15" customHeight="1">
      <c r="B131" s="367"/>
      <c r="C131" s="326" t="s">
        <v>1692</v>
      </c>
      <c r="D131" s="326"/>
      <c r="E131" s="326"/>
      <c r="F131" s="347" t="s">
        <v>1693</v>
      </c>
      <c r="G131" s="326"/>
      <c r="H131" s="326" t="s">
        <v>1726</v>
      </c>
      <c r="I131" s="326" t="s">
        <v>1689</v>
      </c>
      <c r="J131" s="326">
        <v>50</v>
      </c>
      <c r="K131" s="369"/>
    </row>
    <row r="132" ht="15" customHeight="1">
      <c r="B132" s="367"/>
      <c r="C132" s="326" t="s">
        <v>1706</v>
      </c>
      <c r="D132" s="326"/>
      <c r="E132" s="326"/>
      <c r="F132" s="347" t="s">
        <v>1693</v>
      </c>
      <c r="G132" s="326"/>
      <c r="H132" s="326" t="s">
        <v>1726</v>
      </c>
      <c r="I132" s="326" t="s">
        <v>1689</v>
      </c>
      <c r="J132" s="326">
        <v>50</v>
      </c>
      <c r="K132" s="369"/>
    </row>
    <row r="133" ht="15" customHeight="1">
      <c r="B133" s="367"/>
      <c r="C133" s="326" t="s">
        <v>1712</v>
      </c>
      <c r="D133" s="326"/>
      <c r="E133" s="326"/>
      <c r="F133" s="347" t="s">
        <v>1693</v>
      </c>
      <c r="G133" s="326"/>
      <c r="H133" s="326" t="s">
        <v>1726</v>
      </c>
      <c r="I133" s="326" t="s">
        <v>1689</v>
      </c>
      <c r="J133" s="326">
        <v>50</v>
      </c>
      <c r="K133" s="369"/>
    </row>
    <row r="134" ht="15" customHeight="1">
      <c r="B134" s="367"/>
      <c r="C134" s="326" t="s">
        <v>1714</v>
      </c>
      <c r="D134" s="326"/>
      <c r="E134" s="326"/>
      <c r="F134" s="347" t="s">
        <v>1693</v>
      </c>
      <c r="G134" s="326"/>
      <c r="H134" s="326" t="s">
        <v>1726</v>
      </c>
      <c r="I134" s="326" t="s">
        <v>1689</v>
      </c>
      <c r="J134" s="326">
        <v>50</v>
      </c>
      <c r="K134" s="369"/>
    </row>
    <row r="135" ht="15" customHeight="1">
      <c r="B135" s="367"/>
      <c r="C135" s="326" t="s">
        <v>169</v>
      </c>
      <c r="D135" s="326"/>
      <c r="E135" s="326"/>
      <c r="F135" s="347" t="s">
        <v>1693</v>
      </c>
      <c r="G135" s="326"/>
      <c r="H135" s="326" t="s">
        <v>1739</v>
      </c>
      <c r="I135" s="326" t="s">
        <v>1689</v>
      </c>
      <c r="J135" s="326">
        <v>255</v>
      </c>
      <c r="K135" s="369"/>
    </row>
    <row r="136" ht="15" customHeight="1">
      <c r="B136" s="367"/>
      <c r="C136" s="326" t="s">
        <v>1716</v>
      </c>
      <c r="D136" s="326"/>
      <c r="E136" s="326"/>
      <c r="F136" s="347" t="s">
        <v>1687</v>
      </c>
      <c r="G136" s="326"/>
      <c r="H136" s="326" t="s">
        <v>1740</v>
      </c>
      <c r="I136" s="326" t="s">
        <v>1718</v>
      </c>
      <c r="J136" s="326"/>
      <c r="K136" s="369"/>
    </row>
    <row r="137" ht="15" customHeight="1">
      <c r="B137" s="367"/>
      <c r="C137" s="326" t="s">
        <v>1719</v>
      </c>
      <c r="D137" s="326"/>
      <c r="E137" s="326"/>
      <c r="F137" s="347" t="s">
        <v>1687</v>
      </c>
      <c r="G137" s="326"/>
      <c r="H137" s="326" t="s">
        <v>1741</v>
      </c>
      <c r="I137" s="326" t="s">
        <v>1721</v>
      </c>
      <c r="J137" s="326"/>
      <c r="K137" s="369"/>
    </row>
    <row r="138" ht="15" customHeight="1">
      <c r="B138" s="367"/>
      <c r="C138" s="326" t="s">
        <v>1722</v>
      </c>
      <c r="D138" s="326"/>
      <c r="E138" s="326"/>
      <c r="F138" s="347" t="s">
        <v>1687</v>
      </c>
      <c r="G138" s="326"/>
      <c r="H138" s="326" t="s">
        <v>1722</v>
      </c>
      <c r="I138" s="326" t="s">
        <v>1721</v>
      </c>
      <c r="J138" s="326"/>
      <c r="K138" s="369"/>
    </row>
    <row r="139" ht="15" customHeight="1">
      <c r="B139" s="367"/>
      <c r="C139" s="326" t="s">
        <v>40</v>
      </c>
      <c r="D139" s="326"/>
      <c r="E139" s="326"/>
      <c r="F139" s="347" t="s">
        <v>1687</v>
      </c>
      <c r="G139" s="326"/>
      <c r="H139" s="326" t="s">
        <v>1742</v>
      </c>
      <c r="I139" s="326" t="s">
        <v>1721</v>
      </c>
      <c r="J139" s="326"/>
      <c r="K139" s="369"/>
    </row>
    <row r="140" ht="15" customHeight="1">
      <c r="B140" s="367"/>
      <c r="C140" s="326" t="s">
        <v>1743</v>
      </c>
      <c r="D140" s="326"/>
      <c r="E140" s="326"/>
      <c r="F140" s="347" t="s">
        <v>1687</v>
      </c>
      <c r="G140" s="326"/>
      <c r="H140" s="326" t="s">
        <v>1744</v>
      </c>
      <c r="I140" s="326" t="s">
        <v>1721</v>
      </c>
      <c r="J140" s="326"/>
      <c r="K140" s="369"/>
    </row>
    <row r="141" ht="15" customHeight="1">
      <c r="B141" s="370"/>
      <c r="C141" s="371"/>
      <c r="D141" s="371"/>
      <c r="E141" s="371"/>
      <c r="F141" s="371"/>
      <c r="G141" s="371"/>
      <c r="H141" s="371"/>
      <c r="I141" s="371"/>
      <c r="J141" s="371"/>
      <c r="K141" s="372"/>
    </row>
    <row r="142" ht="18.75" customHeight="1">
      <c r="B142" s="322"/>
      <c r="C142" s="322"/>
      <c r="D142" s="322"/>
      <c r="E142" s="322"/>
      <c r="F142" s="359"/>
      <c r="G142" s="322"/>
      <c r="H142" s="322"/>
      <c r="I142" s="322"/>
      <c r="J142" s="322"/>
      <c r="K142" s="322"/>
    </row>
    <row r="143" ht="18.75" customHeight="1">
      <c r="B143" s="333"/>
      <c r="C143" s="333"/>
      <c r="D143" s="333"/>
      <c r="E143" s="333"/>
      <c r="F143" s="333"/>
      <c r="G143" s="333"/>
      <c r="H143" s="333"/>
      <c r="I143" s="333"/>
      <c r="J143" s="333"/>
      <c r="K143" s="333"/>
    </row>
    <row r="144" ht="7.5" customHeight="1">
      <c r="B144" s="334"/>
      <c r="C144" s="335"/>
      <c r="D144" s="335"/>
      <c r="E144" s="335"/>
      <c r="F144" s="335"/>
      <c r="G144" s="335"/>
      <c r="H144" s="335"/>
      <c r="I144" s="335"/>
      <c r="J144" s="335"/>
      <c r="K144" s="336"/>
    </row>
    <row r="145" ht="45" customHeight="1">
      <c r="B145" s="337"/>
      <c r="C145" s="338" t="s">
        <v>1745</v>
      </c>
      <c r="D145" s="338"/>
      <c r="E145" s="338"/>
      <c r="F145" s="338"/>
      <c r="G145" s="338"/>
      <c r="H145" s="338"/>
      <c r="I145" s="338"/>
      <c r="J145" s="338"/>
      <c r="K145" s="339"/>
    </row>
    <row r="146" ht="17.25" customHeight="1">
      <c r="B146" s="337"/>
      <c r="C146" s="340" t="s">
        <v>1681</v>
      </c>
      <c r="D146" s="340"/>
      <c r="E146" s="340"/>
      <c r="F146" s="340" t="s">
        <v>1682</v>
      </c>
      <c r="G146" s="341"/>
      <c r="H146" s="340" t="s">
        <v>164</v>
      </c>
      <c r="I146" s="340" t="s">
        <v>59</v>
      </c>
      <c r="J146" s="340" t="s">
        <v>1683</v>
      </c>
      <c r="K146" s="339"/>
    </row>
    <row r="147" ht="17.25" customHeight="1">
      <c r="B147" s="337"/>
      <c r="C147" s="342" t="s">
        <v>1684</v>
      </c>
      <c r="D147" s="342"/>
      <c r="E147" s="342"/>
      <c r="F147" s="343" t="s">
        <v>1685</v>
      </c>
      <c r="G147" s="344"/>
      <c r="H147" s="342"/>
      <c r="I147" s="342"/>
      <c r="J147" s="342" t="s">
        <v>1686</v>
      </c>
      <c r="K147" s="339"/>
    </row>
    <row r="148" ht="5.25" customHeight="1">
      <c r="B148" s="348"/>
      <c r="C148" s="345"/>
      <c r="D148" s="345"/>
      <c r="E148" s="345"/>
      <c r="F148" s="345"/>
      <c r="G148" s="346"/>
      <c r="H148" s="345"/>
      <c r="I148" s="345"/>
      <c r="J148" s="345"/>
      <c r="K148" s="369"/>
    </row>
    <row r="149" ht="15" customHeight="1">
      <c r="B149" s="348"/>
      <c r="C149" s="373" t="s">
        <v>1690</v>
      </c>
      <c r="D149" s="326"/>
      <c r="E149" s="326"/>
      <c r="F149" s="374" t="s">
        <v>1687</v>
      </c>
      <c r="G149" s="326"/>
      <c r="H149" s="373" t="s">
        <v>1726</v>
      </c>
      <c r="I149" s="373" t="s">
        <v>1689</v>
      </c>
      <c r="J149" s="373">
        <v>120</v>
      </c>
      <c r="K149" s="369"/>
    </row>
    <row r="150" ht="15" customHeight="1">
      <c r="B150" s="348"/>
      <c r="C150" s="373" t="s">
        <v>1735</v>
      </c>
      <c r="D150" s="326"/>
      <c r="E150" s="326"/>
      <c r="F150" s="374" t="s">
        <v>1687</v>
      </c>
      <c r="G150" s="326"/>
      <c r="H150" s="373" t="s">
        <v>1746</v>
      </c>
      <c r="I150" s="373" t="s">
        <v>1689</v>
      </c>
      <c r="J150" s="373" t="s">
        <v>1737</v>
      </c>
      <c r="K150" s="369"/>
    </row>
    <row r="151" ht="15" customHeight="1">
      <c r="B151" s="348"/>
      <c r="C151" s="373" t="s">
        <v>87</v>
      </c>
      <c r="D151" s="326"/>
      <c r="E151" s="326"/>
      <c r="F151" s="374" t="s">
        <v>1687</v>
      </c>
      <c r="G151" s="326"/>
      <c r="H151" s="373" t="s">
        <v>1747</v>
      </c>
      <c r="I151" s="373" t="s">
        <v>1689</v>
      </c>
      <c r="J151" s="373" t="s">
        <v>1737</v>
      </c>
      <c r="K151" s="369"/>
    </row>
    <row r="152" ht="15" customHeight="1">
      <c r="B152" s="348"/>
      <c r="C152" s="373" t="s">
        <v>1692</v>
      </c>
      <c r="D152" s="326"/>
      <c r="E152" s="326"/>
      <c r="F152" s="374" t="s">
        <v>1693</v>
      </c>
      <c r="G152" s="326"/>
      <c r="H152" s="373" t="s">
        <v>1726</v>
      </c>
      <c r="I152" s="373" t="s">
        <v>1689</v>
      </c>
      <c r="J152" s="373">
        <v>50</v>
      </c>
      <c r="K152" s="369"/>
    </row>
    <row r="153" ht="15" customHeight="1">
      <c r="B153" s="348"/>
      <c r="C153" s="373" t="s">
        <v>1695</v>
      </c>
      <c r="D153" s="326"/>
      <c r="E153" s="326"/>
      <c r="F153" s="374" t="s">
        <v>1687</v>
      </c>
      <c r="G153" s="326"/>
      <c r="H153" s="373" t="s">
        <v>1726</v>
      </c>
      <c r="I153" s="373" t="s">
        <v>1697</v>
      </c>
      <c r="J153" s="373"/>
      <c r="K153" s="369"/>
    </row>
    <row r="154" ht="15" customHeight="1">
      <c r="B154" s="348"/>
      <c r="C154" s="373" t="s">
        <v>1706</v>
      </c>
      <c r="D154" s="326"/>
      <c r="E154" s="326"/>
      <c r="F154" s="374" t="s">
        <v>1693</v>
      </c>
      <c r="G154" s="326"/>
      <c r="H154" s="373" t="s">
        <v>1726</v>
      </c>
      <c r="I154" s="373" t="s">
        <v>1689</v>
      </c>
      <c r="J154" s="373">
        <v>50</v>
      </c>
      <c r="K154" s="369"/>
    </row>
    <row r="155" ht="15" customHeight="1">
      <c r="B155" s="348"/>
      <c r="C155" s="373" t="s">
        <v>1714</v>
      </c>
      <c r="D155" s="326"/>
      <c r="E155" s="326"/>
      <c r="F155" s="374" t="s">
        <v>1693</v>
      </c>
      <c r="G155" s="326"/>
      <c r="H155" s="373" t="s">
        <v>1726</v>
      </c>
      <c r="I155" s="373" t="s">
        <v>1689</v>
      </c>
      <c r="J155" s="373">
        <v>50</v>
      </c>
      <c r="K155" s="369"/>
    </row>
    <row r="156" ht="15" customHeight="1">
      <c r="B156" s="348"/>
      <c r="C156" s="373" t="s">
        <v>1712</v>
      </c>
      <c r="D156" s="326"/>
      <c r="E156" s="326"/>
      <c r="F156" s="374" t="s">
        <v>1693</v>
      </c>
      <c r="G156" s="326"/>
      <c r="H156" s="373" t="s">
        <v>1726</v>
      </c>
      <c r="I156" s="373" t="s">
        <v>1689</v>
      </c>
      <c r="J156" s="373">
        <v>50</v>
      </c>
      <c r="K156" s="369"/>
    </row>
    <row r="157" ht="15" customHeight="1">
      <c r="B157" s="348"/>
      <c r="C157" s="373" t="s">
        <v>153</v>
      </c>
      <c r="D157" s="326"/>
      <c r="E157" s="326"/>
      <c r="F157" s="374" t="s">
        <v>1687</v>
      </c>
      <c r="G157" s="326"/>
      <c r="H157" s="373" t="s">
        <v>1748</v>
      </c>
      <c r="I157" s="373" t="s">
        <v>1689</v>
      </c>
      <c r="J157" s="373" t="s">
        <v>1749</v>
      </c>
      <c r="K157" s="369"/>
    </row>
    <row r="158" ht="15" customHeight="1">
      <c r="B158" s="348"/>
      <c r="C158" s="373" t="s">
        <v>1750</v>
      </c>
      <c r="D158" s="326"/>
      <c r="E158" s="326"/>
      <c r="F158" s="374" t="s">
        <v>1687</v>
      </c>
      <c r="G158" s="326"/>
      <c r="H158" s="373" t="s">
        <v>1751</v>
      </c>
      <c r="I158" s="373" t="s">
        <v>1721</v>
      </c>
      <c r="J158" s="373"/>
      <c r="K158" s="369"/>
    </row>
    <row r="159" ht="15" customHeight="1">
      <c r="B159" s="375"/>
      <c r="C159" s="357"/>
      <c r="D159" s="357"/>
      <c r="E159" s="357"/>
      <c r="F159" s="357"/>
      <c r="G159" s="357"/>
      <c r="H159" s="357"/>
      <c r="I159" s="357"/>
      <c r="J159" s="357"/>
      <c r="K159" s="376"/>
    </row>
    <row r="160" ht="18.75" customHeight="1">
      <c r="B160" s="322"/>
      <c r="C160" s="326"/>
      <c r="D160" s="326"/>
      <c r="E160" s="326"/>
      <c r="F160" s="347"/>
      <c r="G160" s="326"/>
      <c r="H160" s="326"/>
      <c r="I160" s="326"/>
      <c r="J160" s="326"/>
      <c r="K160" s="322"/>
    </row>
    <row r="161" ht="18.75" customHeight="1">
      <c r="B161" s="333"/>
      <c r="C161" s="333"/>
      <c r="D161" s="333"/>
      <c r="E161" s="333"/>
      <c r="F161" s="333"/>
      <c r="G161" s="333"/>
      <c r="H161" s="333"/>
      <c r="I161" s="333"/>
      <c r="J161" s="333"/>
      <c r="K161" s="333"/>
    </row>
    <row r="162" ht="7.5" customHeight="1">
      <c r="B162" s="312"/>
      <c r="C162" s="313"/>
      <c r="D162" s="313"/>
      <c r="E162" s="313"/>
      <c r="F162" s="313"/>
      <c r="G162" s="313"/>
      <c r="H162" s="313"/>
      <c r="I162" s="313"/>
      <c r="J162" s="313"/>
      <c r="K162" s="314"/>
    </row>
    <row r="163" ht="45" customHeight="1">
      <c r="B163" s="315"/>
      <c r="C163" s="316" t="s">
        <v>1752</v>
      </c>
      <c r="D163" s="316"/>
      <c r="E163" s="316"/>
      <c r="F163" s="316"/>
      <c r="G163" s="316"/>
      <c r="H163" s="316"/>
      <c r="I163" s="316"/>
      <c r="J163" s="316"/>
      <c r="K163" s="317"/>
    </row>
    <row r="164" ht="17.25" customHeight="1">
      <c r="B164" s="315"/>
      <c r="C164" s="340" t="s">
        <v>1681</v>
      </c>
      <c r="D164" s="340"/>
      <c r="E164" s="340"/>
      <c r="F164" s="340" t="s">
        <v>1682</v>
      </c>
      <c r="G164" s="377"/>
      <c r="H164" s="378" t="s">
        <v>164</v>
      </c>
      <c r="I164" s="378" t="s">
        <v>59</v>
      </c>
      <c r="J164" s="340" t="s">
        <v>1683</v>
      </c>
      <c r="K164" s="317"/>
    </row>
    <row r="165" ht="17.25" customHeight="1">
      <c r="B165" s="318"/>
      <c r="C165" s="342" t="s">
        <v>1684</v>
      </c>
      <c r="D165" s="342"/>
      <c r="E165" s="342"/>
      <c r="F165" s="343" t="s">
        <v>1685</v>
      </c>
      <c r="G165" s="379"/>
      <c r="H165" s="380"/>
      <c r="I165" s="380"/>
      <c r="J165" s="342" t="s">
        <v>1686</v>
      </c>
      <c r="K165" s="320"/>
    </row>
    <row r="166" ht="5.25" customHeight="1">
      <c r="B166" s="348"/>
      <c r="C166" s="345"/>
      <c r="D166" s="345"/>
      <c r="E166" s="345"/>
      <c r="F166" s="345"/>
      <c r="G166" s="346"/>
      <c r="H166" s="345"/>
      <c r="I166" s="345"/>
      <c r="J166" s="345"/>
      <c r="K166" s="369"/>
    </row>
    <row r="167" ht="15" customHeight="1">
      <c r="B167" s="348"/>
      <c r="C167" s="326" t="s">
        <v>1690</v>
      </c>
      <c r="D167" s="326"/>
      <c r="E167" s="326"/>
      <c r="F167" s="347" t="s">
        <v>1687</v>
      </c>
      <c r="G167" s="326"/>
      <c r="H167" s="326" t="s">
        <v>1726</v>
      </c>
      <c r="I167" s="326" t="s">
        <v>1689</v>
      </c>
      <c r="J167" s="326">
        <v>120</v>
      </c>
      <c r="K167" s="369"/>
    </row>
    <row r="168" ht="15" customHeight="1">
      <c r="B168" s="348"/>
      <c r="C168" s="326" t="s">
        <v>1735</v>
      </c>
      <c r="D168" s="326"/>
      <c r="E168" s="326"/>
      <c r="F168" s="347" t="s">
        <v>1687</v>
      </c>
      <c r="G168" s="326"/>
      <c r="H168" s="326" t="s">
        <v>1736</v>
      </c>
      <c r="I168" s="326" t="s">
        <v>1689</v>
      </c>
      <c r="J168" s="326" t="s">
        <v>1737</v>
      </c>
      <c r="K168" s="369"/>
    </row>
    <row r="169" ht="15" customHeight="1">
      <c r="B169" s="348"/>
      <c r="C169" s="326" t="s">
        <v>87</v>
      </c>
      <c r="D169" s="326"/>
      <c r="E169" s="326"/>
      <c r="F169" s="347" t="s">
        <v>1687</v>
      </c>
      <c r="G169" s="326"/>
      <c r="H169" s="326" t="s">
        <v>1753</v>
      </c>
      <c r="I169" s="326" t="s">
        <v>1689</v>
      </c>
      <c r="J169" s="326" t="s">
        <v>1737</v>
      </c>
      <c r="K169" s="369"/>
    </row>
    <row r="170" ht="15" customHeight="1">
      <c r="B170" s="348"/>
      <c r="C170" s="326" t="s">
        <v>1692</v>
      </c>
      <c r="D170" s="326"/>
      <c r="E170" s="326"/>
      <c r="F170" s="347" t="s">
        <v>1693</v>
      </c>
      <c r="G170" s="326"/>
      <c r="H170" s="326" t="s">
        <v>1753</v>
      </c>
      <c r="I170" s="326" t="s">
        <v>1689</v>
      </c>
      <c r="J170" s="326">
        <v>50</v>
      </c>
      <c r="K170" s="369"/>
    </row>
    <row r="171" ht="15" customHeight="1">
      <c r="B171" s="348"/>
      <c r="C171" s="326" t="s">
        <v>1695</v>
      </c>
      <c r="D171" s="326"/>
      <c r="E171" s="326"/>
      <c r="F171" s="347" t="s">
        <v>1687</v>
      </c>
      <c r="G171" s="326"/>
      <c r="H171" s="326" t="s">
        <v>1753</v>
      </c>
      <c r="I171" s="326" t="s">
        <v>1697</v>
      </c>
      <c r="J171" s="326"/>
      <c r="K171" s="369"/>
    </row>
    <row r="172" ht="15" customHeight="1">
      <c r="B172" s="348"/>
      <c r="C172" s="326" t="s">
        <v>1706</v>
      </c>
      <c r="D172" s="326"/>
      <c r="E172" s="326"/>
      <c r="F172" s="347" t="s">
        <v>1693</v>
      </c>
      <c r="G172" s="326"/>
      <c r="H172" s="326" t="s">
        <v>1753</v>
      </c>
      <c r="I172" s="326" t="s">
        <v>1689</v>
      </c>
      <c r="J172" s="326">
        <v>50</v>
      </c>
      <c r="K172" s="369"/>
    </row>
    <row r="173" ht="15" customHeight="1">
      <c r="B173" s="348"/>
      <c r="C173" s="326" t="s">
        <v>1714</v>
      </c>
      <c r="D173" s="326"/>
      <c r="E173" s="326"/>
      <c r="F173" s="347" t="s">
        <v>1693</v>
      </c>
      <c r="G173" s="326"/>
      <c r="H173" s="326" t="s">
        <v>1753</v>
      </c>
      <c r="I173" s="326" t="s">
        <v>1689</v>
      </c>
      <c r="J173" s="326">
        <v>50</v>
      </c>
      <c r="K173" s="369"/>
    </row>
    <row r="174" ht="15" customHeight="1">
      <c r="B174" s="348"/>
      <c r="C174" s="326" t="s">
        <v>1712</v>
      </c>
      <c r="D174" s="326"/>
      <c r="E174" s="326"/>
      <c r="F174" s="347" t="s">
        <v>1693</v>
      </c>
      <c r="G174" s="326"/>
      <c r="H174" s="326" t="s">
        <v>1753</v>
      </c>
      <c r="I174" s="326" t="s">
        <v>1689</v>
      </c>
      <c r="J174" s="326">
        <v>50</v>
      </c>
      <c r="K174" s="369"/>
    </row>
    <row r="175" ht="15" customHeight="1">
      <c r="B175" s="348"/>
      <c r="C175" s="326" t="s">
        <v>163</v>
      </c>
      <c r="D175" s="326"/>
      <c r="E175" s="326"/>
      <c r="F175" s="347" t="s">
        <v>1687</v>
      </c>
      <c r="G175" s="326"/>
      <c r="H175" s="326" t="s">
        <v>1754</v>
      </c>
      <c r="I175" s="326" t="s">
        <v>1755</v>
      </c>
      <c r="J175" s="326"/>
      <c r="K175" s="369"/>
    </row>
    <row r="176" ht="15" customHeight="1">
      <c r="B176" s="348"/>
      <c r="C176" s="326" t="s">
        <v>59</v>
      </c>
      <c r="D176" s="326"/>
      <c r="E176" s="326"/>
      <c r="F176" s="347" t="s">
        <v>1687</v>
      </c>
      <c r="G176" s="326"/>
      <c r="H176" s="326" t="s">
        <v>1756</v>
      </c>
      <c r="I176" s="326" t="s">
        <v>1757</v>
      </c>
      <c r="J176" s="326">
        <v>1</v>
      </c>
      <c r="K176" s="369"/>
    </row>
    <row r="177" ht="15" customHeight="1">
      <c r="B177" s="348"/>
      <c r="C177" s="326" t="s">
        <v>55</v>
      </c>
      <c r="D177" s="326"/>
      <c r="E177" s="326"/>
      <c r="F177" s="347" t="s">
        <v>1687</v>
      </c>
      <c r="G177" s="326"/>
      <c r="H177" s="326" t="s">
        <v>1758</v>
      </c>
      <c r="I177" s="326" t="s">
        <v>1689</v>
      </c>
      <c r="J177" s="326">
        <v>20</v>
      </c>
      <c r="K177" s="369"/>
    </row>
    <row r="178" ht="15" customHeight="1">
      <c r="B178" s="348"/>
      <c r="C178" s="326" t="s">
        <v>164</v>
      </c>
      <c r="D178" s="326"/>
      <c r="E178" s="326"/>
      <c r="F178" s="347" t="s">
        <v>1687</v>
      </c>
      <c r="G178" s="326"/>
      <c r="H178" s="326" t="s">
        <v>1759</v>
      </c>
      <c r="I178" s="326" t="s">
        <v>1689</v>
      </c>
      <c r="J178" s="326">
        <v>255</v>
      </c>
      <c r="K178" s="369"/>
    </row>
    <row r="179" ht="15" customHeight="1">
      <c r="B179" s="348"/>
      <c r="C179" s="326" t="s">
        <v>165</v>
      </c>
      <c r="D179" s="326"/>
      <c r="E179" s="326"/>
      <c r="F179" s="347" t="s">
        <v>1687</v>
      </c>
      <c r="G179" s="326"/>
      <c r="H179" s="326" t="s">
        <v>1652</v>
      </c>
      <c r="I179" s="326" t="s">
        <v>1689</v>
      </c>
      <c r="J179" s="326">
        <v>10</v>
      </c>
      <c r="K179" s="369"/>
    </row>
    <row r="180" ht="15" customHeight="1">
      <c r="B180" s="348"/>
      <c r="C180" s="326" t="s">
        <v>166</v>
      </c>
      <c r="D180" s="326"/>
      <c r="E180" s="326"/>
      <c r="F180" s="347" t="s">
        <v>1687</v>
      </c>
      <c r="G180" s="326"/>
      <c r="H180" s="326" t="s">
        <v>1760</v>
      </c>
      <c r="I180" s="326" t="s">
        <v>1721</v>
      </c>
      <c r="J180" s="326"/>
      <c r="K180" s="369"/>
    </row>
    <row r="181" ht="15" customHeight="1">
      <c r="B181" s="348"/>
      <c r="C181" s="326" t="s">
        <v>1761</v>
      </c>
      <c r="D181" s="326"/>
      <c r="E181" s="326"/>
      <c r="F181" s="347" t="s">
        <v>1687</v>
      </c>
      <c r="G181" s="326"/>
      <c r="H181" s="326" t="s">
        <v>1762</v>
      </c>
      <c r="I181" s="326" t="s">
        <v>1721</v>
      </c>
      <c r="J181" s="326"/>
      <c r="K181" s="369"/>
    </row>
    <row r="182" ht="15" customHeight="1">
      <c r="B182" s="348"/>
      <c r="C182" s="326" t="s">
        <v>1750</v>
      </c>
      <c r="D182" s="326"/>
      <c r="E182" s="326"/>
      <c r="F182" s="347" t="s">
        <v>1687</v>
      </c>
      <c r="G182" s="326"/>
      <c r="H182" s="326" t="s">
        <v>1763</v>
      </c>
      <c r="I182" s="326" t="s">
        <v>1721</v>
      </c>
      <c r="J182" s="326"/>
      <c r="K182" s="369"/>
    </row>
    <row r="183" ht="15" customHeight="1">
      <c r="B183" s="348"/>
      <c r="C183" s="326" t="s">
        <v>168</v>
      </c>
      <c r="D183" s="326"/>
      <c r="E183" s="326"/>
      <c r="F183" s="347" t="s">
        <v>1693</v>
      </c>
      <c r="G183" s="326"/>
      <c r="H183" s="326" t="s">
        <v>1764</v>
      </c>
      <c r="I183" s="326" t="s">
        <v>1689</v>
      </c>
      <c r="J183" s="326">
        <v>50</v>
      </c>
      <c r="K183" s="369"/>
    </row>
    <row r="184" ht="15" customHeight="1">
      <c r="B184" s="348"/>
      <c r="C184" s="326" t="s">
        <v>1765</v>
      </c>
      <c r="D184" s="326"/>
      <c r="E184" s="326"/>
      <c r="F184" s="347" t="s">
        <v>1693</v>
      </c>
      <c r="G184" s="326"/>
      <c r="H184" s="326" t="s">
        <v>1766</v>
      </c>
      <c r="I184" s="326" t="s">
        <v>1767</v>
      </c>
      <c r="J184" s="326"/>
      <c r="K184" s="369"/>
    </row>
    <row r="185" ht="15" customHeight="1">
      <c r="B185" s="348"/>
      <c r="C185" s="326" t="s">
        <v>1768</v>
      </c>
      <c r="D185" s="326"/>
      <c r="E185" s="326"/>
      <c r="F185" s="347" t="s">
        <v>1693</v>
      </c>
      <c r="G185" s="326"/>
      <c r="H185" s="326" t="s">
        <v>1769</v>
      </c>
      <c r="I185" s="326" t="s">
        <v>1767</v>
      </c>
      <c r="J185" s="326"/>
      <c r="K185" s="369"/>
    </row>
    <row r="186" ht="15" customHeight="1">
      <c r="B186" s="348"/>
      <c r="C186" s="326" t="s">
        <v>1770</v>
      </c>
      <c r="D186" s="326"/>
      <c r="E186" s="326"/>
      <c r="F186" s="347" t="s">
        <v>1693</v>
      </c>
      <c r="G186" s="326"/>
      <c r="H186" s="326" t="s">
        <v>1771</v>
      </c>
      <c r="I186" s="326" t="s">
        <v>1767</v>
      </c>
      <c r="J186" s="326"/>
      <c r="K186" s="369"/>
    </row>
    <row r="187" ht="15" customHeight="1">
      <c r="B187" s="348"/>
      <c r="C187" s="381" t="s">
        <v>1772</v>
      </c>
      <c r="D187" s="326"/>
      <c r="E187" s="326"/>
      <c r="F187" s="347" t="s">
        <v>1693</v>
      </c>
      <c r="G187" s="326"/>
      <c r="H187" s="326" t="s">
        <v>1773</v>
      </c>
      <c r="I187" s="326" t="s">
        <v>1774</v>
      </c>
      <c r="J187" s="382" t="s">
        <v>1775</v>
      </c>
      <c r="K187" s="369"/>
    </row>
    <row r="188" ht="15" customHeight="1">
      <c r="B188" s="348"/>
      <c r="C188" s="332" t="s">
        <v>44</v>
      </c>
      <c r="D188" s="326"/>
      <c r="E188" s="326"/>
      <c r="F188" s="347" t="s">
        <v>1687</v>
      </c>
      <c r="G188" s="326"/>
      <c r="H188" s="322" t="s">
        <v>1776</v>
      </c>
      <c r="I188" s="326" t="s">
        <v>1777</v>
      </c>
      <c r="J188" s="326"/>
      <c r="K188" s="369"/>
    </row>
    <row r="189" ht="15" customHeight="1">
      <c r="B189" s="348"/>
      <c r="C189" s="332" t="s">
        <v>1778</v>
      </c>
      <c r="D189" s="326"/>
      <c r="E189" s="326"/>
      <c r="F189" s="347" t="s">
        <v>1687</v>
      </c>
      <c r="G189" s="326"/>
      <c r="H189" s="326" t="s">
        <v>1779</v>
      </c>
      <c r="I189" s="326" t="s">
        <v>1721</v>
      </c>
      <c r="J189" s="326"/>
      <c r="K189" s="369"/>
    </row>
    <row r="190" ht="15" customHeight="1">
      <c r="B190" s="348"/>
      <c r="C190" s="332" t="s">
        <v>1780</v>
      </c>
      <c r="D190" s="326"/>
      <c r="E190" s="326"/>
      <c r="F190" s="347" t="s">
        <v>1687</v>
      </c>
      <c r="G190" s="326"/>
      <c r="H190" s="326" t="s">
        <v>1781</v>
      </c>
      <c r="I190" s="326" t="s">
        <v>1721</v>
      </c>
      <c r="J190" s="326"/>
      <c r="K190" s="369"/>
    </row>
    <row r="191" ht="15" customHeight="1">
      <c r="B191" s="348"/>
      <c r="C191" s="332" t="s">
        <v>1782</v>
      </c>
      <c r="D191" s="326"/>
      <c r="E191" s="326"/>
      <c r="F191" s="347" t="s">
        <v>1693</v>
      </c>
      <c r="G191" s="326"/>
      <c r="H191" s="326" t="s">
        <v>1783</v>
      </c>
      <c r="I191" s="326" t="s">
        <v>1721</v>
      </c>
      <c r="J191" s="326"/>
      <c r="K191" s="369"/>
    </row>
    <row r="192" ht="15" customHeight="1">
      <c r="B192" s="375"/>
      <c r="C192" s="383"/>
      <c r="D192" s="357"/>
      <c r="E192" s="357"/>
      <c r="F192" s="357"/>
      <c r="G192" s="357"/>
      <c r="H192" s="357"/>
      <c r="I192" s="357"/>
      <c r="J192" s="357"/>
      <c r="K192" s="376"/>
    </row>
    <row r="193" ht="18.75" customHeight="1">
      <c r="B193" s="322"/>
      <c r="C193" s="326"/>
      <c r="D193" s="326"/>
      <c r="E193" s="326"/>
      <c r="F193" s="347"/>
      <c r="G193" s="326"/>
      <c r="H193" s="326"/>
      <c r="I193" s="326"/>
      <c r="J193" s="326"/>
      <c r="K193" s="322"/>
    </row>
    <row r="194" ht="18.75" customHeight="1">
      <c r="B194" s="322"/>
      <c r="C194" s="326"/>
      <c r="D194" s="326"/>
      <c r="E194" s="326"/>
      <c r="F194" s="347"/>
      <c r="G194" s="326"/>
      <c r="H194" s="326"/>
      <c r="I194" s="326"/>
      <c r="J194" s="326"/>
      <c r="K194" s="322"/>
    </row>
    <row r="195" ht="18.75" customHeight="1">
      <c r="B195" s="333"/>
      <c r="C195" s="333"/>
      <c r="D195" s="333"/>
      <c r="E195" s="333"/>
      <c r="F195" s="333"/>
      <c r="G195" s="333"/>
      <c r="H195" s="333"/>
      <c r="I195" s="333"/>
      <c r="J195" s="333"/>
      <c r="K195" s="333"/>
    </row>
    <row r="196" ht="13.5">
      <c r="B196" s="312"/>
      <c r="C196" s="313"/>
      <c r="D196" s="313"/>
      <c r="E196" s="313"/>
      <c r="F196" s="313"/>
      <c r="G196" s="313"/>
      <c r="H196" s="313"/>
      <c r="I196" s="313"/>
      <c r="J196" s="313"/>
      <c r="K196" s="314"/>
    </row>
    <row r="197" ht="21">
      <c r="B197" s="315"/>
      <c r="C197" s="316" t="s">
        <v>1784</v>
      </c>
      <c r="D197" s="316"/>
      <c r="E197" s="316"/>
      <c r="F197" s="316"/>
      <c r="G197" s="316"/>
      <c r="H197" s="316"/>
      <c r="I197" s="316"/>
      <c r="J197" s="316"/>
      <c r="K197" s="317"/>
    </row>
    <row r="198" ht="25.5" customHeight="1">
      <c r="B198" s="315"/>
      <c r="C198" s="384" t="s">
        <v>1785</v>
      </c>
      <c r="D198" s="384"/>
      <c r="E198" s="384"/>
      <c r="F198" s="384" t="s">
        <v>1786</v>
      </c>
      <c r="G198" s="385"/>
      <c r="H198" s="384" t="s">
        <v>1787</v>
      </c>
      <c r="I198" s="384"/>
      <c r="J198" s="384"/>
      <c r="K198" s="317"/>
    </row>
    <row r="199" ht="5.25" customHeight="1">
      <c r="B199" s="348"/>
      <c r="C199" s="345"/>
      <c r="D199" s="345"/>
      <c r="E199" s="345"/>
      <c r="F199" s="345"/>
      <c r="G199" s="326"/>
      <c r="H199" s="345"/>
      <c r="I199" s="345"/>
      <c r="J199" s="345"/>
      <c r="K199" s="369"/>
    </row>
    <row r="200" ht="15" customHeight="1">
      <c r="B200" s="348"/>
      <c r="C200" s="326" t="s">
        <v>1777</v>
      </c>
      <c r="D200" s="326"/>
      <c r="E200" s="326"/>
      <c r="F200" s="347" t="s">
        <v>45</v>
      </c>
      <c r="G200" s="326"/>
      <c r="H200" s="326" t="s">
        <v>1788</v>
      </c>
      <c r="I200" s="326"/>
      <c r="J200" s="326"/>
      <c r="K200" s="369"/>
    </row>
    <row r="201" ht="15" customHeight="1">
      <c r="B201" s="348"/>
      <c r="C201" s="354"/>
      <c r="D201" s="326"/>
      <c r="E201" s="326"/>
      <c r="F201" s="347" t="s">
        <v>46</v>
      </c>
      <c r="G201" s="326"/>
      <c r="H201" s="326" t="s">
        <v>1789</v>
      </c>
      <c r="I201" s="326"/>
      <c r="J201" s="326"/>
      <c r="K201" s="369"/>
    </row>
    <row r="202" ht="15" customHeight="1">
      <c r="B202" s="348"/>
      <c r="C202" s="354"/>
      <c r="D202" s="326"/>
      <c r="E202" s="326"/>
      <c r="F202" s="347" t="s">
        <v>49</v>
      </c>
      <c r="G202" s="326"/>
      <c r="H202" s="326" t="s">
        <v>1790</v>
      </c>
      <c r="I202" s="326"/>
      <c r="J202" s="326"/>
      <c r="K202" s="369"/>
    </row>
    <row r="203" ht="15" customHeight="1">
      <c r="B203" s="348"/>
      <c r="C203" s="326"/>
      <c r="D203" s="326"/>
      <c r="E203" s="326"/>
      <c r="F203" s="347" t="s">
        <v>47</v>
      </c>
      <c r="G203" s="326"/>
      <c r="H203" s="326" t="s">
        <v>1791</v>
      </c>
      <c r="I203" s="326"/>
      <c r="J203" s="326"/>
      <c r="K203" s="369"/>
    </row>
    <row r="204" ht="15" customHeight="1">
      <c r="B204" s="348"/>
      <c r="C204" s="326"/>
      <c r="D204" s="326"/>
      <c r="E204" s="326"/>
      <c r="F204" s="347" t="s">
        <v>48</v>
      </c>
      <c r="G204" s="326"/>
      <c r="H204" s="326" t="s">
        <v>1792</v>
      </c>
      <c r="I204" s="326"/>
      <c r="J204" s="326"/>
      <c r="K204" s="369"/>
    </row>
    <row r="205" ht="15" customHeight="1">
      <c r="B205" s="348"/>
      <c r="C205" s="326"/>
      <c r="D205" s="326"/>
      <c r="E205" s="326"/>
      <c r="F205" s="347"/>
      <c r="G205" s="326"/>
      <c r="H205" s="326"/>
      <c r="I205" s="326"/>
      <c r="J205" s="326"/>
      <c r="K205" s="369"/>
    </row>
    <row r="206" ht="15" customHeight="1">
      <c r="B206" s="348"/>
      <c r="C206" s="326" t="s">
        <v>1733</v>
      </c>
      <c r="D206" s="326"/>
      <c r="E206" s="326"/>
      <c r="F206" s="347" t="s">
        <v>80</v>
      </c>
      <c r="G206" s="326"/>
      <c r="H206" s="326" t="s">
        <v>1793</v>
      </c>
      <c r="I206" s="326"/>
      <c r="J206" s="326"/>
      <c r="K206" s="369"/>
    </row>
    <row r="207" ht="15" customHeight="1">
      <c r="B207" s="348"/>
      <c r="C207" s="354"/>
      <c r="D207" s="326"/>
      <c r="E207" s="326"/>
      <c r="F207" s="347" t="s">
        <v>1633</v>
      </c>
      <c r="G207" s="326"/>
      <c r="H207" s="326" t="s">
        <v>1634</v>
      </c>
      <c r="I207" s="326"/>
      <c r="J207" s="326"/>
      <c r="K207" s="369"/>
    </row>
    <row r="208" ht="15" customHeight="1">
      <c r="B208" s="348"/>
      <c r="C208" s="326"/>
      <c r="D208" s="326"/>
      <c r="E208" s="326"/>
      <c r="F208" s="347" t="s">
        <v>1631</v>
      </c>
      <c r="G208" s="326"/>
      <c r="H208" s="326" t="s">
        <v>1794</v>
      </c>
      <c r="I208" s="326"/>
      <c r="J208" s="326"/>
      <c r="K208" s="369"/>
    </row>
    <row r="209" ht="15" customHeight="1">
      <c r="B209" s="386"/>
      <c r="C209" s="354"/>
      <c r="D209" s="354"/>
      <c r="E209" s="354"/>
      <c r="F209" s="347" t="s">
        <v>1635</v>
      </c>
      <c r="G209" s="332"/>
      <c r="H209" s="373" t="s">
        <v>1636</v>
      </c>
      <c r="I209" s="373"/>
      <c r="J209" s="373"/>
      <c r="K209" s="387"/>
    </row>
    <row r="210" ht="15" customHeight="1">
      <c r="B210" s="386"/>
      <c r="C210" s="354"/>
      <c r="D210" s="354"/>
      <c r="E210" s="354"/>
      <c r="F210" s="347" t="s">
        <v>223</v>
      </c>
      <c r="G210" s="332"/>
      <c r="H210" s="373" t="s">
        <v>1795</v>
      </c>
      <c r="I210" s="373"/>
      <c r="J210" s="373"/>
      <c r="K210" s="387"/>
    </row>
    <row r="211" ht="15" customHeight="1">
      <c r="B211" s="386"/>
      <c r="C211" s="354"/>
      <c r="D211" s="354"/>
      <c r="E211" s="354"/>
      <c r="F211" s="388"/>
      <c r="G211" s="332"/>
      <c r="H211" s="389"/>
      <c r="I211" s="389"/>
      <c r="J211" s="389"/>
      <c r="K211" s="387"/>
    </row>
    <row r="212" ht="15" customHeight="1">
      <c r="B212" s="386"/>
      <c r="C212" s="326" t="s">
        <v>1757</v>
      </c>
      <c r="D212" s="354"/>
      <c r="E212" s="354"/>
      <c r="F212" s="347">
        <v>1</v>
      </c>
      <c r="G212" s="332"/>
      <c r="H212" s="373" t="s">
        <v>1796</v>
      </c>
      <c r="I212" s="373"/>
      <c r="J212" s="373"/>
      <c r="K212" s="387"/>
    </row>
    <row r="213" ht="15" customHeight="1">
      <c r="B213" s="386"/>
      <c r="C213" s="354"/>
      <c r="D213" s="354"/>
      <c r="E213" s="354"/>
      <c r="F213" s="347">
        <v>2</v>
      </c>
      <c r="G213" s="332"/>
      <c r="H213" s="373" t="s">
        <v>1797</v>
      </c>
      <c r="I213" s="373"/>
      <c r="J213" s="373"/>
      <c r="K213" s="387"/>
    </row>
    <row r="214" ht="15" customHeight="1">
      <c r="B214" s="386"/>
      <c r="C214" s="354"/>
      <c r="D214" s="354"/>
      <c r="E214" s="354"/>
      <c r="F214" s="347">
        <v>3</v>
      </c>
      <c r="G214" s="332"/>
      <c r="H214" s="373" t="s">
        <v>1798</v>
      </c>
      <c r="I214" s="373"/>
      <c r="J214" s="373"/>
      <c r="K214" s="387"/>
    </row>
    <row r="215" ht="15" customHeight="1">
      <c r="B215" s="386"/>
      <c r="C215" s="354"/>
      <c r="D215" s="354"/>
      <c r="E215" s="354"/>
      <c r="F215" s="347">
        <v>4</v>
      </c>
      <c r="G215" s="332"/>
      <c r="H215" s="373" t="s">
        <v>1799</v>
      </c>
      <c r="I215" s="373"/>
      <c r="J215" s="373"/>
      <c r="K215" s="387"/>
    </row>
    <row r="216" ht="12.75" customHeight="1">
      <c r="B216" s="390"/>
      <c r="C216" s="391"/>
      <c r="D216" s="391"/>
      <c r="E216" s="391"/>
      <c r="F216" s="391"/>
      <c r="G216" s="391"/>
      <c r="H216" s="391"/>
      <c r="I216" s="391"/>
      <c r="J216" s="391"/>
      <c r="K216" s="392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142</v>
      </c>
      <c r="G1" s="152" t="s">
        <v>143</v>
      </c>
      <c r="H1" s="152"/>
      <c r="I1" s="153"/>
      <c r="J1" s="152" t="s">
        <v>144</v>
      </c>
      <c r="K1" s="151" t="s">
        <v>145</v>
      </c>
      <c r="L1" s="152" t="s">
        <v>146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88</v>
      </c>
    </row>
    <row r="3" ht="6.96" customHeight="1">
      <c r="B3" s="26"/>
      <c r="C3" s="27"/>
      <c r="D3" s="27"/>
      <c r="E3" s="27"/>
      <c r="F3" s="27"/>
      <c r="G3" s="27"/>
      <c r="H3" s="27"/>
      <c r="I3" s="154"/>
      <c r="J3" s="27"/>
      <c r="K3" s="28"/>
      <c r="AT3" s="25" t="s">
        <v>83</v>
      </c>
    </row>
    <row r="4" ht="36.96" customHeight="1">
      <c r="B4" s="29"/>
      <c r="C4" s="30"/>
      <c r="D4" s="31" t="s">
        <v>147</v>
      </c>
      <c r="E4" s="30"/>
      <c r="F4" s="30"/>
      <c r="G4" s="30"/>
      <c r="H4" s="30"/>
      <c r="I4" s="155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5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5"/>
      <c r="J6" s="30"/>
      <c r="K6" s="32"/>
    </row>
    <row r="7" ht="16.5" customHeight="1">
      <c r="B7" s="29"/>
      <c r="C7" s="30"/>
      <c r="D7" s="30"/>
      <c r="E7" s="156" t="str">
        <f>'Rekapitulace stavby'!K6</f>
        <v>Zvýšení bezpečnosti na železničních přejezdech v km 12,960 a 23,750 v ŽST Straškov</v>
      </c>
      <c r="F7" s="41"/>
      <c r="G7" s="41"/>
      <c r="H7" s="41"/>
      <c r="I7" s="155"/>
      <c r="J7" s="30"/>
      <c r="K7" s="32"/>
    </row>
    <row r="8">
      <c r="B8" s="29"/>
      <c r="C8" s="30"/>
      <c r="D8" s="41" t="s">
        <v>148</v>
      </c>
      <c r="E8" s="30"/>
      <c r="F8" s="30"/>
      <c r="G8" s="30"/>
      <c r="H8" s="30"/>
      <c r="I8" s="155"/>
      <c r="J8" s="30"/>
      <c r="K8" s="32"/>
    </row>
    <row r="9" s="1" customFormat="1" ht="16.5" customHeight="1">
      <c r="B9" s="47"/>
      <c r="C9" s="48"/>
      <c r="D9" s="48"/>
      <c r="E9" s="156" t="s">
        <v>149</v>
      </c>
      <c r="F9" s="48"/>
      <c r="G9" s="48"/>
      <c r="H9" s="48"/>
      <c r="I9" s="157"/>
      <c r="J9" s="48"/>
      <c r="K9" s="52"/>
    </row>
    <row r="10" s="1" customFormat="1">
      <c r="B10" s="47"/>
      <c r="C10" s="48"/>
      <c r="D10" s="41" t="s">
        <v>150</v>
      </c>
      <c r="E10" s="48"/>
      <c r="F10" s="48"/>
      <c r="G10" s="48"/>
      <c r="H10" s="48"/>
      <c r="I10" s="157"/>
      <c r="J10" s="48"/>
      <c r="K10" s="52"/>
    </row>
    <row r="11" s="1" customFormat="1" ht="36.96" customHeight="1">
      <c r="B11" s="47"/>
      <c r="C11" s="48"/>
      <c r="D11" s="48"/>
      <c r="E11" s="158" t="s">
        <v>151</v>
      </c>
      <c r="F11" s="48"/>
      <c r="G11" s="48"/>
      <c r="H11" s="48"/>
      <c r="I11" s="157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57"/>
      <c r="J12" s="48"/>
      <c r="K12" s="52"/>
    </row>
    <row r="13" s="1" customFormat="1" ht="14.4" customHeight="1">
      <c r="B13" s="47"/>
      <c r="C13" s="48"/>
      <c r="D13" s="41" t="s">
        <v>20</v>
      </c>
      <c r="E13" s="48"/>
      <c r="F13" s="36" t="s">
        <v>23</v>
      </c>
      <c r="G13" s="48"/>
      <c r="H13" s="48"/>
      <c r="I13" s="159" t="s">
        <v>22</v>
      </c>
      <c r="J13" s="36" t="s">
        <v>23</v>
      </c>
      <c r="K13" s="52"/>
    </row>
    <row r="14" s="1" customFormat="1" ht="14.4" customHeight="1">
      <c r="B14" s="47"/>
      <c r="C14" s="48"/>
      <c r="D14" s="41" t="s">
        <v>24</v>
      </c>
      <c r="E14" s="48"/>
      <c r="F14" s="36" t="s">
        <v>25</v>
      </c>
      <c r="G14" s="48"/>
      <c r="H14" s="48"/>
      <c r="I14" s="159" t="s">
        <v>26</v>
      </c>
      <c r="J14" s="160" t="str">
        <f>'Rekapitulace stavby'!AN8</f>
        <v>24. 10. 2018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57"/>
      <c r="J15" s="48"/>
      <c r="K15" s="52"/>
    </row>
    <row r="16" s="1" customFormat="1" ht="14.4" customHeight="1">
      <c r="B16" s="47"/>
      <c r="C16" s="48"/>
      <c r="D16" s="41" t="s">
        <v>28</v>
      </c>
      <c r="E16" s="48"/>
      <c r="F16" s="48"/>
      <c r="G16" s="48"/>
      <c r="H16" s="48"/>
      <c r="I16" s="159" t="s">
        <v>29</v>
      </c>
      <c r="J16" s="36" t="str">
        <f>IF('Rekapitulace stavby'!AN10="","",'Rekapitulace stavby'!AN10)</f>
        <v>70994234</v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>SŽDC, s.o.</v>
      </c>
      <c r="F17" s="48"/>
      <c r="G17" s="48"/>
      <c r="H17" s="48"/>
      <c r="I17" s="159" t="s">
        <v>32</v>
      </c>
      <c r="J17" s="36" t="str">
        <f>IF('Rekapitulace stavby'!AN11="","",'Rekapitulace stavby'!AN11)</f>
        <v>CZ70994234</v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57"/>
      <c r="J18" s="48"/>
      <c r="K18" s="52"/>
    </row>
    <row r="19" s="1" customFormat="1" ht="14.4" customHeight="1">
      <c r="B19" s="47"/>
      <c r="C19" s="48"/>
      <c r="D19" s="41" t="s">
        <v>34</v>
      </c>
      <c r="E19" s="48"/>
      <c r="F19" s="48"/>
      <c r="G19" s="48"/>
      <c r="H19" s="48"/>
      <c r="I19" s="159" t="s">
        <v>29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59" t="s">
        <v>32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57"/>
      <c r="J21" s="48"/>
      <c r="K21" s="52"/>
    </row>
    <row r="22" s="1" customFormat="1" ht="14.4" customHeight="1">
      <c r="B22" s="47"/>
      <c r="C22" s="48"/>
      <c r="D22" s="41" t="s">
        <v>36</v>
      </c>
      <c r="E22" s="48"/>
      <c r="F22" s="48"/>
      <c r="G22" s="48"/>
      <c r="H22" s="48"/>
      <c r="I22" s="159" t="s">
        <v>29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59" t="s">
        <v>32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57"/>
      <c r="J24" s="48"/>
      <c r="K24" s="52"/>
    </row>
    <row r="25" s="1" customFormat="1" ht="14.4" customHeight="1">
      <c r="B25" s="47"/>
      <c r="C25" s="48"/>
      <c r="D25" s="41" t="s">
        <v>39</v>
      </c>
      <c r="E25" s="48"/>
      <c r="F25" s="48"/>
      <c r="G25" s="48"/>
      <c r="H25" s="48"/>
      <c r="I25" s="157"/>
      <c r="J25" s="48"/>
      <c r="K25" s="52"/>
    </row>
    <row r="26" s="7" customFormat="1" ht="16.5" customHeight="1">
      <c r="B26" s="161"/>
      <c r="C26" s="162"/>
      <c r="D26" s="162"/>
      <c r="E26" s="45" t="s">
        <v>23</v>
      </c>
      <c r="F26" s="45"/>
      <c r="G26" s="45"/>
      <c r="H26" s="45"/>
      <c r="I26" s="163"/>
      <c r="J26" s="162"/>
      <c r="K26" s="164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57"/>
      <c r="J27" s="48"/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5"/>
      <c r="J28" s="107"/>
      <c r="K28" s="166"/>
    </row>
    <row r="29" s="1" customFormat="1" ht="25.44" customHeight="1">
      <c r="B29" s="47"/>
      <c r="C29" s="48"/>
      <c r="D29" s="167" t="s">
        <v>40</v>
      </c>
      <c r="E29" s="48"/>
      <c r="F29" s="48"/>
      <c r="G29" s="48"/>
      <c r="H29" s="48"/>
      <c r="I29" s="157"/>
      <c r="J29" s="168">
        <f>ROUND(J87,2)</f>
        <v>0</v>
      </c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5"/>
      <c r="J30" s="107"/>
      <c r="K30" s="166"/>
    </row>
    <row r="31" s="1" customFormat="1" ht="14.4" customHeight="1">
      <c r="B31" s="47"/>
      <c r="C31" s="48"/>
      <c r="D31" s="48"/>
      <c r="E31" s="48"/>
      <c r="F31" s="53" t="s">
        <v>42</v>
      </c>
      <c r="G31" s="48"/>
      <c r="H31" s="48"/>
      <c r="I31" s="169" t="s">
        <v>41</v>
      </c>
      <c r="J31" s="53" t="s">
        <v>43</v>
      </c>
      <c r="K31" s="52"/>
    </row>
    <row r="32" s="1" customFormat="1" ht="14.4" customHeight="1">
      <c r="B32" s="47"/>
      <c r="C32" s="48"/>
      <c r="D32" s="56" t="s">
        <v>44</v>
      </c>
      <c r="E32" s="56" t="s">
        <v>45</v>
      </c>
      <c r="F32" s="170">
        <f>ROUND(SUM(BE87:BE102), 2)</f>
        <v>0</v>
      </c>
      <c r="G32" s="48"/>
      <c r="H32" s="48"/>
      <c r="I32" s="171">
        <v>0.20999999999999999</v>
      </c>
      <c r="J32" s="170">
        <f>ROUND(ROUND((SUM(BE87:BE102)), 2)*I32, 2)</f>
        <v>0</v>
      </c>
      <c r="K32" s="52"/>
    </row>
    <row r="33" s="1" customFormat="1" ht="14.4" customHeight="1">
      <c r="B33" s="47"/>
      <c r="C33" s="48"/>
      <c r="D33" s="48"/>
      <c r="E33" s="56" t="s">
        <v>46</v>
      </c>
      <c r="F33" s="170">
        <f>ROUND(SUM(BF87:BF102), 2)</f>
        <v>0</v>
      </c>
      <c r="G33" s="48"/>
      <c r="H33" s="48"/>
      <c r="I33" s="171">
        <v>0.14999999999999999</v>
      </c>
      <c r="J33" s="170">
        <f>ROUND(ROUND((SUM(BF87:BF102)),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47</v>
      </c>
      <c r="F34" s="170">
        <f>ROUND(SUM(BG87:BG102), 2)</f>
        <v>0</v>
      </c>
      <c r="G34" s="48"/>
      <c r="H34" s="48"/>
      <c r="I34" s="171">
        <v>0.20999999999999999</v>
      </c>
      <c r="J34" s="170">
        <v>0</v>
      </c>
      <c r="K34" s="52"/>
    </row>
    <row r="35" hidden="1" s="1" customFormat="1" ht="14.4" customHeight="1">
      <c r="B35" s="47"/>
      <c r="C35" s="48"/>
      <c r="D35" s="48"/>
      <c r="E35" s="56" t="s">
        <v>48</v>
      </c>
      <c r="F35" s="170">
        <f>ROUND(SUM(BH87:BH102), 2)</f>
        <v>0</v>
      </c>
      <c r="G35" s="48"/>
      <c r="H35" s="48"/>
      <c r="I35" s="171">
        <v>0.14999999999999999</v>
      </c>
      <c r="J35" s="170">
        <v>0</v>
      </c>
      <c r="K35" s="52"/>
    </row>
    <row r="36" hidden="1" s="1" customFormat="1" ht="14.4" customHeight="1">
      <c r="B36" s="47"/>
      <c r="C36" s="48"/>
      <c r="D36" s="48"/>
      <c r="E36" s="56" t="s">
        <v>49</v>
      </c>
      <c r="F36" s="170">
        <f>ROUND(SUM(BI87:BI102), 2)</f>
        <v>0</v>
      </c>
      <c r="G36" s="48"/>
      <c r="H36" s="48"/>
      <c r="I36" s="171">
        <v>0</v>
      </c>
      <c r="J36" s="170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57"/>
      <c r="J37" s="48"/>
      <c r="K37" s="52"/>
    </row>
    <row r="38" s="1" customFormat="1" ht="25.44" customHeight="1">
      <c r="B38" s="47"/>
      <c r="C38" s="172"/>
      <c r="D38" s="173" t="s">
        <v>50</v>
      </c>
      <c r="E38" s="99"/>
      <c r="F38" s="99"/>
      <c r="G38" s="174" t="s">
        <v>51</v>
      </c>
      <c r="H38" s="175" t="s">
        <v>52</v>
      </c>
      <c r="I38" s="176"/>
      <c r="J38" s="177">
        <f>SUM(J29:J36)</f>
        <v>0</v>
      </c>
      <c r="K38" s="178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79"/>
      <c r="J39" s="69"/>
      <c r="K39" s="70"/>
    </row>
    <row r="43" s="1" customFormat="1" ht="6.96" customHeight="1">
      <c r="B43" s="180"/>
      <c r="C43" s="181"/>
      <c r="D43" s="181"/>
      <c r="E43" s="181"/>
      <c r="F43" s="181"/>
      <c r="G43" s="181"/>
      <c r="H43" s="181"/>
      <c r="I43" s="182"/>
      <c r="J43" s="181"/>
      <c r="K43" s="183"/>
    </row>
    <row r="44" s="1" customFormat="1" ht="36.96" customHeight="1">
      <c r="B44" s="47"/>
      <c r="C44" s="31" t="s">
        <v>152</v>
      </c>
      <c r="D44" s="48"/>
      <c r="E44" s="48"/>
      <c r="F44" s="48"/>
      <c r="G44" s="48"/>
      <c r="H44" s="48"/>
      <c r="I44" s="157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57"/>
      <c r="J45" s="48"/>
      <c r="K45" s="52"/>
    </row>
    <row r="46" s="1" customFormat="1" ht="14.4" customHeight="1">
      <c r="B46" s="47"/>
      <c r="C46" s="41" t="s">
        <v>18</v>
      </c>
      <c r="D46" s="48"/>
      <c r="E46" s="48"/>
      <c r="F46" s="48"/>
      <c r="G46" s="48"/>
      <c r="H46" s="48"/>
      <c r="I46" s="157"/>
      <c r="J46" s="48"/>
      <c r="K46" s="52"/>
    </row>
    <row r="47" s="1" customFormat="1" ht="16.5" customHeight="1">
      <c r="B47" s="47"/>
      <c r="C47" s="48"/>
      <c r="D47" s="48"/>
      <c r="E47" s="156" t="str">
        <f>E7</f>
        <v>Zvýšení bezpečnosti na železničních přejezdech v km 12,960 a 23,750 v ŽST Straškov</v>
      </c>
      <c r="F47" s="41"/>
      <c r="G47" s="41"/>
      <c r="H47" s="41"/>
      <c r="I47" s="157"/>
      <c r="J47" s="48"/>
      <c r="K47" s="52"/>
    </row>
    <row r="48">
      <c r="B48" s="29"/>
      <c r="C48" s="41" t="s">
        <v>148</v>
      </c>
      <c r="D48" s="30"/>
      <c r="E48" s="30"/>
      <c r="F48" s="30"/>
      <c r="G48" s="30"/>
      <c r="H48" s="30"/>
      <c r="I48" s="155"/>
      <c r="J48" s="30"/>
      <c r="K48" s="32"/>
    </row>
    <row r="49" s="1" customFormat="1" ht="16.5" customHeight="1">
      <c r="B49" s="47"/>
      <c r="C49" s="48"/>
      <c r="D49" s="48"/>
      <c r="E49" s="156" t="s">
        <v>149</v>
      </c>
      <c r="F49" s="48"/>
      <c r="G49" s="48"/>
      <c r="H49" s="48"/>
      <c r="I49" s="157"/>
      <c r="J49" s="48"/>
      <c r="K49" s="52"/>
    </row>
    <row r="50" s="1" customFormat="1" ht="14.4" customHeight="1">
      <c r="B50" s="47"/>
      <c r="C50" s="41" t="s">
        <v>150</v>
      </c>
      <c r="D50" s="48"/>
      <c r="E50" s="48"/>
      <c r="F50" s="48"/>
      <c r="G50" s="48"/>
      <c r="H50" s="48"/>
      <c r="I50" s="157"/>
      <c r="J50" s="48"/>
      <c r="K50" s="52"/>
    </row>
    <row r="51" s="1" customFormat="1" ht="17.25" customHeight="1">
      <c r="B51" s="47"/>
      <c r="C51" s="48"/>
      <c r="D51" s="48"/>
      <c r="E51" s="158" t="str">
        <f>E11</f>
        <v>1.01 - PZS v km 23,742 - URS</v>
      </c>
      <c r="F51" s="48"/>
      <c r="G51" s="48"/>
      <c r="H51" s="48"/>
      <c r="I51" s="157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57"/>
      <c r="J52" s="48"/>
      <c r="K52" s="52"/>
    </row>
    <row r="53" s="1" customFormat="1" ht="18" customHeight="1">
      <c r="B53" s="47"/>
      <c r="C53" s="41" t="s">
        <v>24</v>
      </c>
      <c r="D53" s="48"/>
      <c r="E53" s="48"/>
      <c r="F53" s="36" t="str">
        <f>F14</f>
        <v>Straškov</v>
      </c>
      <c r="G53" s="48"/>
      <c r="H53" s="48"/>
      <c r="I53" s="159" t="s">
        <v>26</v>
      </c>
      <c r="J53" s="160" t="str">
        <f>IF(J14="","",J14)</f>
        <v>24. 10. 2018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57"/>
      <c r="J54" s="48"/>
      <c r="K54" s="52"/>
    </row>
    <row r="55" s="1" customFormat="1">
      <c r="B55" s="47"/>
      <c r="C55" s="41" t="s">
        <v>28</v>
      </c>
      <c r="D55" s="48"/>
      <c r="E55" s="48"/>
      <c r="F55" s="36" t="str">
        <f>E17</f>
        <v>SŽDC, s.o.</v>
      </c>
      <c r="G55" s="48"/>
      <c r="H55" s="48"/>
      <c r="I55" s="159" t="s">
        <v>36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34</v>
      </c>
      <c r="D56" s="48"/>
      <c r="E56" s="48"/>
      <c r="F56" s="36" t="str">
        <f>IF(E20="","",E20)</f>
        <v/>
      </c>
      <c r="G56" s="48"/>
      <c r="H56" s="48"/>
      <c r="I56" s="157"/>
      <c r="J56" s="184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57"/>
      <c r="J57" s="48"/>
      <c r="K57" s="52"/>
    </row>
    <row r="58" s="1" customFormat="1" ht="29.28" customHeight="1">
      <c r="B58" s="47"/>
      <c r="C58" s="185" t="s">
        <v>153</v>
      </c>
      <c r="D58" s="172"/>
      <c r="E58" s="172"/>
      <c r="F58" s="172"/>
      <c r="G58" s="172"/>
      <c r="H58" s="172"/>
      <c r="I58" s="186"/>
      <c r="J58" s="187" t="s">
        <v>154</v>
      </c>
      <c r="K58" s="188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57"/>
      <c r="J59" s="48"/>
      <c r="K59" s="52"/>
    </row>
    <row r="60" s="1" customFormat="1" ht="29.28" customHeight="1">
      <c r="B60" s="47"/>
      <c r="C60" s="189" t="s">
        <v>155</v>
      </c>
      <c r="D60" s="48"/>
      <c r="E60" s="48"/>
      <c r="F60" s="48"/>
      <c r="G60" s="48"/>
      <c r="H60" s="48"/>
      <c r="I60" s="157"/>
      <c r="J60" s="168">
        <f>J87</f>
        <v>0</v>
      </c>
      <c r="K60" s="52"/>
      <c r="AU60" s="25" t="s">
        <v>156</v>
      </c>
    </row>
    <row r="61" s="8" customFormat="1" ht="24.96" customHeight="1">
      <c r="B61" s="190"/>
      <c r="C61" s="191"/>
      <c r="D61" s="192" t="s">
        <v>157</v>
      </c>
      <c r="E61" s="193"/>
      <c r="F61" s="193"/>
      <c r="G61" s="193"/>
      <c r="H61" s="193"/>
      <c r="I61" s="194"/>
      <c r="J61" s="195">
        <f>J88</f>
        <v>0</v>
      </c>
      <c r="K61" s="196"/>
    </row>
    <row r="62" s="9" customFormat="1" ht="19.92" customHeight="1">
      <c r="B62" s="197"/>
      <c r="C62" s="198"/>
      <c r="D62" s="199" t="s">
        <v>158</v>
      </c>
      <c r="E62" s="200"/>
      <c r="F62" s="200"/>
      <c r="G62" s="200"/>
      <c r="H62" s="200"/>
      <c r="I62" s="201"/>
      <c r="J62" s="202">
        <f>J89</f>
        <v>0</v>
      </c>
      <c r="K62" s="203"/>
    </row>
    <row r="63" s="8" customFormat="1" ht="24.96" customHeight="1">
      <c r="B63" s="190"/>
      <c r="C63" s="191"/>
      <c r="D63" s="192" t="s">
        <v>159</v>
      </c>
      <c r="E63" s="193"/>
      <c r="F63" s="193"/>
      <c r="G63" s="193"/>
      <c r="H63" s="193"/>
      <c r="I63" s="194"/>
      <c r="J63" s="195">
        <f>J92</f>
        <v>0</v>
      </c>
      <c r="K63" s="196"/>
    </row>
    <row r="64" s="9" customFormat="1" ht="19.92" customHeight="1">
      <c r="B64" s="197"/>
      <c r="C64" s="198"/>
      <c r="D64" s="199" t="s">
        <v>160</v>
      </c>
      <c r="E64" s="200"/>
      <c r="F64" s="200"/>
      <c r="G64" s="200"/>
      <c r="H64" s="200"/>
      <c r="I64" s="201"/>
      <c r="J64" s="202">
        <f>J93</f>
        <v>0</v>
      </c>
      <c r="K64" s="203"/>
    </row>
    <row r="65" s="8" customFormat="1" ht="24.96" customHeight="1">
      <c r="B65" s="190"/>
      <c r="C65" s="191"/>
      <c r="D65" s="192" t="s">
        <v>161</v>
      </c>
      <c r="E65" s="193"/>
      <c r="F65" s="193"/>
      <c r="G65" s="193"/>
      <c r="H65" s="193"/>
      <c r="I65" s="194"/>
      <c r="J65" s="195">
        <f>J96</f>
        <v>0</v>
      </c>
      <c r="K65" s="196"/>
    </row>
    <row r="66" s="1" customFormat="1" ht="21.84" customHeight="1">
      <c r="B66" s="47"/>
      <c r="C66" s="48"/>
      <c r="D66" s="48"/>
      <c r="E66" s="48"/>
      <c r="F66" s="48"/>
      <c r="G66" s="48"/>
      <c r="H66" s="48"/>
      <c r="I66" s="157"/>
      <c r="J66" s="48"/>
      <c r="K66" s="52"/>
    </row>
    <row r="67" s="1" customFormat="1" ht="6.96" customHeight="1">
      <c r="B67" s="68"/>
      <c r="C67" s="69"/>
      <c r="D67" s="69"/>
      <c r="E67" s="69"/>
      <c r="F67" s="69"/>
      <c r="G67" s="69"/>
      <c r="H67" s="69"/>
      <c r="I67" s="179"/>
      <c r="J67" s="69"/>
      <c r="K67" s="70"/>
    </row>
    <row r="71" s="1" customFormat="1" ht="6.96" customHeight="1">
      <c r="B71" s="71"/>
      <c r="C71" s="72"/>
      <c r="D71" s="72"/>
      <c r="E71" s="72"/>
      <c r="F71" s="72"/>
      <c r="G71" s="72"/>
      <c r="H71" s="72"/>
      <c r="I71" s="182"/>
      <c r="J71" s="72"/>
      <c r="K71" s="72"/>
      <c r="L71" s="73"/>
    </row>
    <row r="72" s="1" customFormat="1" ht="36.96" customHeight="1">
      <c r="B72" s="47"/>
      <c r="C72" s="74" t="s">
        <v>162</v>
      </c>
      <c r="D72" s="75"/>
      <c r="E72" s="75"/>
      <c r="F72" s="75"/>
      <c r="G72" s="75"/>
      <c r="H72" s="75"/>
      <c r="I72" s="204"/>
      <c r="J72" s="75"/>
      <c r="K72" s="75"/>
      <c r="L72" s="73"/>
    </row>
    <row r="73" s="1" customFormat="1" ht="6.96" customHeight="1">
      <c r="B73" s="47"/>
      <c r="C73" s="75"/>
      <c r="D73" s="75"/>
      <c r="E73" s="75"/>
      <c r="F73" s="75"/>
      <c r="G73" s="75"/>
      <c r="H73" s="75"/>
      <c r="I73" s="204"/>
      <c r="J73" s="75"/>
      <c r="K73" s="75"/>
      <c r="L73" s="73"/>
    </row>
    <row r="74" s="1" customFormat="1" ht="14.4" customHeight="1">
      <c r="B74" s="47"/>
      <c r="C74" s="77" t="s">
        <v>18</v>
      </c>
      <c r="D74" s="75"/>
      <c r="E74" s="75"/>
      <c r="F74" s="75"/>
      <c r="G74" s="75"/>
      <c r="H74" s="75"/>
      <c r="I74" s="204"/>
      <c r="J74" s="75"/>
      <c r="K74" s="75"/>
      <c r="L74" s="73"/>
    </row>
    <row r="75" s="1" customFormat="1" ht="16.5" customHeight="1">
      <c r="B75" s="47"/>
      <c r="C75" s="75"/>
      <c r="D75" s="75"/>
      <c r="E75" s="205" t="str">
        <f>E7</f>
        <v>Zvýšení bezpečnosti na železničních přejezdech v km 12,960 a 23,750 v ŽST Straškov</v>
      </c>
      <c r="F75" s="77"/>
      <c r="G75" s="77"/>
      <c r="H75" s="77"/>
      <c r="I75" s="204"/>
      <c r="J75" s="75"/>
      <c r="K75" s="75"/>
      <c r="L75" s="73"/>
    </row>
    <row r="76">
      <c r="B76" s="29"/>
      <c r="C76" s="77" t="s">
        <v>148</v>
      </c>
      <c r="D76" s="206"/>
      <c r="E76" s="206"/>
      <c r="F76" s="206"/>
      <c r="G76" s="206"/>
      <c r="H76" s="206"/>
      <c r="I76" s="149"/>
      <c r="J76" s="206"/>
      <c r="K76" s="206"/>
      <c r="L76" s="207"/>
    </row>
    <row r="77" s="1" customFormat="1" ht="16.5" customHeight="1">
      <c r="B77" s="47"/>
      <c r="C77" s="75"/>
      <c r="D77" s="75"/>
      <c r="E77" s="205" t="s">
        <v>149</v>
      </c>
      <c r="F77" s="75"/>
      <c r="G77" s="75"/>
      <c r="H77" s="75"/>
      <c r="I77" s="204"/>
      <c r="J77" s="75"/>
      <c r="K77" s="75"/>
      <c r="L77" s="73"/>
    </row>
    <row r="78" s="1" customFormat="1" ht="14.4" customHeight="1">
      <c r="B78" s="47"/>
      <c r="C78" s="77" t="s">
        <v>150</v>
      </c>
      <c r="D78" s="75"/>
      <c r="E78" s="75"/>
      <c r="F78" s="75"/>
      <c r="G78" s="75"/>
      <c r="H78" s="75"/>
      <c r="I78" s="204"/>
      <c r="J78" s="75"/>
      <c r="K78" s="75"/>
      <c r="L78" s="73"/>
    </row>
    <row r="79" s="1" customFormat="1" ht="17.25" customHeight="1">
      <c r="B79" s="47"/>
      <c r="C79" s="75"/>
      <c r="D79" s="75"/>
      <c r="E79" s="83" t="str">
        <f>E11</f>
        <v>1.01 - PZS v km 23,742 - URS</v>
      </c>
      <c r="F79" s="75"/>
      <c r="G79" s="75"/>
      <c r="H79" s="75"/>
      <c r="I79" s="204"/>
      <c r="J79" s="75"/>
      <c r="K79" s="75"/>
      <c r="L79" s="73"/>
    </row>
    <row r="80" s="1" customFormat="1" ht="6.96" customHeight="1">
      <c r="B80" s="47"/>
      <c r="C80" s="75"/>
      <c r="D80" s="75"/>
      <c r="E80" s="75"/>
      <c r="F80" s="75"/>
      <c r="G80" s="75"/>
      <c r="H80" s="75"/>
      <c r="I80" s="204"/>
      <c r="J80" s="75"/>
      <c r="K80" s="75"/>
      <c r="L80" s="73"/>
    </row>
    <row r="81" s="1" customFormat="1" ht="18" customHeight="1">
      <c r="B81" s="47"/>
      <c r="C81" s="77" t="s">
        <v>24</v>
      </c>
      <c r="D81" s="75"/>
      <c r="E81" s="75"/>
      <c r="F81" s="208" t="str">
        <f>F14</f>
        <v>Straškov</v>
      </c>
      <c r="G81" s="75"/>
      <c r="H81" s="75"/>
      <c r="I81" s="209" t="s">
        <v>26</v>
      </c>
      <c r="J81" s="86" t="str">
        <f>IF(J14="","",J14)</f>
        <v>24. 10. 2018</v>
      </c>
      <c r="K81" s="75"/>
      <c r="L81" s="73"/>
    </row>
    <row r="82" s="1" customFormat="1" ht="6.96" customHeight="1">
      <c r="B82" s="47"/>
      <c r="C82" s="75"/>
      <c r="D82" s="75"/>
      <c r="E82" s="75"/>
      <c r="F82" s="75"/>
      <c r="G82" s="75"/>
      <c r="H82" s="75"/>
      <c r="I82" s="204"/>
      <c r="J82" s="75"/>
      <c r="K82" s="75"/>
      <c r="L82" s="73"/>
    </row>
    <row r="83" s="1" customFormat="1">
      <c r="B83" s="47"/>
      <c r="C83" s="77" t="s">
        <v>28</v>
      </c>
      <c r="D83" s="75"/>
      <c r="E83" s="75"/>
      <c r="F83" s="208" t="str">
        <f>E17</f>
        <v>SŽDC, s.o.</v>
      </c>
      <c r="G83" s="75"/>
      <c r="H83" s="75"/>
      <c r="I83" s="209" t="s">
        <v>36</v>
      </c>
      <c r="J83" s="208" t="str">
        <f>E23</f>
        <v xml:space="preserve"> </v>
      </c>
      <c r="K83" s="75"/>
      <c r="L83" s="73"/>
    </row>
    <row r="84" s="1" customFormat="1" ht="14.4" customHeight="1">
      <c r="B84" s="47"/>
      <c r="C84" s="77" t="s">
        <v>34</v>
      </c>
      <c r="D84" s="75"/>
      <c r="E84" s="75"/>
      <c r="F84" s="208" t="str">
        <f>IF(E20="","",E20)</f>
        <v/>
      </c>
      <c r="G84" s="75"/>
      <c r="H84" s="75"/>
      <c r="I84" s="204"/>
      <c r="J84" s="75"/>
      <c r="K84" s="75"/>
      <c r="L84" s="73"/>
    </row>
    <row r="85" s="1" customFormat="1" ht="10.32" customHeight="1">
      <c r="B85" s="47"/>
      <c r="C85" s="75"/>
      <c r="D85" s="75"/>
      <c r="E85" s="75"/>
      <c r="F85" s="75"/>
      <c r="G85" s="75"/>
      <c r="H85" s="75"/>
      <c r="I85" s="204"/>
      <c r="J85" s="75"/>
      <c r="K85" s="75"/>
      <c r="L85" s="73"/>
    </row>
    <row r="86" s="10" customFormat="1" ht="29.28" customHeight="1">
      <c r="B86" s="210"/>
      <c r="C86" s="211" t="s">
        <v>163</v>
      </c>
      <c r="D86" s="212" t="s">
        <v>59</v>
      </c>
      <c r="E86" s="212" t="s">
        <v>55</v>
      </c>
      <c r="F86" s="212" t="s">
        <v>164</v>
      </c>
      <c r="G86" s="212" t="s">
        <v>165</v>
      </c>
      <c r="H86" s="212" t="s">
        <v>166</v>
      </c>
      <c r="I86" s="213" t="s">
        <v>167</v>
      </c>
      <c r="J86" s="212" t="s">
        <v>154</v>
      </c>
      <c r="K86" s="214" t="s">
        <v>168</v>
      </c>
      <c r="L86" s="215"/>
      <c r="M86" s="103" t="s">
        <v>169</v>
      </c>
      <c r="N86" s="104" t="s">
        <v>44</v>
      </c>
      <c r="O86" s="104" t="s">
        <v>170</v>
      </c>
      <c r="P86" s="104" t="s">
        <v>171</v>
      </c>
      <c r="Q86" s="104" t="s">
        <v>172</v>
      </c>
      <c r="R86" s="104" t="s">
        <v>173</v>
      </c>
      <c r="S86" s="104" t="s">
        <v>174</v>
      </c>
      <c r="T86" s="105" t="s">
        <v>175</v>
      </c>
    </row>
    <row r="87" s="1" customFormat="1" ht="29.28" customHeight="1">
      <c r="B87" s="47"/>
      <c r="C87" s="109" t="s">
        <v>155</v>
      </c>
      <c r="D87" s="75"/>
      <c r="E87" s="75"/>
      <c r="F87" s="75"/>
      <c r="G87" s="75"/>
      <c r="H87" s="75"/>
      <c r="I87" s="204"/>
      <c r="J87" s="216">
        <f>BK87</f>
        <v>0</v>
      </c>
      <c r="K87" s="75"/>
      <c r="L87" s="73"/>
      <c r="M87" s="106"/>
      <c r="N87" s="107"/>
      <c r="O87" s="107"/>
      <c r="P87" s="217">
        <f>P88+P92+P96</f>
        <v>0</v>
      </c>
      <c r="Q87" s="107"/>
      <c r="R87" s="217">
        <f>R88+R92+R96</f>
        <v>0.9536</v>
      </c>
      <c r="S87" s="107"/>
      <c r="T87" s="218">
        <f>T88+T92+T96</f>
        <v>0</v>
      </c>
      <c r="AT87" s="25" t="s">
        <v>73</v>
      </c>
      <c r="AU87" s="25" t="s">
        <v>156</v>
      </c>
      <c r="BK87" s="219">
        <f>BK88+BK92+BK96</f>
        <v>0</v>
      </c>
    </row>
    <row r="88" s="11" customFormat="1" ht="37.44" customHeight="1">
      <c r="B88" s="220"/>
      <c r="C88" s="221"/>
      <c r="D88" s="222" t="s">
        <v>73</v>
      </c>
      <c r="E88" s="223" t="s">
        <v>176</v>
      </c>
      <c r="F88" s="223" t="s">
        <v>177</v>
      </c>
      <c r="G88" s="221"/>
      <c r="H88" s="221"/>
      <c r="I88" s="224"/>
      <c r="J88" s="225">
        <f>BK88</f>
        <v>0</v>
      </c>
      <c r="K88" s="221"/>
      <c r="L88" s="226"/>
      <c r="M88" s="227"/>
      <c r="N88" s="228"/>
      <c r="O88" s="228"/>
      <c r="P88" s="229">
        <f>P89</f>
        <v>0</v>
      </c>
      <c r="Q88" s="228"/>
      <c r="R88" s="229">
        <f>R89</f>
        <v>0.89359999999999995</v>
      </c>
      <c r="S88" s="228"/>
      <c r="T88" s="230">
        <f>T89</f>
        <v>0</v>
      </c>
      <c r="AR88" s="231" t="s">
        <v>81</v>
      </c>
      <c r="AT88" s="232" t="s">
        <v>73</v>
      </c>
      <c r="AU88" s="232" t="s">
        <v>74</v>
      </c>
      <c r="AY88" s="231" t="s">
        <v>178</v>
      </c>
      <c r="BK88" s="233">
        <f>BK89</f>
        <v>0</v>
      </c>
    </row>
    <row r="89" s="11" customFormat="1" ht="19.92" customHeight="1">
      <c r="B89" s="220"/>
      <c r="C89" s="221"/>
      <c r="D89" s="222" t="s">
        <v>73</v>
      </c>
      <c r="E89" s="234" t="s">
        <v>83</v>
      </c>
      <c r="F89" s="234" t="s">
        <v>179</v>
      </c>
      <c r="G89" s="221"/>
      <c r="H89" s="221"/>
      <c r="I89" s="224"/>
      <c r="J89" s="235">
        <f>BK89</f>
        <v>0</v>
      </c>
      <c r="K89" s="221"/>
      <c r="L89" s="226"/>
      <c r="M89" s="227"/>
      <c r="N89" s="228"/>
      <c r="O89" s="228"/>
      <c r="P89" s="229">
        <f>SUM(P90:P91)</f>
        <v>0</v>
      </c>
      <c r="Q89" s="228"/>
      <c r="R89" s="229">
        <f>SUM(R90:R91)</f>
        <v>0.89359999999999995</v>
      </c>
      <c r="S89" s="228"/>
      <c r="T89" s="230">
        <f>SUM(T90:T91)</f>
        <v>0</v>
      </c>
      <c r="AR89" s="231" t="s">
        <v>81</v>
      </c>
      <c r="AT89" s="232" t="s">
        <v>73</v>
      </c>
      <c r="AU89" s="232" t="s">
        <v>81</v>
      </c>
      <c r="AY89" s="231" t="s">
        <v>178</v>
      </c>
      <c r="BK89" s="233">
        <f>SUM(BK90:BK91)</f>
        <v>0</v>
      </c>
    </row>
    <row r="90" s="1" customFormat="1" ht="25.5" customHeight="1">
      <c r="B90" s="47"/>
      <c r="C90" s="236" t="s">
        <v>81</v>
      </c>
      <c r="D90" s="236" t="s">
        <v>180</v>
      </c>
      <c r="E90" s="237" t="s">
        <v>181</v>
      </c>
      <c r="F90" s="238" t="s">
        <v>182</v>
      </c>
      <c r="G90" s="239" t="s">
        <v>183</v>
      </c>
      <c r="H90" s="240">
        <v>10</v>
      </c>
      <c r="I90" s="241"/>
      <c r="J90" s="242">
        <f>ROUND(I90*H90,2)</f>
        <v>0</v>
      </c>
      <c r="K90" s="238" t="s">
        <v>184</v>
      </c>
      <c r="L90" s="73"/>
      <c r="M90" s="243" t="s">
        <v>23</v>
      </c>
      <c r="N90" s="244" t="s">
        <v>45</v>
      </c>
      <c r="O90" s="48"/>
      <c r="P90" s="245">
        <f>O90*H90</f>
        <v>0</v>
      </c>
      <c r="Q90" s="245">
        <v>0.089359999999999995</v>
      </c>
      <c r="R90" s="245">
        <f>Q90*H90</f>
        <v>0.89359999999999995</v>
      </c>
      <c r="S90" s="245">
        <v>0</v>
      </c>
      <c r="T90" s="246">
        <f>S90*H90</f>
        <v>0</v>
      </c>
      <c r="AR90" s="25" t="s">
        <v>185</v>
      </c>
      <c r="AT90" s="25" t="s">
        <v>180</v>
      </c>
      <c r="AU90" s="25" t="s">
        <v>83</v>
      </c>
      <c r="AY90" s="25" t="s">
        <v>178</v>
      </c>
      <c r="BE90" s="247">
        <f>IF(N90="základní",J90,0)</f>
        <v>0</v>
      </c>
      <c r="BF90" s="247">
        <f>IF(N90="snížená",J90,0)</f>
        <v>0</v>
      </c>
      <c r="BG90" s="247">
        <f>IF(N90="zákl. přenesená",J90,0)</f>
        <v>0</v>
      </c>
      <c r="BH90" s="247">
        <f>IF(N90="sníž. přenesená",J90,0)</f>
        <v>0</v>
      </c>
      <c r="BI90" s="247">
        <f>IF(N90="nulová",J90,0)</f>
        <v>0</v>
      </c>
      <c r="BJ90" s="25" t="s">
        <v>81</v>
      </c>
      <c r="BK90" s="247">
        <f>ROUND(I90*H90,2)</f>
        <v>0</v>
      </c>
      <c r="BL90" s="25" t="s">
        <v>185</v>
      </c>
      <c r="BM90" s="25" t="s">
        <v>186</v>
      </c>
    </row>
    <row r="91" s="1" customFormat="1">
      <c r="B91" s="47"/>
      <c r="C91" s="75"/>
      <c r="D91" s="248" t="s">
        <v>187</v>
      </c>
      <c r="E91" s="75"/>
      <c r="F91" s="249" t="s">
        <v>188</v>
      </c>
      <c r="G91" s="75"/>
      <c r="H91" s="75"/>
      <c r="I91" s="204"/>
      <c r="J91" s="75"/>
      <c r="K91" s="75"/>
      <c r="L91" s="73"/>
      <c r="M91" s="250"/>
      <c r="N91" s="48"/>
      <c r="O91" s="48"/>
      <c r="P91" s="48"/>
      <c r="Q91" s="48"/>
      <c r="R91" s="48"/>
      <c r="S91" s="48"/>
      <c r="T91" s="96"/>
      <c r="AT91" s="25" t="s">
        <v>187</v>
      </c>
      <c r="AU91" s="25" t="s">
        <v>83</v>
      </c>
    </row>
    <row r="92" s="11" customFormat="1" ht="37.44" customHeight="1">
      <c r="B92" s="220"/>
      <c r="C92" s="221"/>
      <c r="D92" s="222" t="s">
        <v>73</v>
      </c>
      <c r="E92" s="223" t="s">
        <v>189</v>
      </c>
      <c r="F92" s="223" t="s">
        <v>190</v>
      </c>
      <c r="G92" s="221"/>
      <c r="H92" s="221"/>
      <c r="I92" s="224"/>
      <c r="J92" s="225">
        <f>BK92</f>
        <v>0</v>
      </c>
      <c r="K92" s="221"/>
      <c r="L92" s="226"/>
      <c r="M92" s="227"/>
      <c r="N92" s="228"/>
      <c r="O92" s="228"/>
      <c r="P92" s="229">
        <f>P93</f>
        <v>0</v>
      </c>
      <c r="Q92" s="228"/>
      <c r="R92" s="229">
        <f>R93</f>
        <v>0</v>
      </c>
      <c r="S92" s="228"/>
      <c r="T92" s="230">
        <f>T93</f>
        <v>0</v>
      </c>
      <c r="AR92" s="231" t="s">
        <v>191</v>
      </c>
      <c r="AT92" s="232" t="s">
        <v>73</v>
      </c>
      <c r="AU92" s="232" t="s">
        <v>74</v>
      </c>
      <c r="AY92" s="231" t="s">
        <v>178</v>
      </c>
      <c r="BK92" s="233">
        <f>BK93</f>
        <v>0</v>
      </c>
    </row>
    <row r="93" s="11" customFormat="1" ht="19.92" customHeight="1">
      <c r="B93" s="220"/>
      <c r="C93" s="221"/>
      <c r="D93" s="222" t="s">
        <v>73</v>
      </c>
      <c r="E93" s="234" t="s">
        <v>192</v>
      </c>
      <c r="F93" s="234" t="s">
        <v>193</v>
      </c>
      <c r="G93" s="221"/>
      <c r="H93" s="221"/>
      <c r="I93" s="224"/>
      <c r="J93" s="235">
        <f>BK93</f>
        <v>0</v>
      </c>
      <c r="K93" s="221"/>
      <c r="L93" s="226"/>
      <c r="M93" s="227"/>
      <c r="N93" s="228"/>
      <c r="O93" s="228"/>
      <c r="P93" s="229">
        <f>SUM(P94:P95)</f>
        <v>0</v>
      </c>
      <c r="Q93" s="228"/>
      <c r="R93" s="229">
        <f>SUM(R94:R95)</f>
        <v>0</v>
      </c>
      <c r="S93" s="228"/>
      <c r="T93" s="230">
        <f>SUM(T94:T95)</f>
        <v>0</v>
      </c>
      <c r="AR93" s="231" t="s">
        <v>191</v>
      </c>
      <c r="AT93" s="232" t="s">
        <v>73</v>
      </c>
      <c r="AU93" s="232" t="s">
        <v>81</v>
      </c>
      <c r="AY93" s="231" t="s">
        <v>178</v>
      </c>
      <c r="BK93" s="233">
        <f>SUM(BK94:BK95)</f>
        <v>0</v>
      </c>
    </row>
    <row r="94" s="1" customFormat="1" ht="51" customHeight="1">
      <c r="B94" s="47"/>
      <c r="C94" s="236" t="s">
        <v>83</v>
      </c>
      <c r="D94" s="236" t="s">
        <v>180</v>
      </c>
      <c r="E94" s="237" t="s">
        <v>194</v>
      </c>
      <c r="F94" s="238" t="s">
        <v>195</v>
      </c>
      <c r="G94" s="239" t="s">
        <v>183</v>
      </c>
      <c r="H94" s="240">
        <v>6</v>
      </c>
      <c r="I94" s="241"/>
      <c r="J94" s="242">
        <f>ROUND(I94*H94,2)</f>
        <v>0</v>
      </c>
      <c r="K94" s="238" t="s">
        <v>184</v>
      </c>
      <c r="L94" s="73"/>
      <c r="M94" s="243" t="s">
        <v>23</v>
      </c>
      <c r="N94" s="244" t="s">
        <v>45</v>
      </c>
      <c r="O94" s="48"/>
      <c r="P94" s="245">
        <f>O94*H94</f>
        <v>0</v>
      </c>
      <c r="Q94" s="245">
        <v>0</v>
      </c>
      <c r="R94" s="245">
        <f>Q94*H94</f>
        <v>0</v>
      </c>
      <c r="S94" s="245">
        <v>0</v>
      </c>
      <c r="T94" s="246">
        <f>S94*H94</f>
        <v>0</v>
      </c>
      <c r="AR94" s="25" t="s">
        <v>196</v>
      </c>
      <c r="AT94" s="25" t="s">
        <v>180</v>
      </c>
      <c r="AU94" s="25" t="s">
        <v>83</v>
      </c>
      <c r="AY94" s="25" t="s">
        <v>178</v>
      </c>
      <c r="BE94" s="247">
        <f>IF(N94="základní",J94,0)</f>
        <v>0</v>
      </c>
      <c r="BF94" s="247">
        <f>IF(N94="snížená",J94,0)</f>
        <v>0</v>
      </c>
      <c r="BG94" s="247">
        <f>IF(N94="zákl. přenesená",J94,0)</f>
        <v>0</v>
      </c>
      <c r="BH94" s="247">
        <f>IF(N94="sníž. přenesená",J94,0)</f>
        <v>0</v>
      </c>
      <c r="BI94" s="247">
        <f>IF(N94="nulová",J94,0)</f>
        <v>0</v>
      </c>
      <c r="BJ94" s="25" t="s">
        <v>81</v>
      </c>
      <c r="BK94" s="247">
        <f>ROUND(I94*H94,2)</f>
        <v>0</v>
      </c>
      <c r="BL94" s="25" t="s">
        <v>196</v>
      </c>
      <c r="BM94" s="25" t="s">
        <v>197</v>
      </c>
    </row>
    <row r="95" s="1" customFormat="1" ht="63.75" customHeight="1">
      <c r="B95" s="47"/>
      <c r="C95" s="236" t="s">
        <v>191</v>
      </c>
      <c r="D95" s="236" t="s">
        <v>180</v>
      </c>
      <c r="E95" s="237" t="s">
        <v>198</v>
      </c>
      <c r="F95" s="238" t="s">
        <v>199</v>
      </c>
      <c r="G95" s="239" t="s">
        <v>183</v>
      </c>
      <c r="H95" s="240">
        <v>4</v>
      </c>
      <c r="I95" s="241"/>
      <c r="J95" s="242">
        <f>ROUND(I95*H95,2)</f>
        <v>0</v>
      </c>
      <c r="K95" s="238" t="s">
        <v>184</v>
      </c>
      <c r="L95" s="73"/>
      <c r="M95" s="243" t="s">
        <v>23</v>
      </c>
      <c r="N95" s="244" t="s">
        <v>45</v>
      </c>
      <c r="O95" s="48"/>
      <c r="P95" s="245">
        <f>O95*H95</f>
        <v>0</v>
      </c>
      <c r="Q95" s="245">
        <v>0</v>
      </c>
      <c r="R95" s="245">
        <f>Q95*H95</f>
        <v>0</v>
      </c>
      <c r="S95" s="245">
        <v>0</v>
      </c>
      <c r="T95" s="246">
        <f>S95*H95</f>
        <v>0</v>
      </c>
      <c r="AR95" s="25" t="s">
        <v>196</v>
      </c>
      <c r="AT95" s="25" t="s">
        <v>180</v>
      </c>
      <c r="AU95" s="25" t="s">
        <v>83</v>
      </c>
      <c r="AY95" s="25" t="s">
        <v>178</v>
      </c>
      <c r="BE95" s="247">
        <f>IF(N95="základní",J95,0)</f>
        <v>0</v>
      </c>
      <c r="BF95" s="247">
        <f>IF(N95="snížená",J95,0)</f>
        <v>0</v>
      </c>
      <c r="BG95" s="247">
        <f>IF(N95="zákl. přenesená",J95,0)</f>
        <v>0</v>
      </c>
      <c r="BH95" s="247">
        <f>IF(N95="sníž. přenesená",J95,0)</f>
        <v>0</v>
      </c>
      <c r="BI95" s="247">
        <f>IF(N95="nulová",J95,0)</f>
        <v>0</v>
      </c>
      <c r="BJ95" s="25" t="s">
        <v>81</v>
      </c>
      <c r="BK95" s="247">
        <f>ROUND(I95*H95,2)</f>
        <v>0</v>
      </c>
      <c r="BL95" s="25" t="s">
        <v>196</v>
      </c>
      <c r="BM95" s="25" t="s">
        <v>200</v>
      </c>
    </row>
    <row r="96" s="11" customFormat="1" ht="37.44" customHeight="1">
      <c r="B96" s="220"/>
      <c r="C96" s="221"/>
      <c r="D96" s="222" t="s">
        <v>73</v>
      </c>
      <c r="E96" s="223" t="s">
        <v>201</v>
      </c>
      <c r="F96" s="223" t="s">
        <v>202</v>
      </c>
      <c r="G96" s="221"/>
      <c r="H96" s="221"/>
      <c r="I96" s="224"/>
      <c r="J96" s="225">
        <f>BK96</f>
        <v>0</v>
      </c>
      <c r="K96" s="221"/>
      <c r="L96" s="226"/>
      <c r="M96" s="227"/>
      <c r="N96" s="228"/>
      <c r="O96" s="228"/>
      <c r="P96" s="229">
        <f>SUM(P97:P102)</f>
        <v>0</v>
      </c>
      <c r="Q96" s="228"/>
      <c r="R96" s="229">
        <f>SUM(R97:R102)</f>
        <v>0.059999999999999998</v>
      </c>
      <c r="S96" s="228"/>
      <c r="T96" s="230">
        <f>SUM(T97:T102)</f>
        <v>0</v>
      </c>
      <c r="AR96" s="231" t="s">
        <v>185</v>
      </c>
      <c r="AT96" s="232" t="s">
        <v>73</v>
      </c>
      <c r="AU96" s="232" t="s">
        <v>74</v>
      </c>
      <c r="AY96" s="231" t="s">
        <v>178</v>
      </c>
      <c r="BK96" s="233">
        <f>SUM(BK97:BK102)</f>
        <v>0</v>
      </c>
    </row>
    <row r="97" s="1" customFormat="1" ht="25.5" customHeight="1">
      <c r="B97" s="47"/>
      <c r="C97" s="236" t="s">
        <v>185</v>
      </c>
      <c r="D97" s="236" t="s">
        <v>180</v>
      </c>
      <c r="E97" s="237" t="s">
        <v>203</v>
      </c>
      <c r="F97" s="238" t="s">
        <v>204</v>
      </c>
      <c r="G97" s="239" t="s">
        <v>205</v>
      </c>
      <c r="H97" s="240">
        <v>24</v>
      </c>
      <c r="I97" s="241"/>
      <c r="J97" s="242">
        <f>ROUND(I97*H97,2)</f>
        <v>0</v>
      </c>
      <c r="K97" s="238" t="s">
        <v>184</v>
      </c>
      <c r="L97" s="73"/>
      <c r="M97" s="243" t="s">
        <v>23</v>
      </c>
      <c r="N97" s="244" t="s">
        <v>45</v>
      </c>
      <c r="O97" s="48"/>
      <c r="P97" s="245">
        <f>O97*H97</f>
        <v>0</v>
      </c>
      <c r="Q97" s="245">
        <v>0</v>
      </c>
      <c r="R97" s="245">
        <f>Q97*H97</f>
        <v>0</v>
      </c>
      <c r="S97" s="245">
        <v>0</v>
      </c>
      <c r="T97" s="246">
        <f>S97*H97</f>
        <v>0</v>
      </c>
      <c r="AR97" s="25" t="s">
        <v>185</v>
      </c>
      <c r="AT97" s="25" t="s">
        <v>180</v>
      </c>
      <c r="AU97" s="25" t="s">
        <v>81</v>
      </c>
      <c r="AY97" s="25" t="s">
        <v>178</v>
      </c>
      <c r="BE97" s="247">
        <f>IF(N97="základní",J97,0)</f>
        <v>0</v>
      </c>
      <c r="BF97" s="247">
        <f>IF(N97="snížená",J97,0)</f>
        <v>0</v>
      </c>
      <c r="BG97" s="247">
        <f>IF(N97="zákl. přenesená",J97,0)</f>
        <v>0</v>
      </c>
      <c r="BH97" s="247">
        <f>IF(N97="sníž. přenesená",J97,0)</f>
        <v>0</v>
      </c>
      <c r="BI97" s="247">
        <f>IF(N97="nulová",J97,0)</f>
        <v>0</v>
      </c>
      <c r="BJ97" s="25" t="s">
        <v>81</v>
      </c>
      <c r="BK97" s="247">
        <f>ROUND(I97*H97,2)</f>
        <v>0</v>
      </c>
      <c r="BL97" s="25" t="s">
        <v>185</v>
      </c>
      <c r="BM97" s="25" t="s">
        <v>206</v>
      </c>
    </row>
    <row r="98" s="1" customFormat="1">
      <c r="B98" s="47"/>
      <c r="C98" s="75"/>
      <c r="D98" s="248" t="s">
        <v>187</v>
      </c>
      <c r="E98" s="75"/>
      <c r="F98" s="249" t="s">
        <v>207</v>
      </c>
      <c r="G98" s="75"/>
      <c r="H98" s="75"/>
      <c r="I98" s="204"/>
      <c r="J98" s="75"/>
      <c r="K98" s="75"/>
      <c r="L98" s="73"/>
      <c r="M98" s="250"/>
      <c r="N98" s="48"/>
      <c r="O98" s="48"/>
      <c r="P98" s="48"/>
      <c r="Q98" s="48"/>
      <c r="R98" s="48"/>
      <c r="S98" s="48"/>
      <c r="T98" s="96"/>
      <c r="AT98" s="25" t="s">
        <v>187</v>
      </c>
      <c r="AU98" s="25" t="s">
        <v>81</v>
      </c>
    </row>
    <row r="99" s="1" customFormat="1" ht="16.5" customHeight="1">
      <c r="B99" s="47"/>
      <c r="C99" s="251" t="s">
        <v>208</v>
      </c>
      <c r="D99" s="251" t="s">
        <v>189</v>
      </c>
      <c r="E99" s="252" t="s">
        <v>209</v>
      </c>
      <c r="F99" s="253" t="s">
        <v>210</v>
      </c>
      <c r="G99" s="254" t="s">
        <v>211</v>
      </c>
      <c r="H99" s="255">
        <v>0.059999999999999998</v>
      </c>
      <c r="I99" s="256"/>
      <c r="J99" s="257">
        <f>ROUND(I99*H99,2)</f>
        <v>0</v>
      </c>
      <c r="K99" s="253" t="s">
        <v>184</v>
      </c>
      <c r="L99" s="258"/>
      <c r="M99" s="259" t="s">
        <v>23</v>
      </c>
      <c r="N99" s="260" t="s">
        <v>45</v>
      </c>
      <c r="O99" s="48"/>
      <c r="P99" s="245">
        <f>O99*H99</f>
        <v>0</v>
      </c>
      <c r="Q99" s="245">
        <v>1</v>
      </c>
      <c r="R99" s="245">
        <f>Q99*H99</f>
        <v>0.059999999999999998</v>
      </c>
      <c r="S99" s="245">
        <v>0</v>
      </c>
      <c r="T99" s="246">
        <f>S99*H99</f>
        <v>0</v>
      </c>
      <c r="AR99" s="25" t="s">
        <v>212</v>
      </c>
      <c r="AT99" s="25" t="s">
        <v>189</v>
      </c>
      <c r="AU99" s="25" t="s">
        <v>81</v>
      </c>
      <c r="AY99" s="25" t="s">
        <v>178</v>
      </c>
      <c r="BE99" s="247">
        <f>IF(N99="základní",J99,0)</f>
        <v>0</v>
      </c>
      <c r="BF99" s="247">
        <f>IF(N99="snížená",J99,0)</f>
        <v>0</v>
      </c>
      <c r="BG99" s="247">
        <f>IF(N99="zákl. přenesená",J99,0)</f>
        <v>0</v>
      </c>
      <c r="BH99" s="247">
        <f>IF(N99="sníž. přenesená",J99,0)</f>
        <v>0</v>
      </c>
      <c r="BI99" s="247">
        <f>IF(N99="nulová",J99,0)</f>
        <v>0</v>
      </c>
      <c r="BJ99" s="25" t="s">
        <v>81</v>
      </c>
      <c r="BK99" s="247">
        <f>ROUND(I99*H99,2)</f>
        <v>0</v>
      </c>
      <c r="BL99" s="25" t="s">
        <v>185</v>
      </c>
      <c r="BM99" s="25" t="s">
        <v>213</v>
      </c>
    </row>
    <row r="100" s="1" customFormat="1">
      <c r="B100" s="47"/>
      <c r="C100" s="75"/>
      <c r="D100" s="248" t="s">
        <v>187</v>
      </c>
      <c r="E100" s="75"/>
      <c r="F100" s="249" t="s">
        <v>214</v>
      </c>
      <c r="G100" s="75"/>
      <c r="H100" s="75"/>
      <c r="I100" s="204"/>
      <c r="J100" s="75"/>
      <c r="K100" s="75"/>
      <c r="L100" s="73"/>
      <c r="M100" s="250"/>
      <c r="N100" s="48"/>
      <c r="O100" s="48"/>
      <c r="P100" s="48"/>
      <c r="Q100" s="48"/>
      <c r="R100" s="48"/>
      <c r="S100" s="48"/>
      <c r="T100" s="96"/>
      <c r="AT100" s="25" t="s">
        <v>187</v>
      </c>
      <c r="AU100" s="25" t="s">
        <v>81</v>
      </c>
    </row>
    <row r="101" s="1" customFormat="1" ht="25.5" customHeight="1">
      <c r="B101" s="47"/>
      <c r="C101" s="236" t="s">
        <v>215</v>
      </c>
      <c r="D101" s="236" t="s">
        <v>180</v>
      </c>
      <c r="E101" s="237" t="s">
        <v>216</v>
      </c>
      <c r="F101" s="238" t="s">
        <v>217</v>
      </c>
      <c r="G101" s="239" t="s">
        <v>205</v>
      </c>
      <c r="H101" s="240">
        <v>112</v>
      </c>
      <c r="I101" s="241"/>
      <c r="J101" s="242">
        <f>ROUND(I101*H101,2)</f>
        <v>0</v>
      </c>
      <c r="K101" s="238" t="s">
        <v>184</v>
      </c>
      <c r="L101" s="73"/>
      <c r="M101" s="243" t="s">
        <v>23</v>
      </c>
      <c r="N101" s="244" t="s">
        <v>45</v>
      </c>
      <c r="O101" s="48"/>
      <c r="P101" s="245">
        <f>O101*H101</f>
        <v>0</v>
      </c>
      <c r="Q101" s="245">
        <v>0</v>
      </c>
      <c r="R101" s="245">
        <f>Q101*H101</f>
        <v>0</v>
      </c>
      <c r="S101" s="245">
        <v>0</v>
      </c>
      <c r="T101" s="246">
        <f>S101*H101</f>
        <v>0</v>
      </c>
      <c r="AR101" s="25" t="s">
        <v>218</v>
      </c>
      <c r="AT101" s="25" t="s">
        <v>180</v>
      </c>
      <c r="AU101" s="25" t="s">
        <v>81</v>
      </c>
      <c r="AY101" s="25" t="s">
        <v>178</v>
      </c>
      <c r="BE101" s="247">
        <f>IF(N101="základní",J101,0)</f>
        <v>0</v>
      </c>
      <c r="BF101" s="247">
        <f>IF(N101="snížená",J101,0)</f>
        <v>0</v>
      </c>
      <c r="BG101" s="247">
        <f>IF(N101="zákl. přenesená",J101,0)</f>
        <v>0</v>
      </c>
      <c r="BH101" s="247">
        <f>IF(N101="sníž. přenesená",J101,0)</f>
        <v>0</v>
      </c>
      <c r="BI101" s="247">
        <f>IF(N101="nulová",J101,0)</f>
        <v>0</v>
      </c>
      <c r="BJ101" s="25" t="s">
        <v>81</v>
      </c>
      <c r="BK101" s="247">
        <f>ROUND(I101*H101,2)</f>
        <v>0</v>
      </c>
      <c r="BL101" s="25" t="s">
        <v>218</v>
      </c>
      <c r="BM101" s="25" t="s">
        <v>219</v>
      </c>
    </row>
    <row r="102" s="1" customFormat="1">
      <c r="B102" s="47"/>
      <c r="C102" s="75"/>
      <c r="D102" s="248" t="s">
        <v>187</v>
      </c>
      <c r="E102" s="75"/>
      <c r="F102" s="249" t="s">
        <v>220</v>
      </c>
      <c r="G102" s="75"/>
      <c r="H102" s="75"/>
      <c r="I102" s="204"/>
      <c r="J102" s="75"/>
      <c r="K102" s="75"/>
      <c r="L102" s="73"/>
      <c r="M102" s="261"/>
      <c r="N102" s="262"/>
      <c r="O102" s="262"/>
      <c r="P102" s="262"/>
      <c r="Q102" s="262"/>
      <c r="R102" s="262"/>
      <c r="S102" s="262"/>
      <c r="T102" s="263"/>
      <c r="AT102" s="25" t="s">
        <v>187</v>
      </c>
      <c r="AU102" s="25" t="s">
        <v>81</v>
      </c>
    </row>
    <row r="103" s="1" customFormat="1" ht="6.96" customHeight="1">
      <c r="B103" s="68"/>
      <c r="C103" s="69"/>
      <c r="D103" s="69"/>
      <c r="E103" s="69"/>
      <c r="F103" s="69"/>
      <c r="G103" s="69"/>
      <c r="H103" s="69"/>
      <c r="I103" s="179"/>
      <c r="J103" s="69"/>
      <c r="K103" s="69"/>
      <c r="L103" s="73"/>
    </row>
  </sheetData>
  <sheetProtection sheet="1" autoFilter="0" formatColumns="0" formatRows="0" objects="1" scenarios="1" spinCount="100000" saltValue="mjnLfxQj7Farp9ov1f87TArqTa3T3fQaUZX7fbCkpZyBxEeIW9M93za7jVFfK2sq9uPo5sO4pFocuVd8Ohcwug==" hashValue="LkeIOfMPGBO7D0GUA+6AvvdLEyO89pUWIiSPOJPkFA8KK/72OAd9wOVyNw4HtzwzOJmTSmMewDJiWTMui+iMHQ==" algorithmName="SHA-512" password="CC35"/>
  <autoFilter ref="C86:K102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5:H75"/>
    <mergeCell ref="E77:H77"/>
    <mergeCell ref="E79:H79"/>
    <mergeCell ref="G1:H1"/>
    <mergeCell ref="L2:V2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142</v>
      </c>
      <c r="G1" s="152" t="s">
        <v>143</v>
      </c>
      <c r="H1" s="152"/>
      <c r="I1" s="153"/>
      <c r="J1" s="152" t="s">
        <v>144</v>
      </c>
      <c r="K1" s="151" t="s">
        <v>145</v>
      </c>
      <c r="L1" s="152" t="s">
        <v>146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91</v>
      </c>
    </row>
    <row r="3" ht="6.96" customHeight="1">
      <c r="B3" s="26"/>
      <c r="C3" s="27"/>
      <c r="D3" s="27"/>
      <c r="E3" s="27"/>
      <c r="F3" s="27"/>
      <c r="G3" s="27"/>
      <c r="H3" s="27"/>
      <c r="I3" s="154"/>
      <c r="J3" s="27"/>
      <c r="K3" s="28"/>
      <c r="AT3" s="25" t="s">
        <v>83</v>
      </c>
    </row>
    <row r="4" ht="36.96" customHeight="1">
      <c r="B4" s="29"/>
      <c r="C4" s="30"/>
      <c r="D4" s="31" t="s">
        <v>147</v>
      </c>
      <c r="E4" s="30"/>
      <c r="F4" s="30"/>
      <c r="G4" s="30"/>
      <c r="H4" s="30"/>
      <c r="I4" s="155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5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5"/>
      <c r="J6" s="30"/>
      <c r="K6" s="32"/>
    </row>
    <row r="7" ht="16.5" customHeight="1">
      <c r="B7" s="29"/>
      <c r="C7" s="30"/>
      <c r="D7" s="30"/>
      <c r="E7" s="156" t="str">
        <f>'Rekapitulace stavby'!K6</f>
        <v>Zvýšení bezpečnosti na železničních přejezdech v km 12,960 a 23,750 v ŽST Straškov</v>
      </c>
      <c r="F7" s="41"/>
      <c r="G7" s="41"/>
      <c r="H7" s="41"/>
      <c r="I7" s="155"/>
      <c r="J7" s="30"/>
      <c r="K7" s="32"/>
    </row>
    <row r="8">
      <c r="B8" s="29"/>
      <c r="C8" s="30"/>
      <c r="D8" s="41" t="s">
        <v>148</v>
      </c>
      <c r="E8" s="30"/>
      <c r="F8" s="30"/>
      <c r="G8" s="30"/>
      <c r="H8" s="30"/>
      <c r="I8" s="155"/>
      <c r="J8" s="30"/>
      <c r="K8" s="32"/>
    </row>
    <row r="9" s="1" customFormat="1" ht="16.5" customHeight="1">
      <c r="B9" s="47"/>
      <c r="C9" s="48"/>
      <c r="D9" s="48"/>
      <c r="E9" s="156" t="s">
        <v>149</v>
      </c>
      <c r="F9" s="48"/>
      <c r="G9" s="48"/>
      <c r="H9" s="48"/>
      <c r="I9" s="157"/>
      <c r="J9" s="48"/>
      <c r="K9" s="52"/>
    </row>
    <row r="10" s="1" customFormat="1">
      <c r="B10" s="47"/>
      <c r="C10" s="48"/>
      <c r="D10" s="41" t="s">
        <v>150</v>
      </c>
      <c r="E10" s="48"/>
      <c r="F10" s="48"/>
      <c r="G10" s="48"/>
      <c r="H10" s="48"/>
      <c r="I10" s="157"/>
      <c r="J10" s="48"/>
      <c r="K10" s="52"/>
    </row>
    <row r="11" s="1" customFormat="1" ht="36.96" customHeight="1">
      <c r="B11" s="47"/>
      <c r="C11" s="48"/>
      <c r="D11" s="48"/>
      <c r="E11" s="158" t="s">
        <v>221</v>
      </c>
      <c r="F11" s="48"/>
      <c r="G11" s="48"/>
      <c r="H11" s="48"/>
      <c r="I11" s="157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57"/>
      <c r="J12" s="48"/>
      <c r="K12" s="52"/>
    </row>
    <row r="13" s="1" customFormat="1" ht="14.4" customHeight="1">
      <c r="B13" s="47"/>
      <c r="C13" s="48"/>
      <c r="D13" s="41" t="s">
        <v>20</v>
      </c>
      <c r="E13" s="48"/>
      <c r="F13" s="36" t="s">
        <v>23</v>
      </c>
      <c r="G13" s="48"/>
      <c r="H13" s="48"/>
      <c r="I13" s="159" t="s">
        <v>22</v>
      </c>
      <c r="J13" s="36" t="s">
        <v>23</v>
      </c>
      <c r="K13" s="52"/>
    </row>
    <row r="14" s="1" customFormat="1" ht="14.4" customHeight="1">
      <c r="B14" s="47"/>
      <c r="C14" s="48"/>
      <c r="D14" s="41" t="s">
        <v>24</v>
      </c>
      <c r="E14" s="48"/>
      <c r="F14" s="36" t="s">
        <v>25</v>
      </c>
      <c r="G14" s="48"/>
      <c r="H14" s="48"/>
      <c r="I14" s="159" t="s">
        <v>26</v>
      </c>
      <c r="J14" s="160" t="str">
        <f>'Rekapitulace stavby'!AN8</f>
        <v>24. 10. 2018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57"/>
      <c r="J15" s="48"/>
      <c r="K15" s="52"/>
    </row>
    <row r="16" s="1" customFormat="1" ht="14.4" customHeight="1">
      <c r="B16" s="47"/>
      <c r="C16" s="48"/>
      <c r="D16" s="41" t="s">
        <v>28</v>
      </c>
      <c r="E16" s="48"/>
      <c r="F16" s="48"/>
      <c r="G16" s="48"/>
      <c r="H16" s="48"/>
      <c r="I16" s="159" t="s">
        <v>29</v>
      </c>
      <c r="J16" s="36" t="str">
        <f>IF('Rekapitulace stavby'!AN10="","",'Rekapitulace stavby'!AN10)</f>
        <v>70994234</v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>SŽDC, s.o.</v>
      </c>
      <c r="F17" s="48"/>
      <c r="G17" s="48"/>
      <c r="H17" s="48"/>
      <c r="I17" s="159" t="s">
        <v>32</v>
      </c>
      <c r="J17" s="36" t="str">
        <f>IF('Rekapitulace stavby'!AN11="","",'Rekapitulace stavby'!AN11)</f>
        <v>CZ70994234</v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57"/>
      <c r="J18" s="48"/>
      <c r="K18" s="52"/>
    </row>
    <row r="19" s="1" customFormat="1" ht="14.4" customHeight="1">
      <c r="B19" s="47"/>
      <c r="C19" s="48"/>
      <c r="D19" s="41" t="s">
        <v>34</v>
      </c>
      <c r="E19" s="48"/>
      <c r="F19" s="48"/>
      <c r="G19" s="48"/>
      <c r="H19" s="48"/>
      <c r="I19" s="159" t="s">
        <v>29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59" t="s">
        <v>32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57"/>
      <c r="J21" s="48"/>
      <c r="K21" s="52"/>
    </row>
    <row r="22" s="1" customFormat="1" ht="14.4" customHeight="1">
      <c r="B22" s="47"/>
      <c r="C22" s="48"/>
      <c r="D22" s="41" t="s">
        <v>36</v>
      </c>
      <c r="E22" s="48"/>
      <c r="F22" s="48"/>
      <c r="G22" s="48"/>
      <c r="H22" s="48"/>
      <c r="I22" s="159" t="s">
        <v>29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59" t="s">
        <v>32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57"/>
      <c r="J24" s="48"/>
      <c r="K24" s="52"/>
    </row>
    <row r="25" s="1" customFormat="1" ht="14.4" customHeight="1">
      <c r="B25" s="47"/>
      <c r="C25" s="48"/>
      <c r="D25" s="41" t="s">
        <v>39</v>
      </c>
      <c r="E25" s="48"/>
      <c r="F25" s="48"/>
      <c r="G25" s="48"/>
      <c r="H25" s="48"/>
      <c r="I25" s="157"/>
      <c r="J25" s="48"/>
      <c r="K25" s="52"/>
    </row>
    <row r="26" s="7" customFormat="1" ht="16.5" customHeight="1">
      <c r="B26" s="161"/>
      <c r="C26" s="162"/>
      <c r="D26" s="162"/>
      <c r="E26" s="45" t="s">
        <v>23</v>
      </c>
      <c r="F26" s="45"/>
      <c r="G26" s="45"/>
      <c r="H26" s="45"/>
      <c r="I26" s="163"/>
      <c r="J26" s="162"/>
      <c r="K26" s="164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57"/>
      <c r="J27" s="48"/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5"/>
      <c r="J28" s="107"/>
      <c r="K28" s="166"/>
    </row>
    <row r="29" s="1" customFormat="1" ht="25.44" customHeight="1">
      <c r="B29" s="47"/>
      <c r="C29" s="48"/>
      <c r="D29" s="167" t="s">
        <v>40</v>
      </c>
      <c r="E29" s="48"/>
      <c r="F29" s="48"/>
      <c r="G29" s="48"/>
      <c r="H29" s="48"/>
      <c r="I29" s="157"/>
      <c r="J29" s="168">
        <f>ROUND(J83,2)</f>
        <v>0</v>
      </c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5"/>
      <c r="J30" s="107"/>
      <c r="K30" s="166"/>
    </row>
    <row r="31" s="1" customFormat="1" ht="14.4" customHeight="1">
      <c r="B31" s="47"/>
      <c r="C31" s="48"/>
      <c r="D31" s="48"/>
      <c r="E31" s="48"/>
      <c r="F31" s="53" t="s">
        <v>42</v>
      </c>
      <c r="G31" s="48"/>
      <c r="H31" s="48"/>
      <c r="I31" s="169" t="s">
        <v>41</v>
      </c>
      <c r="J31" s="53" t="s">
        <v>43</v>
      </c>
      <c r="K31" s="52"/>
    </row>
    <row r="32" s="1" customFormat="1" ht="14.4" customHeight="1">
      <c r="B32" s="47"/>
      <c r="C32" s="48"/>
      <c r="D32" s="56" t="s">
        <v>44</v>
      </c>
      <c r="E32" s="56" t="s">
        <v>45</v>
      </c>
      <c r="F32" s="170">
        <f>ROUND(SUM(BE83:BE196), 2)</f>
        <v>0</v>
      </c>
      <c r="G32" s="48"/>
      <c r="H32" s="48"/>
      <c r="I32" s="171">
        <v>0.20999999999999999</v>
      </c>
      <c r="J32" s="170">
        <f>ROUND(ROUND((SUM(BE83:BE196)), 2)*I32, 2)</f>
        <v>0</v>
      </c>
      <c r="K32" s="52"/>
    </row>
    <row r="33" s="1" customFormat="1" ht="14.4" customHeight="1">
      <c r="B33" s="47"/>
      <c r="C33" s="48"/>
      <c r="D33" s="48"/>
      <c r="E33" s="56" t="s">
        <v>46</v>
      </c>
      <c r="F33" s="170">
        <f>ROUND(SUM(BF83:BF196), 2)</f>
        <v>0</v>
      </c>
      <c r="G33" s="48"/>
      <c r="H33" s="48"/>
      <c r="I33" s="171">
        <v>0.14999999999999999</v>
      </c>
      <c r="J33" s="170">
        <f>ROUND(ROUND((SUM(BF83:BF196)),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47</v>
      </c>
      <c r="F34" s="170">
        <f>ROUND(SUM(BG83:BG196), 2)</f>
        <v>0</v>
      </c>
      <c r="G34" s="48"/>
      <c r="H34" s="48"/>
      <c r="I34" s="171">
        <v>0.20999999999999999</v>
      </c>
      <c r="J34" s="170">
        <v>0</v>
      </c>
      <c r="K34" s="52"/>
    </row>
    <row r="35" hidden="1" s="1" customFormat="1" ht="14.4" customHeight="1">
      <c r="B35" s="47"/>
      <c r="C35" s="48"/>
      <c r="D35" s="48"/>
      <c r="E35" s="56" t="s">
        <v>48</v>
      </c>
      <c r="F35" s="170">
        <f>ROUND(SUM(BH83:BH196), 2)</f>
        <v>0</v>
      </c>
      <c r="G35" s="48"/>
      <c r="H35" s="48"/>
      <c r="I35" s="171">
        <v>0.14999999999999999</v>
      </c>
      <c r="J35" s="170">
        <v>0</v>
      </c>
      <c r="K35" s="52"/>
    </row>
    <row r="36" hidden="1" s="1" customFormat="1" ht="14.4" customHeight="1">
      <c r="B36" s="47"/>
      <c r="C36" s="48"/>
      <c r="D36" s="48"/>
      <c r="E36" s="56" t="s">
        <v>49</v>
      </c>
      <c r="F36" s="170">
        <f>ROUND(SUM(BI83:BI196), 2)</f>
        <v>0</v>
      </c>
      <c r="G36" s="48"/>
      <c r="H36" s="48"/>
      <c r="I36" s="171">
        <v>0</v>
      </c>
      <c r="J36" s="170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57"/>
      <c r="J37" s="48"/>
      <c r="K37" s="52"/>
    </row>
    <row r="38" s="1" customFormat="1" ht="25.44" customHeight="1">
      <c r="B38" s="47"/>
      <c r="C38" s="172"/>
      <c r="D38" s="173" t="s">
        <v>50</v>
      </c>
      <c r="E38" s="99"/>
      <c r="F38" s="99"/>
      <c r="G38" s="174" t="s">
        <v>51</v>
      </c>
      <c r="H38" s="175" t="s">
        <v>52</v>
      </c>
      <c r="I38" s="176"/>
      <c r="J38" s="177">
        <f>SUM(J29:J36)</f>
        <v>0</v>
      </c>
      <c r="K38" s="178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79"/>
      <c r="J39" s="69"/>
      <c r="K39" s="70"/>
    </row>
    <row r="43" s="1" customFormat="1" ht="6.96" customHeight="1">
      <c r="B43" s="180"/>
      <c r="C43" s="181"/>
      <c r="D43" s="181"/>
      <c r="E43" s="181"/>
      <c r="F43" s="181"/>
      <c r="G43" s="181"/>
      <c r="H43" s="181"/>
      <c r="I43" s="182"/>
      <c r="J43" s="181"/>
      <c r="K43" s="183"/>
    </row>
    <row r="44" s="1" customFormat="1" ht="36.96" customHeight="1">
      <c r="B44" s="47"/>
      <c r="C44" s="31" t="s">
        <v>152</v>
      </c>
      <c r="D44" s="48"/>
      <c r="E44" s="48"/>
      <c r="F44" s="48"/>
      <c r="G44" s="48"/>
      <c r="H44" s="48"/>
      <c r="I44" s="157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57"/>
      <c r="J45" s="48"/>
      <c r="K45" s="52"/>
    </row>
    <row r="46" s="1" customFormat="1" ht="14.4" customHeight="1">
      <c r="B46" s="47"/>
      <c r="C46" s="41" t="s">
        <v>18</v>
      </c>
      <c r="D46" s="48"/>
      <c r="E46" s="48"/>
      <c r="F46" s="48"/>
      <c r="G46" s="48"/>
      <c r="H46" s="48"/>
      <c r="I46" s="157"/>
      <c r="J46" s="48"/>
      <c r="K46" s="52"/>
    </row>
    <row r="47" s="1" customFormat="1" ht="16.5" customHeight="1">
      <c r="B47" s="47"/>
      <c r="C47" s="48"/>
      <c r="D47" s="48"/>
      <c r="E47" s="156" t="str">
        <f>E7</f>
        <v>Zvýšení bezpečnosti na železničních přejezdech v km 12,960 a 23,750 v ŽST Straškov</v>
      </c>
      <c r="F47" s="41"/>
      <c r="G47" s="41"/>
      <c r="H47" s="41"/>
      <c r="I47" s="157"/>
      <c r="J47" s="48"/>
      <c r="K47" s="52"/>
    </row>
    <row r="48">
      <c r="B48" s="29"/>
      <c r="C48" s="41" t="s">
        <v>148</v>
      </c>
      <c r="D48" s="30"/>
      <c r="E48" s="30"/>
      <c r="F48" s="30"/>
      <c r="G48" s="30"/>
      <c r="H48" s="30"/>
      <c r="I48" s="155"/>
      <c r="J48" s="30"/>
      <c r="K48" s="32"/>
    </row>
    <row r="49" s="1" customFormat="1" ht="16.5" customHeight="1">
      <c r="B49" s="47"/>
      <c r="C49" s="48"/>
      <c r="D49" s="48"/>
      <c r="E49" s="156" t="s">
        <v>149</v>
      </c>
      <c r="F49" s="48"/>
      <c r="G49" s="48"/>
      <c r="H49" s="48"/>
      <c r="I49" s="157"/>
      <c r="J49" s="48"/>
      <c r="K49" s="52"/>
    </row>
    <row r="50" s="1" customFormat="1" ht="14.4" customHeight="1">
      <c r="B50" s="47"/>
      <c r="C50" s="41" t="s">
        <v>150</v>
      </c>
      <c r="D50" s="48"/>
      <c r="E50" s="48"/>
      <c r="F50" s="48"/>
      <c r="G50" s="48"/>
      <c r="H50" s="48"/>
      <c r="I50" s="157"/>
      <c r="J50" s="48"/>
      <c r="K50" s="52"/>
    </row>
    <row r="51" s="1" customFormat="1" ht="17.25" customHeight="1">
      <c r="B51" s="47"/>
      <c r="C51" s="48"/>
      <c r="D51" s="48"/>
      <c r="E51" s="158" t="str">
        <f>E11</f>
        <v>1.02 - PZS v km 23,742 - ÚOŽI</v>
      </c>
      <c r="F51" s="48"/>
      <c r="G51" s="48"/>
      <c r="H51" s="48"/>
      <c r="I51" s="157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57"/>
      <c r="J52" s="48"/>
      <c r="K52" s="52"/>
    </row>
    <row r="53" s="1" customFormat="1" ht="18" customHeight="1">
      <c r="B53" s="47"/>
      <c r="C53" s="41" t="s">
        <v>24</v>
      </c>
      <c r="D53" s="48"/>
      <c r="E53" s="48"/>
      <c r="F53" s="36" t="str">
        <f>F14</f>
        <v>Straškov</v>
      </c>
      <c r="G53" s="48"/>
      <c r="H53" s="48"/>
      <c r="I53" s="159" t="s">
        <v>26</v>
      </c>
      <c r="J53" s="160" t="str">
        <f>IF(J14="","",J14)</f>
        <v>24. 10. 2018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57"/>
      <c r="J54" s="48"/>
      <c r="K54" s="52"/>
    </row>
    <row r="55" s="1" customFormat="1">
      <c r="B55" s="47"/>
      <c r="C55" s="41" t="s">
        <v>28</v>
      </c>
      <c r="D55" s="48"/>
      <c r="E55" s="48"/>
      <c r="F55" s="36" t="str">
        <f>E17</f>
        <v>SŽDC, s.o.</v>
      </c>
      <c r="G55" s="48"/>
      <c r="H55" s="48"/>
      <c r="I55" s="159" t="s">
        <v>36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34</v>
      </c>
      <c r="D56" s="48"/>
      <c r="E56" s="48"/>
      <c r="F56" s="36" t="str">
        <f>IF(E20="","",E20)</f>
        <v/>
      </c>
      <c r="G56" s="48"/>
      <c r="H56" s="48"/>
      <c r="I56" s="157"/>
      <c r="J56" s="184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57"/>
      <c r="J57" s="48"/>
      <c r="K57" s="52"/>
    </row>
    <row r="58" s="1" customFormat="1" ht="29.28" customHeight="1">
      <c r="B58" s="47"/>
      <c r="C58" s="185" t="s">
        <v>153</v>
      </c>
      <c r="D58" s="172"/>
      <c r="E58" s="172"/>
      <c r="F58" s="172"/>
      <c r="G58" s="172"/>
      <c r="H58" s="172"/>
      <c r="I58" s="186"/>
      <c r="J58" s="187" t="s">
        <v>154</v>
      </c>
      <c r="K58" s="188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57"/>
      <c r="J59" s="48"/>
      <c r="K59" s="52"/>
    </row>
    <row r="60" s="1" customFormat="1" ht="29.28" customHeight="1">
      <c r="B60" s="47"/>
      <c r="C60" s="189" t="s">
        <v>155</v>
      </c>
      <c r="D60" s="48"/>
      <c r="E60" s="48"/>
      <c r="F60" s="48"/>
      <c r="G60" s="48"/>
      <c r="H60" s="48"/>
      <c r="I60" s="157"/>
      <c r="J60" s="168">
        <f>J83</f>
        <v>0</v>
      </c>
      <c r="K60" s="52"/>
      <c r="AU60" s="25" t="s">
        <v>156</v>
      </c>
    </row>
    <row r="61" s="8" customFormat="1" ht="24.96" customHeight="1">
      <c r="B61" s="190"/>
      <c r="C61" s="191"/>
      <c r="D61" s="192" t="s">
        <v>222</v>
      </c>
      <c r="E61" s="193"/>
      <c r="F61" s="193"/>
      <c r="G61" s="193"/>
      <c r="H61" s="193"/>
      <c r="I61" s="194"/>
      <c r="J61" s="195">
        <f>J84</f>
        <v>0</v>
      </c>
      <c r="K61" s="196"/>
    </row>
    <row r="62" s="1" customFormat="1" ht="21.84" customHeight="1">
      <c r="B62" s="47"/>
      <c r="C62" s="48"/>
      <c r="D62" s="48"/>
      <c r="E62" s="48"/>
      <c r="F62" s="48"/>
      <c r="G62" s="48"/>
      <c r="H62" s="48"/>
      <c r="I62" s="157"/>
      <c r="J62" s="48"/>
      <c r="K62" s="52"/>
    </row>
    <row r="63" s="1" customFormat="1" ht="6.96" customHeight="1">
      <c r="B63" s="68"/>
      <c r="C63" s="69"/>
      <c r="D63" s="69"/>
      <c r="E63" s="69"/>
      <c r="F63" s="69"/>
      <c r="G63" s="69"/>
      <c r="H63" s="69"/>
      <c r="I63" s="179"/>
      <c r="J63" s="69"/>
      <c r="K63" s="70"/>
    </row>
    <row r="67" s="1" customFormat="1" ht="6.96" customHeight="1">
      <c r="B67" s="71"/>
      <c r="C67" s="72"/>
      <c r="D67" s="72"/>
      <c r="E67" s="72"/>
      <c r="F67" s="72"/>
      <c r="G67" s="72"/>
      <c r="H67" s="72"/>
      <c r="I67" s="182"/>
      <c r="J67" s="72"/>
      <c r="K67" s="72"/>
      <c r="L67" s="73"/>
    </row>
    <row r="68" s="1" customFormat="1" ht="36.96" customHeight="1">
      <c r="B68" s="47"/>
      <c r="C68" s="74" t="s">
        <v>162</v>
      </c>
      <c r="D68" s="75"/>
      <c r="E68" s="75"/>
      <c r="F68" s="75"/>
      <c r="G68" s="75"/>
      <c r="H68" s="75"/>
      <c r="I68" s="204"/>
      <c r="J68" s="75"/>
      <c r="K68" s="75"/>
      <c r="L68" s="73"/>
    </row>
    <row r="69" s="1" customFormat="1" ht="6.96" customHeight="1">
      <c r="B69" s="47"/>
      <c r="C69" s="75"/>
      <c r="D69" s="75"/>
      <c r="E69" s="75"/>
      <c r="F69" s="75"/>
      <c r="G69" s="75"/>
      <c r="H69" s="75"/>
      <c r="I69" s="204"/>
      <c r="J69" s="75"/>
      <c r="K69" s="75"/>
      <c r="L69" s="73"/>
    </row>
    <row r="70" s="1" customFormat="1" ht="14.4" customHeight="1">
      <c r="B70" s="47"/>
      <c r="C70" s="77" t="s">
        <v>18</v>
      </c>
      <c r="D70" s="75"/>
      <c r="E70" s="75"/>
      <c r="F70" s="75"/>
      <c r="G70" s="75"/>
      <c r="H70" s="75"/>
      <c r="I70" s="204"/>
      <c r="J70" s="75"/>
      <c r="K70" s="75"/>
      <c r="L70" s="73"/>
    </row>
    <row r="71" s="1" customFormat="1" ht="16.5" customHeight="1">
      <c r="B71" s="47"/>
      <c r="C71" s="75"/>
      <c r="D71" s="75"/>
      <c r="E71" s="205" t="str">
        <f>E7</f>
        <v>Zvýšení bezpečnosti na železničních přejezdech v km 12,960 a 23,750 v ŽST Straškov</v>
      </c>
      <c r="F71" s="77"/>
      <c r="G71" s="77"/>
      <c r="H71" s="77"/>
      <c r="I71" s="204"/>
      <c r="J71" s="75"/>
      <c r="K71" s="75"/>
      <c r="L71" s="73"/>
    </row>
    <row r="72">
      <c r="B72" s="29"/>
      <c r="C72" s="77" t="s">
        <v>148</v>
      </c>
      <c r="D72" s="206"/>
      <c r="E72" s="206"/>
      <c r="F72" s="206"/>
      <c r="G72" s="206"/>
      <c r="H72" s="206"/>
      <c r="I72" s="149"/>
      <c r="J72" s="206"/>
      <c r="K72" s="206"/>
      <c r="L72" s="207"/>
    </row>
    <row r="73" s="1" customFormat="1" ht="16.5" customHeight="1">
      <c r="B73" s="47"/>
      <c r="C73" s="75"/>
      <c r="D73" s="75"/>
      <c r="E73" s="205" t="s">
        <v>149</v>
      </c>
      <c r="F73" s="75"/>
      <c r="G73" s="75"/>
      <c r="H73" s="75"/>
      <c r="I73" s="204"/>
      <c r="J73" s="75"/>
      <c r="K73" s="75"/>
      <c r="L73" s="73"/>
    </row>
    <row r="74" s="1" customFormat="1" ht="14.4" customHeight="1">
      <c r="B74" s="47"/>
      <c r="C74" s="77" t="s">
        <v>150</v>
      </c>
      <c r="D74" s="75"/>
      <c r="E74" s="75"/>
      <c r="F74" s="75"/>
      <c r="G74" s="75"/>
      <c r="H74" s="75"/>
      <c r="I74" s="204"/>
      <c r="J74" s="75"/>
      <c r="K74" s="75"/>
      <c r="L74" s="73"/>
    </row>
    <row r="75" s="1" customFormat="1" ht="17.25" customHeight="1">
      <c r="B75" s="47"/>
      <c r="C75" s="75"/>
      <c r="D75" s="75"/>
      <c r="E75" s="83" t="str">
        <f>E11</f>
        <v>1.02 - PZS v km 23,742 - ÚOŽI</v>
      </c>
      <c r="F75" s="75"/>
      <c r="G75" s="75"/>
      <c r="H75" s="75"/>
      <c r="I75" s="204"/>
      <c r="J75" s="75"/>
      <c r="K75" s="75"/>
      <c r="L75" s="73"/>
    </row>
    <row r="76" s="1" customFormat="1" ht="6.96" customHeight="1">
      <c r="B76" s="47"/>
      <c r="C76" s="75"/>
      <c r="D76" s="75"/>
      <c r="E76" s="75"/>
      <c r="F76" s="75"/>
      <c r="G76" s="75"/>
      <c r="H76" s="75"/>
      <c r="I76" s="204"/>
      <c r="J76" s="75"/>
      <c r="K76" s="75"/>
      <c r="L76" s="73"/>
    </row>
    <row r="77" s="1" customFormat="1" ht="18" customHeight="1">
      <c r="B77" s="47"/>
      <c r="C77" s="77" t="s">
        <v>24</v>
      </c>
      <c r="D77" s="75"/>
      <c r="E77" s="75"/>
      <c r="F77" s="208" t="str">
        <f>F14</f>
        <v>Straškov</v>
      </c>
      <c r="G77" s="75"/>
      <c r="H77" s="75"/>
      <c r="I77" s="209" t="s">
        <v>26</v>
      </c>
      <c r="J77" s="86" t="str">
        <f>IF(J14="","",J14)</f>
        <v>24. 10. 2018</v>
      </c>
      <c r="K77" s="75"/>
      <c r="L77" s="73"/>
    </row>
    <row r="78" s="1" customFormat="1" ht="6.96" customHeight="1">
      <c r="B78" s="47"/>
      <c r="C78" s="75"/>
      <c r="D78" s="75"/>
      <c r="E78" s="75"/>
      <c r="F78" s="75"/>
      <c r="G78" s="75"/>
      <c r="H78" s="75"/>
      <c r="I78" s="204"/>
      <c r="J78" s="75"/>
      <c r="K78" s="75"/>
      <c r="L78" s="73"/>
    </row>
    <row r="79" s="1" customFormat="1">
      <c r="B79" s="47"/>
      <c r="C79" s="77" t="s">
        <v>28</v>
      </c>
      <c r="D79" s="75"/>
      <c r="E79" s="75"/>
      <c r="F79" s="208" t="str">
        <f>E17</f>
        <v>SŽDC, s.o.</v>
      </c>
      <c r="G79" s="75"/>
      <c r="H79" s="75"/>
      <c r="I79" s="209" t="s">
        <v>36</v>
      </c>
      <c r="J79" s="208" t="str">
        <f>E23</f>
        <v xml:space="preserve"> </v>
      </c>
      <c r="K79" s="75"/>
      <c r="L79" s="73"/>
    </row>
    <row r="80" s="1" customFormat="1" ht="14.4" customHeight="1">
      <c r="B80" s="47"/>
      <c r="C80" s="77" t="s">
        <v>34</v>
      </c>
      <c r="D80" s="75"/>
      <c r="E80" s="75"/>
      <c r="F80" s="208" t="str">
        <f>IF(E20="","",E20)</f>
        <v/>
      </c>
      <c r="G80" s="75"/>
      <c r="H80" s="75"/>
      <c r="I80" s="204"/>
      <c r="J80" s="75"/>
      <c r="K80" s="75"/>
      <c r="L80" s="73"/>
    </row>
    <row r="81" s="1" customFormat="1" ht="10.32" customHeight="1">
      <c r="B81" s="47"/>
      <c r="C81" s="75"/>
      <c r="D81" s="75"/>
      <c r="E81" s="75"/>
      <c r="F81" s="75"/>
      <c r="G81" s="75"/>
      <c r="H81" s="75"/>
      <c r="I81" s="204"/>
      <c r="J81" s="75"/>
      <c r="K81" s="75"/>
      <c r="L81" s="73"/>
    </row>
    <row r="82" s="10" customFormat="1" ht="29.28" customHeight="1">
      <c r="B82" s="210"/>
      <c r="C82" s="211" t="s">
        <v>163</v>
      </c>
      <c r="D82" s="212" t="s">
        <v>59</v>
      </c>
      <c r="E82" s="212" t="s">
        <v>55</v>
      </c>
      <c r="F82" s="212" t="s">
        <v>164</v>
      </c>
      <c r="G82" s="212" t="s">
        <v>165</v>
      </c>
      <c r="H82" s="212" t="s">
        <v>166</v>
      </c>
      <c r="I82" s="213" t="s">
        <v>167</v>
      </c>
      <c r="J82" s="212" t="s">
        <v>154</v>
      </c>
      <c r="K82" s="214" t="s">
        <v>168</v>
      </c>
      <c r="L82" s="215"/>
      <c r="M82" s="103" t="s">
        <v>169</v>
      </c>
      <c r="N82" s="104" t="s">
        <v>44</v>
      </c>
      <c r="O82" s="104" t="s">
        <v>170</v>
      </c>
      <c r="P82" s="104" t="s">
        <v>171</v>
      </c>
      <c r="Q82" s="104" t="s">
        <v>172</v>
      </c>
      <c r="R82" s="104" t="s">
        <v>173</v>
      </c>
      <c r="S82" s="104" t="s">
        <v>174</v>
      </c>
      <c r="T82" s="105" t="s">
        <v>175</v>
      </c>
    </row>
    <row r="83" s="1" customFormat="1" ht="29.28" customHeight="1">
      <c r="B83" s="47"/>
      <c r="C83" s="109" t="s">
        <v>155</v>
      </c>
      <c r="D83" s="75"/>
      <c r="E83" s="75"/>
      <c r="F83" s="75"/>
      <c r="G83" s="75"/>
      <c r="H83" s="75"/>
      <c r="I83" s="204"/>
      <c r="J83" s="216">
        <f>BK83</f>
        <v>0</v>
      </c>
      <c r="K83" s="75"/>
      <c r="L83" s="73"/>
      <c r="M83" s="106"/>
      <c r="N83" s="107"/>
      <c r="O83" s="107"/>
      <c r="P83" s="217">
        <f>P84</f>
        <v>0</v>
      </c>
      <c r="Q83" s="107"/>
      <c r="R83" s="217">
        <f>R84</f>
        <v>0</v>
      </c>
      <c r="S83" s="107"/>
      <c r="T83" s="218">
        <f>T84</f>
        <v>0</v>
      </c>
      <c r="AT83" s="25" t="s">
        <v>73</v>
      </c>
      <c r="AU83" s="25" t="s">
        <v>156</v>
      </c>
      <c r="BK83" s="219">
        <f>BK84</f>
        <v>0</v>
      </c>
    </row>
    <row r="84" s="11" customFormat="1" ht="37.44" customHeight="1">
      <c r="B84" s="220"/>
      <c r="C84" s="221"/>
      <c r="D84" s="222" t="s">
        <v>73</v>
      </c>
      <c r="E84" s="223" t="s">
        <v>223</v>
      </c>
      <c r="F84" s="223" t="s">
        <v>224</v>
      </c>
      <c r="G84" s="221"/>
      <c r="H84" s="221"/>
      <c r="I84" s="224"/>
      <c r="J84" s="225">
        <f>BK84</f>
        <v>0</v>
      </c>
      <c r="K84" s="221"/>
      <c r="L84" s="226"/>
      <c r="M84" s="227"/>
      <c r="N84" s="228"/>
      <c r="O84" s="228"/>
      <c r="P84" s="229">
        <f>SUM(P85:P196)</f>
        <v>0</v>
      </c>
      <c r="Q84" s="228"/>
      <c r="R84" s="229">
        <f>SUM(R85:R196)</f>
        <v>0</v>
      </c>
      <c r="S84" s="228"/>
      <c r="T84" s="230">
        <f>SUM(T85:T196)</f>
        <v>0</v>
      </c>
      <c r="AR84" s="231" t="s">
        <v>185</v>
      </c>
      <c r="AT84" s="232" t="s">
        <v>73</v>
      </c>
      <c r="AU84" s="232" t="s">
        <v>74</v>
      </c>
      <c r="AY84" s="231" t="s">
        <v>178</v>
      </c>
      <c r="BK84" s="233">
        <f>SUM(BK85:BK196)</f>
        <v>0</v>
      </c>
    </row>
    <row r="85" s="1" customFormat="1" ht="51" customHeight="1">
      <c r="B85" s="47"/>
      <c r="C85" s="236" t="s">
        <v>81</v>
      </c>
      <c r="D85" s="236" t="s">
        <v>180</v>
      </c>
      <c r="E85" s="237" t="s">
        <v>225</v>
      </c>
      <c r="F85" s="238" t="s">
        <v>226</v>
      </c>
      <c r="G85" s="239" t="s">
        <v>183</v>
      </c>
      <c r="H85" s="240">
        <v>2</v>
      </c>
      <c r="I85" s="241"/>
      <c r="J85" s="242">
        <f>ROUND(I85*H85,2)</f>
        <v>0</v>
      </c>
      <c r="K85" s="238" t="s">
        <v>227</v>
      </c>
      <c r="L85" s="73"/>
      <c r="M85" s="243" t="s">
        <v>23</v>
      </c>
      <c r="N85" s="244" t="s">
        <v>45</v>
      </c>
      <c r="O85" s="48"/>
      <c r="P85" s="245">
        <f>O85*H85</f>
        <v>0</v>
      </c>
      <c r="Q85" s="245">
        <v>0</v>
      </c>
      <c r="R85" s="245">
        <f>Q85*H85</f>
        <v>0</v>
      </c>
      <c r="S85" s="245">
        <v>0</v>
      </c>
      <c r="T85" s="246">
        <f>S85*H85</f>
        <v>0</v>
      </c>
      <c r="AR85" s="25" t="s">
        <v>218</v>
      </c>
      <c r="AT85" s="25" t="s">
        <v>180</v>
      </c>
      <c r="AU85" s="25" t="s">
        <v>81</v>
      </c>
      <c r="AY85" s="25" t="s">
        <v>178</v>
      </c>
      <c r="BE85" s="247">
        <f>IF(N85="základní",J85,0)</f>
        <v>0</v>
      </c>
      <c r="BF85" s="247">
        <f>IF(N85="snížená",J85,0)</f>
        <v>0</v>
      </c>
      <c r="BG85" s="247">
        <f>IF(N85="zákl. přenesená",J85,0)</f>
        <v>0</v>
      </c>
      <c r="BH85" s="247">
        <f>IF(N85="sníž. přenesená",J85,0)</f>
        <v>0</v>
      </c>
      <c r="BI85" s="247">
        <f>IF(N85="nulová",J85,0)</f>
        <v>0</v>
      </c>
      <c r="BJ85" s="25" t="s">
        <v>81</v>
      </c>
      <c r="BK85" s="247">
        <f>ROUND(I85*H85,2)</f>
        <v>0</v>
      </c>
      <c r="BL85" s="25" t="s">
        <v>218</v>
      </c>
      <c r="BM85" s="25" t="s">
        <v>228</v>
      </c>
    </row>
    <row r="86" s="1" customFormat="1" ht="16.5" customHeight="1">
      <c r="B86" s="47"/>
      <c r="C86" s="236" t="s">
        <v>83</v>
      </c>
      <c r="D86" s="236" t="s">
        <v>180</v>
      </c>
      <c r="E86" s="237" t="s">
        <v>229</v>
      </c>
      <c r="F86" s="238" t="s">
        <v>230</v>
      </c>
      <c r="G86" s="239" t="s">
        <v>183</v>
      </c>
      <c r="H86" s="240">
        <v>8</v>
      </c>
      <c r="I86" s="241"/>
      <c r="J86" s="242">
        <f>ROUND(I86*H86,2)</f>
        <v>0</v>
      </c>
      <c r="K86" s="238" t="s">
        <v>227</v>
      </c>
      <c r="L86" s="73"/>
      <c r="M86" s="243" t="s">
        <v>23</v>
      </c>
      <c r="N86" s="244" t="s">
        <v>45</v>
      </c>
      <c r="O86" s="48"/>
      <c r="P86" s="245">
        <f>O86*H86</f>
        <v>0</v>
      </c>
      <c r="Q86" s="245">
        <v>0</v>
      </c>
      <c r="R86" s="245">
        <f>Q86*H86</f>
        <v>0</v>
      </c>
      <c r="S86" s="245">
        <v>0</v>
      </c>
      <c r="T86" s="246">
        <f>S86*H86</f>
        <v>0</v>
      </c>
      <c r="AR86" s="25" t="s">
        <v>218</v>
      </c>
      <c r="AT86" s="25" t="s">
        <v>180</v>
      </c>
      <c r="AU86" s="25" t="s">
        <v>81</v>
      </c>
      <c r="AY86" s="25" t="s">
        <v>178</v>
      </c>
      <c r="BE86" s="247">
        <f>IF(N86="základní",J86,0)</f>
        <v>0</v>
      </c>
      <c r="BF86" s="247">
        <f>IF(N86="snížená",J86,0)</f>
        <v>0</v>
      </c>
      <c r="BG86" s="247">
        <f>IF(N86="zákl. přenesená",J86,0)</f>
        <v>0</v>
      </c>
      <c r="BH86" s="247">
        <f>IF(N86="sníž. přenesená",J86,0)</f>
        <v>0</v>
      </c>
      <c r="BI86" s="247">
        <f>IF(N86="nulová",J86,0)</f>
        <v>0</v>
      </c>
      <c r="BJ86" s="25" t="s">
        <v>81</v>
      </c>
      <c r="BK86" s="247">
        <f>ROUND(I86*H86,2)</f>
        <v>0</v>
      </c>
      <c r="BL86" s="25" t="s">
        <v>218</v>
      </c>
      <c r="BM86" s="25" t="s">
        <v>231</v>
      </c>
    </row>
    <row r="87" s="1" customFormat="1" ht="25.5" customHeight="1">
      <c r="B87" s="47"/>
      <c r="C87" s="236" t="s">
        <v>191</v>
      </c>
      <c r="D87" s="236" t="s">
        <v>180</v>
      </c>
      <c r="E87" s="237" t="s">
        <v>232</v>
      </c>
      <c r="F87" s="238" t="s">
        <v>233</v>
      </c>
      <c r="G87" s="239" t="s">
        <v>183</v>
      </c>
      <c r="H87" s="240">
        <v>3</v>
      </c>
      <c r="I87" s="241"/>
      <c r="J87" s="242">
        <f>ROUND(I87*H87,2)</f>
        <v>0</v>
      </c>
      <c r="K87" s="238" t="s">
        <v>227</v>
      </c>
      <c r="L87" s="73"/>
      <c r="M87" s="243" t="s">
        <v>23</v>
      </c>
      <c r="N87" s="244" t="s">
        <v>45</v>
      </c>
      <c r="O87" s="48"/>
      <c r="P87" s="245">
        <f>O87*H87</f>
        <v>0</v>
      </c>
      <c r="Q87" s="245">
        <v>0</v>
      </c>
      <c r="R87" s="245">
        <f>Q87*H87</f>
        <v>0</v>
      </c>
      <c r="S87" s="245">
        <v>0</v>
      </c>
      <c r="T87" s="246">
        <f>S87*H87</f>
        <v>0</v>
      </c>
      <c r="AR87" s="25" t="s">
        <v>218</v>
      </c>
      <c r="AT87" s="25" t="s">
        <v>180</v>
      </c>
      <c r="AU87" s="25" t="s">
        <v>81</v>
      </c>
      <c r="AY87" s="25" t="s">
        <v>178</v>
      </c>
      <c r="BE87" s="247">
        <f>IF(N87="základní",J87,0)</f>
        <v>0</v>
      </c>
      <c r="BF87" s="247">
        <f>IF(N87="snížená",J87,0)</f>
        <v>0</v>
      </c>
      <c r="BG87" s="247">
        <f>IF(N87="zákl. přenesená",J87,0)</f>
        <v>0</v>
      </c>
      <c r="BH87" s="247">
        <f>IF(N87="sníž. přenesená",J87,0)</f>
        <v>0</v>
      </c>
      <c r="BI87" s="247">
        <f>IF(N87="nulová",J87,0)</f>
        <v>0</v>
      </c>
      <c r="BJ87" s="25" t="s">
        <v>81</v>
      </c>
      <c r="BK87" s="247">
        <f>ROUND(I87*H87,2)</f>
        <v>0</v>
      </c>
      <c r="BL87" s="25" t="s">
        <v>218</v>
      </c>
      <c r="BM87" s="25" t="s">
        <v>234</v>
      </c>
    </row>
    <row r="88" s="1" customFormat="1" ht="16.5" customHeight="1">
      <c r="B88" s="47"/>
      <c r="C88" s="236" t="s">
        <v>185</v>
      </c>
      <c r="D88" s="236" t="s">
        <v>180</v>
      </c>
      <c r="E88" s="237" t="s">
        <v>235</v>
      </c>
      <c r="F88" s="238" t="s">
        <v>236</v>
      </c>
      <c r="G88" s="239" t="s">
        <v>183</v>
      </c>
      <c r="H88" s="240">
        <v>1</v>
      </c>
      <c r="I88" s="241"/>
      <c r="J88" s="242">
        <f>ROUND(I88*H88,2)</f>
        <v>0</v>
      </c>
      <c r="K88" s="238" t="s">
        <v>227</v>
      </c>
      <c r="L88" s="73"/>
      <c r="M88" s="243" t="s">
        <v>23</v>
      </c>
      <c r="N88" s="244" t="s">
        <v>45</v>
      </c>
      <c r="O88" s="48"/>
      <c r="P88" s="245">
        <f>O88*H88</f>
        <v>0</v>
      </c>
      <c r="Q88" s="245">
        <v>0</v>
      </c>
      <c r="R88" s="245">
        <f>Q88*H88</f>
        <v>0</v>
      </c>
      <c r="S88" s="245">
        <v>0</v>
      </c>
      <c r="T88" s="246">
        <f>S88*H88</f>
        <v>0</v>
      </c>
      <c r="AR88" s="25" t="s">
        <v>218</v>
      </c>
      <c r="AT88" s="25" t="s">
        <v>180</v>
      </c>
      <c r="AU88" s="25" t="s">
        <v>81</v>
      </c>
      <c r="AY88" s="25" t="s">
        <v>178</v>
      </c>
      <c r="BE88" s="247">
        <f>IF(N88="základní",J88,0)</f>
        <v>0</v>
      </c>
      <c r="BF88" s="247">
        <f>IF(N88="snížená",J88,0)</f>
        <v>0</v>
      </c>
      <c r="BG88" s="247">
        <f>IF(N88="zákl. přenesená",J88,0)</f>
        <v>0</v>
      </c>
      <c r="BH88" s="247">
        <f>IF(N88="sníž. přenesená",J88,0)</f>
        <v>0</v>
      </c>
      <c r="BI88" s="247">
        <f>IF(N88="nulová",J88,0)</f>
        <v>0</v>
      </c>
      <c r="BJ88" s="25" t="s">
        <v>81</v>
      </c>
      <c r="BK88" s="247">
        <f>ROUND(I88*H88,2)</f>
        <v>0</v>
      </c>
      <c r="BL88" s="25" t="s">
        <v>218</v>
      </c>
      <c r="BM88" s="25" t="s">
        <v>237</v>
      </c>
    </row>
    <row r="89" s="1" customFormat="1" ht="25.5" customHeight="1">
      <c r="B89" s="47"/>
      <c r="C89" s="251" t="s">
        <v>208</v>
      </c>
      <c r="D89" s="251" t="s">
        <v>189</v>
      </c>
      <c r="E89" s="252" t="s">
        <v>238</v>
      </c>
      <c r="F89" s="253" t="s">
        <v>239</v>
      </c>
      <c r="G89" s="254" t="s">
        <v>183</v>
      </c>
      <c r="H89" s="255">
        <v>1</v>
      </c>
      <c r="I89" s="256"/>
      <c r="J89" s="257">
        <f>ROUND(I89*H89,2)</f>
        <v>0</v>
      </c>
      <c r="K89" s="253" t="s">
        <v>227</v>
      </c>
      <c r="L89" s="258"/>
      <c r="M89" s="259" t="s">
        <v>23</v>
      </c>
      <c r="N89" s="260" t="s">
        <v>45</v>
      </c>
      <c r="O89" s="48"/>
      <c r="P89" s="245">
        <f>O89*H89</f>
        <v>0</v>
      </c>
      <c r="Q89" s="245">
        <v>0</v>
      </c>
      <c r="R89" s="245">
        <f>Q89*H89</f>
        <v>0</v>
      </c>
      <c r="S89" s="245">
        <v>0</v>
      </c>
      <c r="T89" s="246">
        <f>S89*H89</f>
        <v>0</v>
      </c>
      <c r="AR89" s="25" t="s">
        <v>240</v>
      </c>
      <c r="AT89" s="25" t="s">
        <v>189</v>
      </c>
      <c r="AU89" s="25" t="s">
        <v>81</v>
      </c>
      <c r="AY89" s="25" t="s">
        <v>178</v>
      </c>
      <c r="BE89" s="247">
        <f>IF(N89="základní",J89,0)</f>
        <v>0</v>
      </c>
      <c r="BF89" s="247">
        <f>IF(N89="snížená",J89,0)</f>
        <v>0</v>
      </c>
      <c r="BG89" s="247">
        <f>IF(N89="zákl. přenesená",J89,0)</f>
        <v>0</v>
      </c>
      <c r="BH89" s="247">
        <f>IF(N89="sníž. přenesená",J89,0)</f>
        <v>0</v>
      </c>
      <c r="BI89" s="247">
        <f>IF(N89="nulová",J89,0)</f>
        <v>0</v>
      </c>
      <c r="BJ89" s="25" t="s">
        <v>81</v>
      </c>
      <c r="BK89" s="247">
        <f>ROUND(I89*H89,2)</f>
        <v>0</v>
      </c>
      <c r="BL89" s="25" t="s">
        <v>240</v>
      </c>
      <c r="BM89" s="25" t="s">
        <v>241</v>
      </c>
    </row>
    <row r="90" s="1" customFormat="1" ht="25.5" customHeight="1">
      <c r="B90" s="47"/>
      <c r="C90" s="251" t="s">
        <v>215</v>
      </c>
      <c r="D90" s="251" t="s">
        <v>189</v>
      </c>
      <c r="E90" s="252" t="s">
        <v>242</v>
      </c>
      <c r="F90" s="253" t="s">
        <v>243</v>
      </c>
      <c r="G90" s="254" t="s">
        <v>183</v>
      </c>
      <c r="H90" s="255">
        <v>3</v>
      </c>
      <c r="I90" s="256"/>
      <c r="J90" s="257">
        <f>ROUND(I90*H90,2)</f>
        <v>0</v>
      </c>
      <c r="K90" s="253" t="s">
        <v>227</v>
      </c>
      <c r="L90" s="258"/>
      <c r="M90" s="259" t="s">
        <v>23</v>
      </c>
      <c r="N90" s="260" t="s">
        <v>45</v>
      </c>
      <c r="O90" s="48"/>
      <c r="P90" s="245">
        <f>O90*H90</f>
        <v>0</v>
      </c>
      <c r="Q90" s="245">
        <v>0</v>
      </c>
      <c r="R90" s="245">
        <f>Q90*H90</f>
        <v>0</v>
      </c>
      <c r="S90" s="245">
        <v>0</v>
      </c>
      <c r="T90" s="246">
        <f>S90*H90</f>
        <v>0</v>
      </c>
      <c r="AR90" s="25" t="s">
        <v>240</v>
      </c>
      <c r="AT90" s="25" t="s">
        <v>189</v>
      </c>
      <c r="AU90" s="25" t="s">
        <v>81</v>
      </c>
      <c r="AY90" s="25" t="s">
        <v>178</v>
      </c>
      <c r="BE90" s="247">
        <f>IF(N90="základní",J90,0)</f>
        <v>0</v>
      </c>
      <c r="BF90" s="247">
        <f>IF(N90="snížená",J90,0)</f>
        <v>0</v>
      </c>
      <c r="BG90" s="247">
        <f>IF(N90="zákl. přenesená",J90,0)</f>
        <v>0</v>
      </c>
      <c r="BH90" s="247">
        <f>IF(N90="sníž. přenesená",J90,0)</f>
        <v>0</v>
      </c>
      <c r="BI90" s="247">
        <f>IF(N90="nulová",J90,0)</f>
        <v>0</v>
      </c>
      <c r="BJ90" s="25" t="s">
        <v>81</v>
      </c>
      <c r="BK90" s="247">
        <f>ROUND(I90*H90,2)</f>
        <v>0</v>
      </c>
      <c r="BL90" s="25" t="s">
        <v>240</v>
      </c>
      <c r="BM90" s="25" t="s">
        <v>244</v>
      </c>
    </row>
    <row r="91" s="1" customFormat="1" ht="25.5" customHeight="1">
      <c r="B91" s="47"/>
      <c r="C91" s="251" t="s">
        <v>245</v>
      </c>
      <c r="D91" s="251" t="s">
        <v>189</v>
      </c>
      <c r="E91" s="252" t="s">
        <v>246</v>
      </c>
      <c r="F91" s="253" t="s">
        <v>247</v>
      </c>
      <c r="G91" s="254" t="s">
        <v>183</v>
      </c>
      <c r="H91" s="255">
        <v>2</v>
      </c>
      <c r="I91" s="256"/>
      <c r="J91" s="257">
        <f>ROUND(I91*H91,2)</f>
        <v>0</v>
      </c>
      <c r="K91" s="253" t="s">
        <v>227</v>
      </c>
      <c r="L91" s="258"/>
      <c r="M91" s="259" t="s">
        <v>23</v>
      </c>
      <c r="N91" s="260" t="s">
        <v>45</v>
      </c>
      <c r="O91" s="48"/>
      <c r="P91" s="245">
        <f>O91*H91</f>
        <v>0</v>
      </c>
      <c r="Q91" s="245">
        <v>0</v>
      </c>
      <c r="R91" s="245">
        <f>Q91*H91</f>
        <v>0</v>
      </c>
      <c r="S91" s="245">
        <v>0</v>
      </c>
      <c r="T91" s="246">
        <f>S91*H91</f>
        <v>0</v>
      </c>
      <c r="AR91" s="25" t="s">
        <v>240</v>
      </c>
      <c r="AT91" s="25" t="s">
        <v>189</v>
      </c>
      <c r="AU91" s="25" t="s">
        <v>81</v>
      </c>
      <c r="AY91" s="25" t="s">
        <v>178</v>
      </c>
      <c r="BE91" s="247">
        <f>IF(N91="základní",J91,0)</f>
        <v>0</v>
      </c>
      <c r="BF91" s="247">
        <f>IF(N91="snížená",J91,0)</f>
        <v>0</v>
      </c>
      <c r="BG91" s="247">
        <f>IF(N91="zákl. přenesená",J91,0)</f>
        <v>0</v>
      </c>
      <c r="BH91" s="247">
        <f>IF(N91="sníž. přenesená",J91,0)</f>
        <v>0</v>
      </c>
      <c r="BI91" s="247">
        <f>IF(N91="nulová",J91,0)</f>
        <v>0</v>
      </c>
      <c r="BJ91" s="25" t="s">
        <v>81</v>
      </c>
      <c r="BK91" s="247">
        <f>ROUND(I91*H91,2)</f>
        <v>0</v>
      </c>
      <c r="BL91" s="25" t="s">
        <v>240</v>
      </c>
      <c r="BM91" s="25" t="s">
        <v>248</v>
      </c>
    </row>
    <row r="92" s="1" customFormat="1" ht="25.5" customHeight="1">
      <c r="B92" s="47"/>
      <c r="C92" s="251" t="s">
        <v>212</v>
      </c>
      <c r="D92" s="251" t="s">
        <v>189</v>
      </c>
      <c r="E92" s="252" t="s">
        <v>249</v>
      </c>
      <c r="F92" s="253" t="s">
        <v>250</v>
      </c>
      <c r="G92" s="254" t="s">
        <v>183</v>
      </c>
      <c r="H92" s="255">
        <v>4</v>
      </c>
      <c r="I92" s="256"/>
      <c r="J92" s="257">
        <f>ROUND(I92*H92,2)</f>
        <v>0</v>
      </c>
      <c r="K92" s="253" t="s">
        <v>227</v>
      </c>
      <c r="L92" s="258"/>
      <c r="M92" s="259" t="s">
        <v>23</v>
      </c>
      <c r="N92" s="260" t="s">
        <v>45</v>
      </c>
      <c r="O92" s="48"/>
      <c r="P92" s="245">
        <f>O92*H92</f>
        <v>0</v>
      </c>
      <c r="Q92" s="245">
        <v>0</v>
      </c>
      <c r="R92" s="245">
        <f>Q92*H92</f>
        <v>0</v>
      </c>
      <c r="S92" s="245">
        <v>0</v>
      </c>
      <c r="T92" s="246">
        <f>S92*H92</f>
        <v>0</v>
      </c>
      <c r="AR92" s="25" t="s">
        <v>240</v>
      </c>
      <c r="AT92" s="25" t="s">
        <v>189</v>
      </c>
      <c r="AU92" s="25" t="s">
        <v>81</v>
      </c>
      <c r="AY92" s="25" t="s">
        <v>178</v>
      </c>
      <c r="BE92" s="247">
        <f>IF(N92="základní",J92,0)</f>
        <v>0</v>
      </c>
      <c r="BF92" s="247">
        <f>IF(N92="snížená",J92,0)</f>
        <v>0</v>
      </c>
      <c r="BG92" s="247">
        <f>IF(N92="zákl. přenesená",J92,0)</f>
        <v>0</v>
      </c>
      <c r="BH92" s="247">
        <f>IF(N92="sníž. přenesená",J92,0)</f>
        <v>0</v>
      </c>
      <c r="BI92" s="247">
        <f>IF(N92="nulová",J92,0)</f>
        <v>0</v>
      </c>
      <c r="BJ92" s="25" t="s">
        <v>81</v>
      </c>
      <c r="BK92" s="247">
        <f>ROUND(I92*H92,2)</f>
        <v>0</v>
      </c>
      <c r="BL92" s="25" t="s">
        <v>240</v>
      </c>
      <c r="BM92" s="25" t="s">
        <v>251</v>
      </c>
    </row>
    <row r="93" s="1" customFormat="1" ht="25.5" customHeight="1">
      <c r="B93" s="47"/>
      <c r="C93" s="251" t="s">
        <v>252</v>
      </c>
      <c r="D93" s="251" t="s">
        <v>189</v>
      </c>
      <c r="E93" s="252" t="s">
        <v>253</v>
      </c>
      <c r="F93" s="253" t="s">
        <v>254</v>
      </c>
      <c r="G93" s="254" t="s">
        <v>183</v>
      </c>
      <c r="H93" s="255">
        <v>1</v>
      </c>
      <c r="I93" s="256"/>
      <c r="J93" s="257">
        <f>ROUND(I93*H93,2)</f>
        <v>0</v>
      </c>
      <c r="K93" s="253" t="s">
        <v>227</v>
      </c>
      <c r="L93" s="258"/>
      <c r="M93" s="259" t="s">
        <v>23</v>
      </c>
      <c r="N93" s="260" t="s">
        <v>45</v>
      </c>
      <c r="O93" s="48"/>
      <c r="P93" s="245">
        <f>O93*H93</f>
        <v>0</v>
      </c>
      <c r="Q93" s="245">
        <v>0</v>
      </c>
      <c r="R93" s="245">
        <f>Q93*H93</f>
        <v>0</v>
      </c>
      <c r="S93" s="245">
        <v>0</v>
      </c>
      <c r="T93" s="246">
        <f>S93*H93</f>
        <v>0</v>
      </c>
      <c r="AR93" s="25" t="s">
        <v>240</v>
      </c>
      <c r="AT93" s="25" t="s">
        <v>189</v>
      </c>
      <c r="AU93" s="25" t="s">
        <v>81</v>
      </c>
      <c r="AY93" s="25" t="s">
        <v>178</v>
      </c>
      <c r="BE93" s="247">
        <f>IF(N93="základní",J93,0)</f>
        <v>0</v>
      </c>
      <c r="BF93" s="247">
        <f>IF(N93="snížená",J93,0)</f>
        <v>0</v>
      </c>
      <c r="BG93" s="247">
        <f>IF(N93="zákl. přenesená",J93,0)</f>
        <v>0</v>
      </c>
      <c r="BH93" s="247">
        <f>IF(N93="sníž. přenesená",J93,0)</f>
        <v>0</v>
      </c>
      <c r="BI93" s="247">
        <f>IF(N93="nulová",J93,0)</f>
        <v>0</v>
      </c>
      <c r="BJ93" s="25" t="s">
        <v>81</v>
      </c>
      <c r="BK93" s="247">
        <f>ROUND(I93*H93,2)</f>
        <v>0</v>
      </c>
      <c r="BL93" s="25" t="s">
        <v>240</v>
      </c>
      <c r="BM93" s="25" t="s">
        <v>255</v>
      </c>
    </row>
    <row r="94" s="1" customFormat="1" ht="25.5" customHeight="1">
      <c r="B94" s="47"/>
      <c r="C94" s="251" t="s">
        <v>256</v>
      </c>
      <c r="D94" s="251" t="s">
        <v>189</v>
      </c>
      <c r="E94" s="252" t="s">
        <v>257</v>
      </c>
      <c r="F94" s="253" t="s">
        <v>258</v>
      </c>
      <c r="G94" s="254" t="s">
        <v>183</v>
      </c>
      <c r="H94" s="255">
        <v>1</v>
      </c>
      <c r="I94" s="256"/>
      <c r="J94" s="257">
        <f>ROUND(I94*H94,2)</f>
        <v>0</v>
      </c>
      <c r="K94" s="253" t="s">
        <v>227</v>
      </c>
      <c r="L94" s="258"/>
      <c r="M94" s="259" t="s">
        <v>23</v>
      </c>
      <c r="N94" s="260" t="s">
        <v>45</v>
      </c>
      <c r="O94" s="48"/>
      <c r="P94" s="245">
        <f>O94*H94</f>
        <v>0</v>
      </c>
      <c r="Q94" s="245">
        <v>0</v>
      </c>
      <c r="R94" s="245">
        <f>Q94*H94</f>
        <v>0</v>
      </c>
      <c r="S94" s="245">
        <v>0</v>
      </c>
      <c r="T94" s="246">
        <f>S94*H94</f>
        <v>0</v>
      </c>
      <c r="AR94" s="25" t="s">
        <v>240</v>
      </c>
      <c r="AT94" s="25" t="s">
        <v>189</v>
      </c>
      <c r="AU94" s="25" t="s">
        <v>81</v>
      </c>
      <c r="AY94" s="25" t="s">
        <v>178</v>
      </c>
      <c r="BE94" s="247">
        <f>IF(N94="základní",J94,0)</f>
        <v>0</v>
      </c>
      <c r="BF94" s="247">
        <f>IF(N94="snížená",J94,0)</f>
        <v>0</v>
      </c>
      <c r="BG94" s="247">
        <f>IF(N94="zákl. přenesená",J94,0)</f>
        <v>0</v>
      </c>
      <c r="BH94" s="247">
        <f>IF(N94="sníž. přenesená",J94,0)</f>
        <v>0</v>
      </c>
      <c r="BI94" s="247">
        <f>IF(N94="nulová",J94,0)</f>
        <v>0</v>
      </c>
      <c r="BJ94" s="25" t="s">
        <v>81</v>
      </c>
      <c r="BK94" s="247">
        <f>ROUND(I94*H94,2)</f>
        <v>0</v>
      </c>
      <c r="BL94" s="25" t="s">
        <v>240</v>
      </c>
      <c r="BM94" s="25" t="s">
        <v>259</v>
      </c>
    </row>
    <row r="95" s="1" customFormat="1" ht="38.25" customHeight="1">
      <c r="B95" s="47"/>
      <c r="C95" s="236" t="s">
        <v>260</v>
      </c>
      <c r="D95" s="236" t="s">
        <v>180</v>
      </c>
      <c r="E95" s="237" t="s">
        <v>261</v>
      </c>
      <c r="F95" s="238" t="s">
        <v>262</v>
      </c>
      <c r="G95" s="239" t="s">
        <v>183</v>
      </c>
      <c r="H95" s="240">
        <v>3</v>
      </c>
      <c r="I95" s="241"/>
      <c r="J95" s="242">
        <f>ROUND(I95*H95,2)</f>
        <v>0</v>
      </c>
      <c r="K95" s="238" t="s">
        <v>227</v>
      </c>
      <c r="L95" s="73"/>
      <c r="M95" s="243" t="s">
        <v>23</v>
      </c>
      <c r="N95" s="244" t="s">
        <v>45</v>
      </c>
      <c r="O95" s="48"/>
      <c r="P95" s="245">
        <f>O95*H95</f>
        <v>0</v>
      </c>
      <c r="Q95" s="245">
        <v>0</v>
      </c>
      <c r="R95" s="245">
        <f>Q95*H95</f>
        <v>0</v>
      </c>
      <c r="S95" s="245">
        <v>0</v>
      </c>
      <c r="T95" s="246">
        <f>S95*H95</f>
        <v>0</v>
      </c>
      <c r="AR95" s="25" t="s">
        <v>218</v>
      </c>
      <c r="AT95" s="25" t="s">
        <v>180</v>
      </c>
      <c r="AU95" s="25" t="s">
        <v>81</v>
      </c>
      <c r="AY95" s="25" t="s">
        <v>178</v>
      </c>
      <c r="BE95" s="247">
        <f>IF(N95="základní",J95,0)</f>
        <v>0</v>
      </c>
      <c r="BF95" s="247">
        <f>IF(N95="snížená",J95,0)</f>
        <v>0</v>
      </c>
      <c r="BG95" s="247">
        <f>IF(N95="zákl. přenesená",J95,0)</f>
        <v>0</v>
      </c>
      <c r="BH95" s="247">
        <f>IF(N95="sníž. přenesená",J95,0)</f>
        <v>0</v>
      </c>
      <c r="BI95" s="247">
        <f>IF(N95="nulová",J95,0)</f>
        <v>0</v>
      </c>
      <c r="BJ95" s="25" t="s">
        <v>81</v>
      </c>
      <c r="BK95" s="247">
        <f>ROUND(I95*H95,2)</f>
        <v>0</v>
      </c>
      <c r="BL95" s="25" t="s">
        <v>218</v>
      </c>
      <c r="BM95" s="25" t="s">
        <v>263</v>
      </c>
    </row>
    <row r="96" s="1" customFormat="1" ht="16.5" customHeight="1">
      <c r="B96" s="47"/>
      <c r="C96" s="236" t="s">
        <v>264</v>
      </c>
      <c r="D96" s="236" t="s">
        <v>180</v>
      </c>
      <c r="E96" s="237" t="s">
        <v>265</v>
      </c>
      <c r="F96" s="238" t="s">
        <v>266</v>
      </c>
      <c r="G96" s="239" t="s">
        <v>183</v>
      </c>
      <c r="H96" s="240">
        <v>3</v>
      </c>
      <c r="I96" s="241"/>
      <c r="J96" s="242">
        <f>ROUND(I96*H96,2)</f>
        <v>0</v>
      </c>
      <c r="K96" s="238" t="s">
        <v>227</v>
      </c>
      <c r="L96" s="73"/>
      <c r="M96" s="243" t="s">
        <v>23</v>
      </c>
      <c r="N96" s="244" t="s">
        <v>45</v>
      </c>
      <c r="O96" s="48"/>
      <c r="P96" s="245">
        <f>O96*H96</f>
        <v>0</v>
      </c>
      <c r="Q96" s="245">
        <v>0</v>
      </c>
      <c r="R96" s="245">
        <f>Q96*H96</f>
        <v>0</v>
      </c>
      <c r="S96" s="245">
        <v>0</v>
      </c>
      <c r="T96" s="246">
        <f>S96*H96</f>
        <v>0</v>
      </c>
      <c r="AR96" s="25" t="s">
        <v>218</v>
      </c>
      <c r="AT96" s="25" t="s">
        <v>180</v>
      </c>
      <c r="AU96" s="25" t="s">
        <v>81</v>
      </c>
      <c r="AY96" s="25" t="s">
        <v>178</v>
      </c>
      <c r="BE96" s="247">
        <f>IF(N96="základní",J96,0)</f>
        <v>0</v>
      </c>
      <c r="BF96" s="247">
        <f>IF(N96="snížená",J96,0)</f>
        <v>0</v>
      </c>
      <c r="BG96" s="247">
        <f>IF(N96="zákl. přenesená",J96,0)</f>
        <v>0</v>
      </c>
      <c r="BH96" s="247">
        <f>IF(N96="sníž. přenesená",J96,0)</f>
        <v>0</v>
      </c>
      <c r="BI96" s="247">
        <f>IF(N96="nulová",J96,0)</f>
        <v>0</v>
      </c>
      <c r="BJ96" s="25" t="s">
        <v>81</v>
      </c>
      <c r="BK96" s="247">
        <f>ROUND(I96*H96,2)</f>
        <v>0</v>
      </c>
      <c r="BL96" s="25" t="s">
        <v>218</v>
      </c>
      <c r="BM96" s="25" t="s">
        <v>267</v>
      </c>
    </row>
    <row r="97" s="1" customFormat="1" ht="25.5" customHeight="1">
      <c r="B97" s="47"/>
      <c r="C97" s="251" t="s">
        <v>268</v>
      </c>
      <c r="D97" s="251" t="s">
        <v>189</v>
      </c>
      <c r="E97" s="252" t="s">
        <v>269</v>
      </c>
      <c r="F97" s="253" t="s">
        <v>270</v>
      </c>
      <c r="G97" s="254" t="s">
        <v>183</v>
      </c>
      <c r="H97" s="255">
        <v>3</v>
      </c>
      <c r="I97" s="256"/>
      <c r="J97" s="257">
        <f>ROUND(I97*H97,2)</f>
        <v>0</v>
      </c>
      <c r="K97" s="253" t="s">
        <v>227</v>
      </c>
      <c r="L97" s="258"/>
      <c r="M97" s="259" t="s">
        <v>23</v>
      </c>
      <c r="N97" s="260" t="s">
        <v>45</v>
      </c>
      <c r="O97" s="48"/>
      <c r="P97" s="245">
        <f>O97*H97</f>
        <v>0</v>
      </c>
      <c r="Q97" s="245">
        <v>0</v>
      </c>
      <c r="R97" s="245">
        <f>Q97*H97</f>
        <v>0</v>
      </c>
      <c r="S97" s="245">
        <v>0</v>
      </c>
      <c r="T97" s="246">
        <f>S97*H97</f>
        <v>0</v>
      </c>
      <c r="AR97" s="25" t="s">
        <v>240</v>
      </c>
      <c r="AT97" s="25" t="s">
        <v>189</v>
      </c>
      <c r="AU97" s="25" t="s">
        <v>81</v>
      </c>
      <c r="AY97" s="25" t="s">
        <v>178</v>
      </c>
      <c r="BE97" s="247">
        <f>IF(N97="základní",J97,0)</f>
        <v>0</v>
      </c>
      <c r="BF97" s="247">
        <f>IF(N97="snížená",J97,0)</f>
        <v>0</v>
      </c>
      <c r="BG97" s="247">
        <f>IF(N97="zákl. přenesená",J97,0)</f>
        <v>0</v>
      </c>
      <c r="BH97" s="247">
        <f>IF(N97="sníž. přenesená",J97,0)</f>
        <v>0</v>
      </c>
      <c r="BI97" s="247">
        <f>IF(N97="nulová",J97,0)</f>
        <v>0</v>
      </c>
      <c r="BJ97" s="25" t="s">
        <v>81</v>
      </c>
      <c r="BK97" s="247">
        <f>ROUND(I97*H97,2)</f>
        <v>0</v>
      </c>
      <c r="BL97" s="25" t="s">
        <v>240</v>
      </c>
      <c r="BM97" s="25" t="s">
        <v>271</v>
      </c>
    </row>
    <row r="98" s="1" customFormat="1" ht="16.5" customHeight="1">
      <c r="B98" s="47"/>
      <c r="C98" s="251" t="s">
        <v>272</v>
      </c>
      <c r="D98" s="251" t="s">
        <v>189</v>
      </c>
      <c r="E98" s="252" t="s">
        <v>273</v>
      </c>
      <c r="F98" s="253" t="s">
        <v>274</v>
      </c>
      <c r="G98" s="254" t="s">
        <v>183</v>
      </c>
      <c r="H98" s="255">
        <v>1</v>
      </c>
      <c r="I98" s="256"/>
      <c r="J98" s="257">
        <f>ROUND(I98*H98,2)</f>
        <v>0</v>
      </c>
      <c r="K98" s="253" t="s">
        <v>227</v>
      </c>
      <c r="L98" s="258"/>
      <c r="M98" s="259" t="s">
        <v>23</v>
      </c>
      <c r="N98" s="260" t="s">
        <v>45</v>
      </c>
      <c r="O98" s="48"/>
      <c r="P98" s="245">
        <f>O98*H98</f>
        <v>0</v>
      </c>
      <c r="Q98" s="245">
        <v>0</v>
      </c>
      <c r="R98" s="245">
        <f>Q98*H98</f>
        <v>0</v>
      </c>
      <c r="S98" s="245">
        <v>0</v>
      </c>
      <c r="T98" s="246">
        <f>S98*H98</f>
        <v>0</v>
      </c>
      <c r="AR98" s="25" t="s">
        <v>240</v>
      </c>
      <c r="AT98" s="25" t="s">
        <v>189</v>
      </c>
      <c r="AU98" s="25" t="s">
        <v>81</v>
      </c>
      <c r="AY98" s="25" t="s">
        <v>178</v>
      </c>
      <c r="BE98" s="247">
        <f>IF(N98="základní",J98,0)</f>
        <v>0</v>
      </c>
      <c r="BF98" s="247">
        <f>IF(N98="snížená",J98,0)</f>
        <v>0</v>
      </c>
      <c r="BG98" s="247">
        <f>IF(N98="zákl. přenesená",J98,0)</f>
        <v>0</v>
      </c>
      <c r="BH98" s="247">
        <f>IF(N98="sníž. přenesená",J98,0)</f>
        <v>0</v>
      </c>
      <c r="BI98" s="247">
        <f>IF(N98="nulová",J98,0)</f>
        <v>0</v>
      </c>
      <c r="BJ98" s="25" t="s">
        <v>81</v>
      </c>
      <c r="BK98" s="247">
        <f>ROUND(I98*H98,2)</f>
        <v>0</v>
      </c>
      <c r="BL98" s="25" t="s">
        <v>240</v>
      </c>
      <c r="BM98" s="25" t="s">
        <v>275</v>
      </c>
    </row>
    <row r="99" s="1" customFormat="1" ht="25.5" customHeight="1">
      <c r="B99" s="47"/>
      <c r="C99" s="236" t="s">
        <v>10</v>
      </c>
      <c r="D99" s="236" t="s">
        <v>180</v>
      </c>
      <c r="E99" s="237" t="s">
        <v>276</v>
      </c>
      <c r="F99" s="238" t="s">
        <v>277</v>
      </c>
      <c r="G99" s="239" t="s">
        <v>183</v>
      </c>
      <c r="H99" s="240">
        <v>1</v>
      </c>
      <c r="I99" s="241"/>
      <c r="J99" s="242">
        <f>ROUND(I99*H99,2)</f>
        <v>0</v>
      </c>
      <c r="K99" s="238" t="s">
        <v>227</v>
      </c>
      <c r="L99" s="73"/>
      <c r="M99" s="243" t="s">
        <v>23</v>
      </c>
      <c r="N99" s="244" t="s">
        <v>45</v>
      </c>
      <c r="O99" s="48"/>
      <c r="P99" s="245">
        <f>O99*H99</f>
        <v>0</v>
      </c>
      <c r="Q99" s="245">
        <v>0</v>
      </c>
      <c r="R99" s="245">
        <f>Q99*H99</f>
        <v>0</v>
      </c>
      <c r="S99" s="245">
        <v>0</v>
      </c>
      <c r="T99" s="246">
        <f>S99*H99</f>
        <v>0</v>
      </c>
      <c r="AR99" s="25" t="s">
        <v>218</v>
      </c>
      <c r="AT99" s="25" t="s">
        <v>180</v>
      </c>
      <c r="AU99" s="25" t="s">
        <v>81</v>
      </c>
      <c r="AY99" s="25" t="s">
        <v>178</v>
      </c>
      <c r="BE99" s="247">
        <f>IF(N99="základní",J99,0)</f>
        <v>0</v>
      </c>
      <c r="BF99" s="247">
        <f>IF(N99="snížená",J99,0)</f>
        <v>0</v>
      </c>
      <c r="BG99" s="247">
        <f>IF(N99="zákl. přenesená",J99,0)</f>
        <v>0</v>
      </c>
      <c r="BH99" s="247">
        <f>IF(N99="sníž. přenesená",J99,0)</f>
        <v>0</v>
      </c>
      <c r="BI99" s="247">
        <f>IF(N99="nulová",J99,0)</f>
        <v>0</v>
      </c>
      <c r="BJ99" s="25" t="s">
        <v>81</v>
      </c>
      <c r="BK99" s="247">
        <f>ROUND(I99*H99,2)</f>
        <v>0</v>
      </c>
      <c r="BL99" s="25" t="s">
        <v>218</v>
      </c>
      <c r="BM99" s="25" t="s">
        <v>278</v>
      </c>
    </row>
    <row r="100" s="1" customFormat="1" ht="25.5" customHeight="1">
      <c r="B100" s="47"/>
      <c r="C100" s="251" t="s">
        <v>279</v>
      </c>
      <c r="D100" s="251" t="s">
        <v>189</v>
      </c>
      <c r="E100" s="252" t="s">
        <v>280</v>
      </c>
      <c r="F100" s="253" t="s">
        <v>281</v>
      </c>
      <c r="G100" s="254" t="s">
        <v>183</v>
      </c>
      <c r="H100" s="255">
        <v>1</v>
      </c>
      <c r="I100" s="256"/>
      <c r="J100" s="257">
        <f>ROUND(I100*H100,2)</f>
        <v>0</v>
      </c>
      <c r="K100" s="253" t="s">
        <v>227</v>
      </c>
      <c r="L100" s="258"/>
      <c r="M100" s="259" t="s">
        <v>23</v>
      </c>
      <c r="N100" s="260" t="s">
        <v>45</v>
      </c>
      <c r="O100" s="48"/>
      <c r="P100" s="245">
        <f>O100*H100</f>
        <v>0</v>
      </c>
      <c r="Q100" s="245">
        <v>0</v>
      </c>
      <c r="R100" s="245">
        <f>Q100*H100</f>
        <v>0</v>
      </c>
      <c r="S100" s="245">
        <v>0</v>
      </c>
      <c r="T100" s="246">
        <f>S100*H100</f>
        <v>0</v>
      </c>
      <c r="AR100" s="25" t="s">
        <v>240</v>
      </c>
      <c r="AT100" s="25" t="s">
        <v>189</v>
      </c>
      <c r="AU100" s="25" t="s">
        <v>81</v>
      </c>
      <c r="AY100" s="25" t="s">
        <v>178</v>
      </c>
      <c r="BE100" s="247">
        <f>IF(N100="základní",J100,0)</f>
        <v>0</v>
      </c>
      <c r="BF100" s="247">
        <f>IF(N100="snížená",J100,0)</f>
        <v>0</v>
      </c>
      <c r="BG100" s="247">
        <f>IF(N100="zákl. přenesená",J100,0)</f>
        <v>0</v>
      </c>
      <c r="BH100" s="247">
        <f>IF(N100="sníž. přenesená",J100,0)</f>
        <v>0</v>
      </c>
      <c r="BI100" s="247">
        <f>IF(N100="nulová",J100,0)</f>
        <v>0</v>
      </c>
      <c r="BJ100" s="25" t="s">
        <v>81</v>
      </c>
      <c r="BK100" s="247">
        <f>ROUND(I100*H100,2)</f>
        <v>0</v>
      </c>
      <c r="BL100" s="25" t="s">
        <v>240</v>
      </c>
      <c r="BM100" s="25" t="s">
        <v>282</v>
      </c>
    </row>
    <row r="101" s="1" customFormat="1" ht="25.5" customHeight="1">
      <c r="B101" s="47"/>
      <c r="C101" s="236" t="s">
        <v>283</v>
      </c>
      <c r="D101" s="236" t="s">
        <v>180</v>
      </c>
      <c r="E101" s="237" t="s">
        <v>284</v>
      </c>
      <c r="F101" s="238" t="s">
        <v>285</v>
      </c>
      <c r="G101" s="239" t="s">
        <v>183</v>
      </c>
      <c r="H101" s="240">
        <v>2</v>
      </c>
      <c r="I101" s="241"/>
      <c r="J101" s="242">
        <f>ROUND(I101*H101,2)</f>
        <v>0</v>
      </c>
      <c r="K101" s="238" t="s">
        <v>227</v>
      </c>
      <c r="L101" s="73"/>
      <c r="M101" s="243" t="s">
        <v>23</v>
      </c>
      <c r="N101" s="244" t="s">
        <v>45</v>
      </c>
      <c r="O101" s="48"/>
      <c r="P101" s="245">
        <f>O101*H101</f>
        <v>0</v>
      </c>
      <c r="Q101" s="245">
        <v>0</v>
      </c>
      <c r="R101" s="245">
        <f>Q101*H101</f>
        <v>0</v>
      </c>
      <c r="S101" s="245">
        <v>0</v>
      </c>
      <c r="T101" s="246">
        <f>S101*H101</f>
        <v>0</v>
      </c>
      <c r="AR101" s="25" t="s">
        <v>218</v>
      </c>
      <c r="AT101" s="25" t="s">
        <v>180</v>
      </c>
      <c r="AU101" s="25" t="s">
        <v>81</v>
      </c>
      <c r="AY101" s="25" t="s">
        <v>178</v>
      </c>
      <c r="BE101" s="247">
        <f>IF(N101="základní",J101,0)</f>
        <v>0</v>
      </c>
      <c r="BF101" s="247">
        <f>IF(N101="snížená",J101,0)</f>
        <v>0</v>
      </c>
      <c r="BG101" s="247">
        <f>IF(N101="zákl. přenesená",J101,0)</f>
        <v>0</v>
      </c>
      <c r="BH101" s="247">
        <f>IF(N101="sníž. přenesená",J101,0)</f>
        <v>0</v>
      </c>
      <c r="BI101" s="247">
        <f>IF(N101="nulová",J101,0)</f>
        <v>0</v>
      </c>
      <c r="BJ101" s="25" t="s">
        <v>81</v>
      </c>
      <c r="BK101" s="247">
        <f>ROUND(I101*H101,2)</f>
        <v>0</v>
      </c>
      <c r="BL101" s="25" t="s">
        <v>218</v>
      </c>
      <c r="BM101" s="25" t="s">
        <v>286</v>
      </c>
    </row>
    <row r="102" s="1" customFormat="1" ht="25.5" customHeight="1">
      <c r="B102" s="47"/>
      <c r="C102" s="251" t="s">
        <v>287</v>
      </c>
      <c r="D102" s="251" t="s">
        <v>189</v>
      </c>
      <c r="E102" s="252" t="s">
        <v>288</v>
      </c>
      <c r="F102" s="253" t="s">
        <v>289</v>
      </c>
      <c r="G102" s="254" t="s">
        <v>183</v>
      </c>
      <c r="H102" s="255">
        <v>2</v>
      </c>
      <c r="I102" s="256"/>
      <c r="J102" s="257">
        <f>ROUND(I102*H102,2)</f>
        <v>0</v>
      </c>
      <c r="K102" s="253" t="s">
        <v>227</v>
      </c>
      <c r="L102" s="258"/>
      <c r="M102" s="259" t="s">
        <v>23</v>
      </c>
      <c r="N102" s="260" t="s">
        <v>45</v>
      </c>
      <c r="O102" s="48"/>
      <c r="P102" s="245">
        <f>O102*H102</f>
        <v>0</v>
      </c>
      <c r="Q102" s="245">
        <v>0</v>
      </c>
      <c r="R102" s="245">
        <f>Q102*H102</f>
        <v>0</v>
      </c>
      <c r="S102" s="245">
        <v>0</v>
      </c>
      <c r="T102" s="246">
        <f>S102*H102</f>
        <v>0</v>
      </c>
      <c r="AR102" s="25" t="s">
        <v>240</v>
      </c>
      <c r="AT102" s="25" t="s">
        <v>189</v>
      </c>
      <c r="AU102" s="25" t="s">
        <v>81</v>
      </c>
      <c r="AY102" s="25" t="s">
        <v>178</v>
      </c>
      <c r="BE102" s="247">
        <f>IF(N102="základní",J102,0)</f>
        <v>0</v>
      </c>
      <c r="BF102" s="247">
        <f>IF(N102="snížená",J102,0)</f>
        <v>0</v>
      </c>
      <c r="BG102" s="247">
        <f>IF(N102="zákl. přenesená",J102,0)</f>
        <v>0</v>
      </c>
      <c r="BH102" s="247">
        <f>IF(N102="sníž. přenesená",J102,0)</f>
        <v>0</v>
      </c>
      <c r="BI102" s="247">
        <f>IF(N102="nulová",J102,0)</f>
        <v>0</v>
      </c>
      <c r="BJ102" s="25" t="s">
        <v>81</v>
      </c>
      <c r="BK102" s="247">
        <f>ROUND(I102*H102,2)</f>
        <v>0</v>
      </c>
      <c r="BL102" s="25" t="s">
        <v>240</v>
      </c>
      <c r="BM102" s="25" t="s">
        <v>290</v>
      </c>
    </row>
    <row r="103" s="1" customFormat="1" ht="76.5" customHeight="1">
      <c r="B103" s="47"/>
      <c r="C103" s="236" t="s">
        <v>291</v>
      </c>
      <c r="D103" s="236" t="s">
        <v>180</v>
      </c>
      <c r="E103" s="237" t="s">
        <v>292</v>
      </c>
      <c r="F103" s="238" t="s">
        <v>293</v>
      </c>
      <c r="G103" s="239" t="s">
        <v>183</v>
      </c>
      <c r="H103" s="240">
        <v>1</v>
      </c>
      <c r="I103" s="241"/>
      <c r="J103" s="242">
        <f>ROUND(I103*H103,2)</f>
        <v>0</v>
      </c>
      <c r="K103" s="238" t="s">
        <v>227</v>
      </c>
      <c r="L103" s="73"/>
      <c r="M103" s="243" t="s">
        <v>23</v>
      </c>
      <c r="N103" s="244" t="s">
        <v>45</v>
      </c>
      <c r="O103" s="48"/>
      <c r="P103" s="245">
        <f>O103*H103</f>
        <v>0</v>
      </c>
      <c r="Q103" s="245">
        <v>0</v>
      </c>
      <c r="R103" s="245">
        <f>Q103*H103</f>
        <v>0</v>
      </c>
      <c r="S103" s="245">
        <v>0</v>
      </c>
      <c r="T103" s="246">
        <f>S103*H103</f>
        <v>0</v>
      </c>
      <c r="AR103" s="25" t="s">
        <v>218</v>
      </c>
      <c r="AT103" s="25" t="s">
        <v>180</v>
      </c>
      <c r="AU103" s="25" t="s">
        <v>81</v>
      </c>
      <c r="AY103" s="25" t="s">
        <v>178</v>
      </c>
      <c r="BE103" s="247">
        <f>IF(N103="základní",J103,0)</f>
        <v>0</v>
      </c>
      <c r="BF103" s="247">
        <f>IF(N103="snížená",J103,0)</f>
        <v>0</v>
      </c>
      <c r="BG103" s="247">
        <f>IF(N103="zákl. přenesená",J103,0)</f>
        <v>0</v>
      </c>
      <c r="BH103" s="247">
        <f>IF(N103="sníž. přenesená",J103,0)</f>
        <v>0</v>
      </c>
      <c r="BI103" s="247">
        <f>IF(N103="nulová",J103,0)</f>
        <v>0</v>
      </c>
      <c r="BJ103" s="25" t="s">
        <v>81</v>
      </c>
      <c r="BK103" s="247">
        <f>ROUND(I103*H103,2)</f>
        <v>0</v>
      </c>
      <c r="BL103" s="25" t="s">
        <v>218</v>
      </c>
      <c r="BM103" s="25" t="s">
        <v>294</v>
      </c>
    </row>
    <row r="104" s="1" customFormat="1" ht="25.5" customHeight="1">
      <c r="B104" s="47"/>
      <c r="C104" s="236" t="s">
        <v>295</v>
      </c>
      <c r="D104" s="236" t="s">
        <v>180</v>
      </c>
      <c r="E104" s="237" t="s">
        <v>296</v>
      </c>
      <c r="F104" s="238" t="s">
        <v>297</v>
      </c>
      <c r="G104" s="239" t="s">
        <v>183</v>
      </c>
      <c r="H104" s="240">
        <v>7</v>
      </c>
      <c r="I104" s="241"/>
      <c r="J104" s="242">
        <f>ROUND(I104*H104,2)</f>
        <v>0</v>
      </c>
      <c r="K104" s="238" t="s">
        <v>227</v>
      </c>
      <c r="L104" s="73"/>
      <c r="M104" s="243" t="s">
        <v>23</v>
      </c>
      <c r="N104" s="244" t="s">
        <v>45</v>
      </c>
      <c r="O104" s="48"/>
      <c r="P104" s="245">
        <f>O104*H104</f>
        <v>0</v>
      </c>
      <c r="Q104" s="245">
        <v>0</v>
      </c>
      <c r="R104" s="245">
        <f>Q104*H104</f>
        <v>0</v>
      </c>
      <c r="S104" s="245">
        <v>0</v>
      </c>
      <c r="T104" s="246">
        <f>S104*H104</f>
        <v>0</v>
      </c>
      <c r="AR104" s="25" t="s">
        <v>218</v>
      </c>
      <c r="AT104" s="25" t="s">
        <v>180</v>
      </c>
      <c r="AU104" s="25" t="s">
        <v>81</v>
      </c>
      <c r="AY104" s="25" t="s">
        <v>178</v>
      </c>
      <c r="BE104" s="247">
        <f>IF(N104="základní",J104,0)</f>
        <v>0</v>
      </c>
      <c r="BF104" s="247">
        <f>IF(N104="snížená",J104,0)</f>
        <v>0</v>
      </c>
      <c r="BG104" s="247">
        <f>IF(N104="zákl. přenesená",J104,0)</f>
        <v>0</v>
      </c>
      <c r="BH104" s="247">
        <f>IF(N104="sníž. přenesená",J104,0)</f>
        <v>0</v>
      </c>
      <c r="BI104" s="247">
        <f>IF(N104="nulová",J104,0)</f>
        <v>0</v>
      </c>
      <c r="BJ104" s="25" t="s">
        <v>81</v>
      </c>
      <c r="BK104" s="247">
        <f>ROUND(I104*H104,2)</f>
        <v>0</v>
      </c>
      <c r="BL104" s="25" t="s">
        <v>218</v>
      </c>
      <c r="BM104" s="25" t="s">
        <v>298</v>
      </c>
    </row>
    <row r="105" s="1" customFormat="1" ht="38.25" customHeight="1">
      <c r="B105" s="47"/>
      <c r="C105" s="236" t="s">
        <v>9</v>
      </c>
      <c r="D105" s="236" t="s">
        <v>180</v>
      </c>
      <c r="E105" s="237" t="s">
        <v>299</v>
      </c>
      <c r="F105" s="238" t="s">
        <v>300</v>
      </c>
      <c r="G105" s="239" t="s">
        <v>183</v>
      </c>
      <c r="H105" s="240">
        <v>1</v>
      </c>
      <c r="I105" s="241"/>
      <c r="J105" s="242">
        <f>ROUND(I105*H105,2)</f>
        <v>0</v>
      </c>
      <c r="K105" s="238" t="s">
        <v>227</v>
      </c>
      <c r="L105" s="73"/>
      <c r="M105" s="243" t="s">
        <v>23</v>
      </c>
      <c r="N105" s="244" t="s">
        <v>45</v>
      </c>
      <c r="O105" s="48"/>
      <c r="P105" s="245">
        <f>O105*H105</f>
        <v>0</v>
      </c>
      <c r="Q105" s="245">
        <v>0</v>
      </c>
      <c r="R105" s="245">
        <f>Q105*H105</f>
        <v>0</v>
      </c>
      <c r="S105" s="245">
        <v>0</v>
      </c>
      <c r="T105" s="246">
        <f>S105*H105</f>
        <v>0</v>
      </c>
      <c r="AR105" s="25" t="s">
        <v>218</v>
      </c>
      <c r="AT105" s="25" t="s">
        <v>180</v>
      </c>
      <c r="AU105" s="25" t="s">
        <v>81</v>
      </c>
      <c r="AY105" s="25" t="s">
        <v>178</v>
      </c>
      <c r="BE105" s="247">
        <f>IF(N105="základní",J105,0)</f>
        <v>0</v>
      </c>
      <c r="BF105" s="247">
        <f>IF(N105="snížená",J105,0)</f>
        <v>0</v>
      </c>
      <c r="BG105" s="247">
        <f>IF(N105="zákl. přenesená",J105,0)</f>
        <v>0</v>
      </c>
      <c r="BH105" s="247">
        <f>IF(N105="sníž. přenesená",J105,0)</f>
        <v>0</v>
      </c>
      <c r="BI105" s="247">
        <f>IF(N105="nulová",J105,0)</f>
        <v>0</v>
      </c>
      <c r="BJ105" s="25" t="s">
        <v>81</v>
      </c>
      <c r="BK105" s="247">
        <f>ROUND(I105*H105,2)</f>
        <v>0</v>
      </c>
      <c r="BL105" s="25" t="s">
        <v>218</v>
      </c>
      <c r="BM105" s="25" t="s">
        <v>301</v>
      </c>
    </row>
    <row r="106" s="1" customFormat="1" ht="16.5" customHeight="1">
      <c r="B106" s="47"/>
      <c r="C106" s="236" t="s">
        <v>302</v>
      </c>
      <c r="D106" s="236" t="s">
        <v>180</v>
      </c>
      <c r="E106" s="237" t="s">
        <v>303</v>
      </c>
      <c r="F106" s="238" t="s">
        <v>304</v>
      </c>
      <c r="G106" s="239" t="s">
        <v>183</v>
      </c>
      <c r="H106" s="240">
        <v>1</v>
      </c>
      <c r="I106" s="241"/>
      <c r="J106" s="242">
        <f>ROUND(I106*H106,2)</f>
        <v>0</v>
      </c>
      <c r="K106" s="238" t="s">
        <v>227</v>
      </c>
      <c r="L106" s="73"/>
      <c r="M106" s="243" t="s">
        <v>23</v>
      </c>
      <c r="N106" s="244" t="s">
        <v>45</v>
      </c>
      <c r="O106" s="48"/>
      <c r="P106" s="245">
        <f>O106*H106</f>
        <v>0</v>
      </c>
      <c r="Q106" s="245">
        <v>0</v>
      </c>
      <c r="R106" s="245">
        <f>Q106*H106</f>
        <v>0</v>
      </c>
      <c r="S106" s="245">
        <v>0</v>
      </c>
      <c r="T106" s="246">
        <f>S106*H106</f>
        <v>0</v>
      </c>
      <c r="AR106" s="25" t="s">
        <v>218</v>
      </c>
      <c r="AT106" s="25" t="s">
        <v>180</v>
      </c>
      <c r="AU106" s="25" t="s">
        <v>81</v>
      </c>
      <c r="AY106" s="25" t="s">
        <v>178</v>
      </c>
      <c r="BE106" s="247">
        <f>IF(N106="základní",J106,0)</f>
        <v>0</v>
      </c>
      <c r="BF106" s="247">
        <f>IF(N106="snížená",J106,0)</f>
        <v>0</v>
      </c>
      <c r="BG106" s="247">
        <f>IF(N106="zákl. přenesená",J106,0)</f>
        <v>0</v>
      </c>
      <c r="BH106" s="247">
        <f>IF(N106="sníž. přenesená",J106,0)</f>
        <v>0</v>
      </c>
      <c r="BI106" s="247">
        <f>IF(N106="nulová",J106,0)</f>
        <v>0</v>
      </c>
      <c r="BJ106" s="25" t="s">
        <v>81</v>
      </c>
      <c r="BK106" s="247">
        <f>ROUND(I106*H106,2)</f>
        <v>0</v>
      </c>
      <c r="BL106" s="25" t="s">
        <v>218</v>
      </c>
      <c r="BM106" s="25" t="s">
        <v>305</v>
      </c>
    </row>
    <row r="107" s="1" customFormat="1" ht="16.5" customHeight="1">
      <c r="B107" s="47"/>
      <c r="C107" s="236" t="s">
        <v>306</v>
      </c>
      <c r="D107" s="236" t="s">
        <v>180</v>
      </c>
      <c r="E107" s="237" t="s">
        <v>307</v>
      </c>
      <c r="F107" s="238" t="s">
        <v>308</v>
      </c>
      <c r="G107" s="239" t="s">
        <v>183</v>
      </c>
      <c r="H107" s="240">
        <v>1</v>
      </c>
      <c r="I107" s="241"/>
      <c r="J107" s="242">
        <f>ROUND(I107*H107,2)</f>
        <v>0</v>
      </c>
      <c r="K107" s="238" t="s">
        <v>227</v>
      </c>
      <c r="L107" s="73"/>
      <c r="M107" s="243" t="s">
        <v>23</v>
      </c>
      <c r="N107" s="244" t="s">
        <v>45</v>
      </c>
      <c r="O107" s="48"/>
      <c r="P107" s="245">
        <f>O107*H107</f>
        <v>0</v>
      </c>
      <c r="Q107" s="245">
        <v>0</v>
      </c>
      <c r="R107" s="245">
        <f>Q107*H107</f>
        <v>0</v>
      </c>
      <c r="S107" s="245">
        <v>0</v>
      </c>
      <c r="T107" s="246">
        <f>S107*H107</f>
        <v>0</v>
      </c>
      <c r="AR107" s="25" t="s">
        <v>218</v>
      </c>
      <c r="AT107" s="25" t="s">
        <v>180</v>
      </c>
      <c r="AU107" s="25" t="s">
        <v>81</v>
      </c>
      <c r="AY107" s="25" t="s">
        <v>178</v>
      </c>
      <c r="BE107" s="247">
        <f>IF(N107="základní",J107,0)</f>
        <v>0</v>
      </c>
      <c r="BF107" s="247">
        <f>IF(N107="snížená",J107,0)</f>
        <v>0</v>
      </c>
      <c r="BG107" s="247">
        <f>IF(N107="zákl. přenesená",J107,0)</f>
        <v>0</v>
      </c>
      <c r="BH107" s="247">
        <f>IF(N107="sníž. přenesená",J107,0)</f>
        <v>0</v>
      </c>
      <c r="BI107" s="247">
        <f>IF(N107="nulová",J107,0)</f>
        <v>0</v>
      </c>
      <c r="BJ107" s="25" t="s">
        <v>81</v>
      </c>
      <c r="BK107" s="247">
        <f>ROUND(I107*H107,2)</f>
        <v>0</v>
      </c>
      <c r="BL107" s="25" t="s">
        <v>218</v>
      </c>
      <c r="BM107" s="25" t="s">
        <v>309</v>
      </c>
    </row>
    <row r="108" s="1" customFormat="1" ht="25.5" customHeight="1">
      <c r="B108" s="47"/>
      <c r="C108" s="251" t="s">
        <v>310</v>
      </c>
      <c r="D108" s="251" t="s">
        <v>189</v>
      </c>
      <c r="E108" s="252" t="s">
        <v>311</v>
      </c>
      <c r="F108" s="253" t="s">
        <v>312</v>
      </c>
      <c r="G108" s="254" t="s">
        <v>183</v>
      </c>
      <c r="H108" s="255">
        <v>1</v>
      </c>
      <c r="I108" s="256"/>
      <c r="J108" s="257">
        <f>ROUND(I108*H108,2)</f>
        <v>0</v>
      </c>
      <c r="K108" s="253" t="s">
        <v>227</v>
      </c>
      <c r="L108" s="258"/>
      <c r="M108" s="259" t="s">
        <v>23</v>
      </c>
      <c r="N108" s="260" t="s">
        <v>45</v>
      </c>
      <c r="O108" s="48"/>
      <c r="P108" s="245">
        <f>O108*H108</f>
        <v>0</v>
      </c>
      <c r="Q108" s="245">
        <v>0</v>
      </c>
      <c r="R108" s="245">
        <f>Q108*H108</f>
        <v>0</v>
      </c>
      <c r="S108" s="245">
        <v>0</v>
      </c>
      <c r="T108" s="246">
        <f>S108*H108</f>
        <v>0</v>
      </c>
      <c r="AR108" s="25" t="s">
        <v>240</v>
      </c>
      <c r="AT108" s="25" t="s">
        <v>189</v>
      </c>
      <c r="AU108" s="25" t="s">
        <v>81</v>
      </c>
      <c r="AY108" s="25" t="s">
        <v>178</v>
      </c>
      <c r="BE108" s="247">
        <f>IF(N108="základní",J108,0)</f>
        <v>0</v>
      </c>
      <c r="BF108" s="247">
        <f>IF(N108="snížená",J108,0)</f>
        <v>0</v>
      </c>
      <c r="BG108" s="247">
        <f>IF(N108="zákl. přenesená",J108,0)</f>
        <v>0</v>
      </c>
      <c r="BH108" s="247">
        <f>IF(N108="sníž. přenesená",J108,0)</f>
        <v>0</v>
      </c>
      <c r="BI108" s="247">
        <f>IF(N108="nulová",J108,0)</f>
        <v>0</v>
      </c>
      <c r="BJ108" s="25" t="s">
        <v>81</v>
      </c>
      <c r="BK108" s="247">
        <f>ROUND(I108*H108,2)</f>
        <v>0</v>
      </c>
      <c r="BL108" s="25" t="s">
        <v>240</v>
      </c>
      <c r="BM108" s="25" t="s">
        <v>313</v>
      </c>
    </row>
    <row r="109" s="1" customFormat="1" ht="25.5" customHeight="1">
      <c r="B109" s="47"/>
      <c r="C109" s="251" t="s">
        <v>314</v>
      </c>
      <c r="D109" s="251" t="s">
        <v>189</v>
      </c>
      <c r="E109" s="252" t="s">
        <v>315</v>
      </c>
      <c r="F109" s="253" t="s">
        <v>316</v>
      </c>
      <c r="G109" s="254" t="s">
        <v>183</v>
      </c>
      <c r="H109" s="255">
        <v>1</v>
      </c>
      <c r="I109" s="256"/>
      <c r="J109" s="257">
        <f>ROUND(I109*H109,2)</f>
        <v>0</v>
      </c>
      <c r="K109" s="253" t="s">
        <v>227</v>
      </c>
      <c r="L109" s="258"/>
      <c r="M109" s="259" t="s">
        <v>23</v>
      </c>
      <c r="N109" s="260" t="s">
        <v>45</v>
      </c>
      <c r="O109" s="48"/>
      <c r="P109" s="245">
        <f>O109*H109</f>
        <v>0</v>
      </c>
      <c r="Q109" s="245">
        <v>0</v>
      </c>
      <c r="R109" s="245">
        <f>Q109*H109</f>
        <v>0</v>
      </c>
      <c r="S109" s="245">
        <v>0</v>
      </c>
      <c r="T109" s="246">
        <f>S109*H109</f>
        <v>0</v>
      </c>
      <c r="AR109" s="25" t="s">
        <v>240</v>
      </c>
      <c r="AT109" s="25" t="s">
        <v>189</v>
      </c>
      <c r="AU109" s="25" t="s">
        <v>81</v>
      </c>
      <c r="AY109" s="25" t="s">
        <v>178</v>
      </c>
      <c r="BE109" s="247">
        <f>IF(N109="základní",J109,0)</f>
        <v>0</v>
      </c>
      <c r="BF109" s="247">
        <f>IF(N109="snížená",J109,0)</f>
        <v>0</v>
      </c>
      <c r="BG109" s="247">
        <f>IF(N109="zákl. přenesená",J109,0)</f>
        <v>0</v>
      </c>
      <c r="BH109" s="247">
        <f>IF(N109="sníž. přenesená",J109,0)</f>
        <v>0</v>
      </c>
      <c r="BI109" s="247">
        <f>IF(N109="nulová",J109,0)</f>
        <v>0</v>
      </c>
      <c r="BJ109" s="25" t="s">
        <v>81</v>
      </c>
      <c r="BK109" s="247">
        <f>ROUND(I109*H109,2)</f>
        <v>0</v>
      </c>
      <c r="BL109" s="25" t="s">
        <v>240</v>
      </c>
      <c r="BM109" s="25" t="s">
        <v>317</v>
      </c>
    </row>
    <row r="110" s="1" customFormat="1" ht="25.5" customHeight="1">
      <c r="B110" s="47"/>
      <c r="C110" s="251" t="s">
        <v>318</v>
      </c>
      <c r="D110" s="251" t="s">
        <v>189</v>
      </c>
      <c r="E110" s="252" t="s">
        <v>319</v>
      </c>
      <c r="F110" s="253" t="s">
        <v>320</v>
      </c>
      <c r="G110" s="254" t="s">
        <v>183</v>
      </c>
      <c r="H110" s="255">
        <v>1</v>
      </c>
      <c r="I110" s="256"/>
      <c r="J110" s="257">
        <f>ROUND(I110*H110,2)</f>
        <v>0</v>
      </c>
      <c r="K110" s="253" t="s">
        <v>227</v>
      </c>
      <c r="L110" s="258"/>
      <c r="M110" s="259" t="s">
        <v>23</v>
      </c>
      <c r="N110" s="260" t="s">
        <v>45</v>
      </c>
      <c r="O110" s="48"/>
      <c r="P110" s="245">
        <f>O110*H110</f>
        <v>0</v>
      </c>
      <c r="Q110" s="245">
        <v>0</v>
      </c>
      <c r="R110" s="245">
        <f>Q110*H110</f>
        <v>0</v>
      </c>
      <c r="S110" s="245">
        <v>0</v>
      </c>
      <c r="T110" s="246">
        <f>S110*H110</f>
        <v>0</v>
      </c>
      <c r="AR110" s="25" t="s">
        <v>240</v>
      </c>
      <c r="AT110" s="25" t="s">
        <v>189</v>
      </c>
      <c r="AU110" s="25" t="s">
        <v>81</v>
      </c>
      <c r="AY110" s="25" t="s">
        <v>178</v>
      </c>
      <c r="BE110" s="247">
        <f>IF(N110="základní",J110,0)</f>
        <v>0</v>
      </c>
      <c r="BF110" s="247">
        <f>IF(N110="snížená",J110,0)</f>
        <v>0</v>
      </c>
      <c r="BG110" s="247">
        <f>IF(N110="zákl. přenesená",J110,0)</f>
        <v>0</v>
      </c>
      <c r="BH110" s="247">
        <f>IF(N110="sníž. přenesená",J110,0)</f>
        <v>0</v>
      </c>
      <c r="BI110" s="247">
        <f>IF(N110="nulová",J110,0)</f>
        <v>0</v>
      </c>
      <c r="BJ110" s="25" t="s">
        <v>81</v>
      </c>
      <c r="BK110" s="247">
        <f>ROUND(I110*H110,2)</f>
        <v>0</v>
      </c>
      <c r="BL110" s="25" t="s">
        <v>240</v>
      </c>
      <c r="BM110" s="25" t="s">
        <v>321</v>
      </c>
    </row>
    <row r="111" s="1" customFormat="1" ht="25.5" customHeight="1">
      <c r="B111" s="47"/>
      <c r="C111" s="236" t="s">
        <v>322</v>
      </c>
      <c r="D111" s="236" t="s">
        <v>180</v>
      </c>
      <c r="E111" s="237" t="s">
        <v>323</v>
      </c>
      <c r="F111" s="238" t="s">
        <v>324</v>
      </c>
      <c r="G111" s="239" t="s">
        <v>183</v>
      </c>
      <c r="H111" s="240">
        <v>1</v>
      </c>
      <c r="I111" s="241"/>
      <c r="J111" s="242">
        <f>ROUND(I111*H111,2)</f>
        <v>0</v>
      </c>
      <c r="K111" s="238" t="s">
        <v>227</v>
      </c>
      <c r="L111" s="73"/>
      <c r="M111" s="243" t="s">
        <v>23</v>
      </c>
      <c r="N111" s="244" t="s">
        <v>45</v>
      </c>
      <c r="O111" s="48"/>
      <c r="P111" s="245">
        <f>O111*H111</f>
        <v>0</v>
      </c>
      <c r="Q111" s="245">
        <v>0</v>
      </c>
      <c r="R111" s="245">
        <f>Q111*H111</f>
        <v>0</v>
      </c>
      <c r="S111" s="245">
        <v>0</v>
      </c>
      <c r="T111" s="246">
        <f>S111*H111</f>
        <v>0</v>
      </c>
      <c r="AR111" s="25" t="s">
        <v>218</v>
      </c>
      <c r="AT111" s="25" t="s">
        <v>180</v>
      </c>
      <c r="AU111" s="25" t="s">
        <v>81</v>
      </c>
      <c r="AY111" s="25" t="s">
        <v>178</v>
      </c>
      <c r="BE111" s="247">
        <f>IF(N111="základní",J111,0)</f>
        <v>0</v>
      </c>
      <c r="BF111" s="247">
        <f>IF(N111="snížená",J111,0)</f>
        <v>0</v>
      </c>
      <c r="BG111" s="247">
        <f>IF(N111="zákl. přenesená",J111,0)</f>
        <v>0</v>
      </c>
      <c r="BH111" s="247">
        <f>IF(N111="sníž. přenesená",J111,0)</f>
        <v>0</v>
      </c>
      <c r="BI111" s="247">
        <f>IF(N111="nulová",J111,0)</f>
        <v>0</v>
      </c>
      <c r="BJ111" s="25" t="s">
        <v>81</v>
      </c>
      <c r="BK111" s="247">
        <f>ROUND(I111*H111,2)</f>
        <v>0</v>
      </c>
      <c r="BL111" s="25" t="s">
        <v>218</v>
      </c>
      <c r="BM111" s="25" t="s">
        <v>325</v>
      </c>
    </row>
    <row r="112" s="1" customFormat="1" ht="16.5" customHeight="1">
      <c r="B112" s="47"/>
      <c r="C112" s="251" t="s">
        <v>326</v>
      </c>
      <c r="D112" s="251" t="s">
        <v>189</v>
      </c>
      <c r="E112" s="252" t="s">
        <v>327</v>
      </c>
      <c r="F112" s="253" t="s">
        <v>328</v>
      </c>
      <c r="G112" s="254" t="s">
        <v>183</v>
      </c>
      <c r="H112" s="255">
        <v>1</v>
      </c>
      <c r="I112" s="256"/>
      <c r="J112" s="257">
        <f>ROUND(I112*H112,2)</f>
        <v>0</v>
      </c>
      <c r="K112" s="253" t="s">
        <v>227</v>
      </c>
      <c r="L112" s="258"/>
      <c r="M112" s="259" t="s">
        <v>23</v>
      </c>
      <c r="N112" s="260" t="s">
        <v>45</v>
      </c>
      <c r="O112" s="48"/>
      <c r="P112" s="245">
        <f>O112*H112</f>
        <v>0</v>
      </c>
      <c r="Q112" s="245">
        <v>0</v>
      </c>
      <c r="R112" s="245">
        <f>Q112*H112</f>
        <v>0</v>
      </c>
      <c r="S112" s="245">
        <v>0</v>
      </c>
      <c r="T112" s="246">
        <f>S112*H112</f>
        <v>0</v>
      </c>
      <c r="AR112" s="25" t="s">
        <v>240</v>
      </c>
      <c r="AT112" s="25" t="s">
        <v>189</v>
      </c>
      <c r="AU112" s="25" t="s">
        <v>81</v>
      </c>
      <c r="AY112" s="25" t="s">
        <v>178</v>
      </c>
      <c r="BE112" s="247">
        <f>IF(N112="základní",J112,0)</f>
        <v>0</v>
      </c>
      <c r="BF112" s="247">
        <f>IF(N112="snížená",J112,0)</f>
        <v>0</v>
      </c>
      <c r="BG112" s="247">
        <f>IF(N112="zákl. přenesená",J112,0)</f>
        <v>0</v>
      </c>
      <c r="BH112" s="247">
        <f>IF(N112="sníž. přenesená",J112,0)</f>
        <v>0</v>
      </c>
      <c r="BI112" s="247">
        <f>IF(N112="nulová",J112,0)</f>
        <v>0</v>
      </c>
      <c r="BJ112" s="25" t="s">
        <v>81</v>
      </c>
      <c r="BK112" s="247">
        <f>ROUND(I112*H112,2)</f>
        <v>0</v>
      </c>
      <c r="BL112" s="25" t="s">
        <v>240</v>
      </c>
      <c r="BM112" s="25" t="s">
        <v>329</v>
      </c>
    </row>
    <row r="113" s="1" customFormat="1" ht="51" customHeight="1">
      <c r="B113" s="47"/>
      <c r="C113" s="236" t="s">
        <v>330</v>
      </c>
      <c r="D113" s="236" t="s">
        <v>180</v>
      </c>
      <c r="E113" s="237" t="s">
        <v>331</v>
      </c>
      <c r="F113" s="238" t="s">
        <v>332</v>
      </c>
      <c r="G113" s="239" t="s">
        <v>183</v>
      </c>
      <c r="H113" s="240">
        <v>1</v>
      </c>
      <c r="I113" s="241"/>
      <c r="J113" s="242">
        <f>ROUND(I113*H113,2)</f>
        <v>0</v>
      </c>
      <c r="K113" s="238" t="s">
        <v>227</v>
      </c>
      <c r="L113" s="73"/>
      <c r="M113" s="243" t="s">
        <v>23</v>
      </c>
      <c r="N113" s="244" t="s">
        <v>45</v>
      </c>
      <c r="O113" s="48"/>
      <c r="P113" s="245">
        <f>O113*H113</f>
        <v>0</v>
      </c>
      <c r="Q113" s="245">
        <v>0</v>
      </c>
      <c r="R113" s="245">
        <f>Q113*H113</f>
        <v>0</v>
      </c>
      <c r="S113" s="245">
        <v>0</v>
      </c>
      <c r="T113" s="246">
        <f>S113*H113</f>
        <v>0</v>
      </c>
      <c r="AR113" s="25" t="s">
        <v>218</v>
      </c>
      <c r="AT113" s="25" t="s">
        <v>180</v>
      </c>
      <c r="AU113" s="25" t="s">
        <v>81</v>
      </c>
      <c r="AY113" s="25" t="s">
        <v>178</v>
      </c>
      <c r="BE113" s="247">
        <f>IF(N113="základní",J113,0)</f>
        <v>0</v>
      </c>
      <c r="BF113" s="247">
        <f>IF(N113="snížená",J113,0)</f>
        <v>0</v>
      </c>
      <c r="BG113" s="247">
        <f>IF(N113="zákl. přenesená",J113,0)</f>
        <v>0</v>
      </c>
      <c r="BH113" s="247">
        <f>IF(N113="sníž. přenesená",J113,0)</f>
        <v>0</v>
      </c>
      <c r="BI113" s="247">
        <f>IF(N113="nulová",J113,0)</f>
        <v>0</v>
      </c>
      <c r="BJ113" s="25" t="s">
        <v>81</v>
      </c>
      <c r="BK113" s="247">
        <f>ROUND(I113*H113,2)</f>
        <v>0</v>
      </c>
      <c r="BL113" s="25" t="s">
        <v>218</v>
      </c>
      <c r="BM113" s="25" t="s">
        <v>333</v>
      </c>
    </row>
    <row r="114" s="1" customFormat="1" ht="16.5" customHeight="1">
      <c r="B114" s="47"/>
      <c r="C114" s="251" t="s">
        <v>334</v>
      </c>
      <c r="D114" s="251" t="s">
        <v>189</v>
      </c>
      <c r="E114" s="252" t="s">
        <v>335</v>
      </c>
      <c r="F114" s="253" t="s">
        <v>336</v>
      </c>
      <c r="G114" s="254" t="s">
        <v>183</v>
      </c>
      <c r="H114" s="255">
        <v>1</v>
      </c>
      <c r="I114" s="256"/>
      <c r="J114" s="257">
        <f>ROUND(I114*H114,2)</f>
        <v>0</v>
      </c>
      <c r="K114" s="253" t="s">
        <v>227</v>
      </c>
      <c r="L114" s="258"/>
      <c r="M114" s="259" t="s">
        <v>23</v>
      </c>
      <c r="N114" s="260" t="s">
        <v>45</v>
      </c>
      <c r="O114" s="48"/>
      <c r="P114" s="245">
        <f>O114*H114</f>
        <v>0</v>
      </c>
      <c r="Q114" s="245">
        <v>0</v>
      </c>
      <c r="R114" s="245">
        <f>Q114*H114</f>
        <v>0</v>
      </c>
      <c r="S114" s="245">
        <v>0</v>
      </c>
      <c r="T114" s="246">
        <f>S114*H114</f>
        <v>0</v>
      </c>
      <c r="AR114" s="25" t="s">
        <v>240</v>
      </c>
      <c r="AT114" s="25" t="s">
        <v>189</v>
      </c>
      <c r="AU114" s="25" t="s">
        <v>81</v>
      </c>
      <c r="AY114" s="25" t="s">
        <v>178</v>
      </c>
      <c r="BE114" s="247">
        <f>IF(N114="základní",J114,0)</f>
        <v>0</v>
      </c>
      <c r="BF114" s="247">
        <f>IF(N114="snížená",J114,0)</f>
        <v>0</v>
      </c>
      <c r="BG114" s="247">
        <f>IF(N114="zákl. přenesená",J114,0)</f>
        <v>0</v>
      </c>
      <c r="BH114" s="247">
        <f>IF(N114="sníž. přenesená",J114,0)</f>
        <v>0</v>
      </c>
      <c r="BI114" s="247">
        <f>IF(N114="nulová",J114,0)</f>
        <v>0</v>
      </c>
      <c r="BJ114" s="25" t="s">
        <v>81</v>
      </c>
      <c r="BK114" s="247">
        <f>ROUND(I114*H114,2)</f>
        <v>0</v>
      </c>
      <c r="BL114" s="25" t="s">
        <v>240</v>
      </c>
      <c r="BM114" s="25" t="s">
        <v>337</v>
      </c>
    </row>
    <row r="115" s="1" customFormat="1" ht="51" customHeight="1">
      <c r="B115" s="47"/>
      <c r="C115" s="236" t="s">
        <v>338</v>
      </c>
      <c r="D115" s="236" t="s">
        <v>180</v>
      </c>
      <c r="E115" s="237" t="s">
        <v>339</v>
      </c>
      <c r="F115" s="238" t="s">
        <v>340</v>
      </c>
      <c r="G115" s="239" t="s">
        <v>183</v>
      </c>
      <c r="H115" s="240">
        <v>1</v>
      </c>
      <c r="I115" s="241"/>
      <c r="J115" s="242">
        <f>ROUND(I115*H115,2)</f>
        <v>0</v>
      </c>
      <c r="K115" s="238" t="s">
        <v>227</v>
      </c>
      <c r="L115" s="73"/>
      <c r="M115" s="243" t="s">
        <v>23</v>
      </c>
      <c r="N115" s="244" t="s">
        <v>45</v>
      </c>
      <c r="O115" s="48"/>
      <c r="P115" s="245">
        <f>O115*H115</f>
        <v>0</v>
      </c>
      <c r="Q115" s="245">
        <v>0</v>
      </c>
      <c r="R115" s="245">
        <f>Q115*H115</f>
        <v>0</v>
      </c>
      <c r="S115" s="245">
        <v>0</v>
      </c>
      <c r="T115" s="246">
        <f>S115*H115</f>
        <v>0</v>
      </c>
      <c r="AR115" s="25" t="s">
        <v>218</v>
      </c>
      <c r="AT115" s="25" t="s">
        <v>180</v>
      </c>
      <c r="AU115" s="25" t="s">
        <v>81</v>
      </c>
      <c r="AY115" s="25" t="s">
        <v>178</v>
      </c>
      <c r="BE115" s="247">
        <f>IF(N115="základní",J115,0)</f>
        <v>0</v>
      </c>
      <c r="BF115" s="247">
        <f>IF(N115="snížená",J115,0)</f>
        <v>0</v>
      </c>
      <c r="BG115" s="247">
        <f>IF(N115="zákl. přenesená",J115,0)</f>
        <v>0</v>
      </c>
      <c r="BH115" s="247">
        <f>IF(N115="sníž. přenesená",J115,0)</f>
        <v>0</v>
      </c>
      <c r="BI115" s="247">
        <f>IF(N115="nulová",J115,0)</f>
        <v>0</v>
      </c>
      <c r="BJ115" s="25" t="s">
        <v>81</v>
      </c>
      <c r="BK115" s="247">
        <f>ROUND(I115*H115,2)</f>
        <v>0</v>
      </c>
      <c r="BL115" s="25" t="s">
        <v>218</v>
      </c>
      <c r="BM115" s="25" t="s">
        <v>341</v>
      </c>
    </row>
    <row r="116" s="1" customFormat="1" ht="38.25" customHeight="1">
      <c r="B116" s="47"/>
      <c r="C116" s="236" t="s">
        <v>342</v>
      </c>
      <c r="D116" s="236" t="s">
        <v>180</v>
      </c>
      <c r="E116" s="237" t="s">
        <v>343</v>
      </c>
      <c r="F116" s="238" t="s">
        <v>344</v>
      </c>
      <c r="G116" s="239" t="s">
        <v>183</v>
      </c>
      <c r="H116" s="240">
        <v>2</v>
      </c>
      <c r="I116" s="241"/>
      <c r="J116" s="242">
        <f>ROUND(I116*H116,2)</f>
        <v>0</v>
      </c>
      <c r="K116" s="238" t="s">
        <v>227</v>
      </c>
      <c r="L116" s="73"/>
      <c r="M116" s="243" t="s">
        <v>23</v>
      </c>
      <c r="N116" s="244" t="s">
        <v>45</v>
      </c>
      <c r="O116" s="48"/>
      <c r="P116" s="245">
        <f>O116*H116</f>
        <v>0</v>
      </c>
      <c r="Q116" s="245">
        <v>0</v>
      </c>
      <c r="R116" s="245">
        <f>Q116*H116</f>
        <v>0</v>
      </c>
      <c r="S116" s="245">
        <v>0</v>
      </c>
      <c r="T116" s="246">
        <f>S116*H116</f>
        <v>0</v>
      </c>
      <c r="AR116" s="25" t="s">
        <v>218</v>
      </c>
      <c r="AT116" s="25" t="s">
        <v>180</v>
      </c>
      <c r="AU116" s="25" t="s">
        <v>81</v>
      </c>
      <c r="AY116" s="25" t="s">
        <v>178</v>
      </c>
      <c r="BE116" s="247">
        <f>IF(N116="základní",J116,0)</f>
        <v>0</v>
      </c>
      <c r="BF116" s="247">
        <f>IF(N116="snížená",J116,0)</f>
        <v>0</v>
      </c>
      <c r="BG116" s="247">
        <f>IF(N116="zákl. přenesená",J116,0)</f>
        <v>0</v>
      </c>
      <c r="BH116" s="247">
        <f>IF(N116="sníž. přenesená",J116,0)</f>
        <v>0</v>
      </c>
      <c r="BI116" s="247">
        <f>IF(N116="nulová",J116,0)</f>
        <v>0</v>
      </c>
      <c r="BJ116" s="25" t="s">
        <v>81</v>
      </c>
      <c r="BK116" s="247">
        <f>ROUND(I116*H116,2)</f>
        <v>0</v>
      </c>
      <c r="BL116" s="25" t="s">
        <v>218</v>
      </c>
      <c r="BM116" s="25" t="s">
        <v>345</v>
      </c>
    </row>
    <row r="117" s="1" customFormat="1" ht="63.75" customHeight="1">
      <c r="B117" s="47"/>
      <c r="C117" s="236" t="s">
        <v>346</v>
      </c>
      <c r="D117" s="236" t="s">
        <v>180</v>
      </c>
      <c r="E117" s="237" t="s">
        <v>347</v>
      </c>
      <c r="F117" s="238" t="s">
        <v>348</v>
      </c>
      <c r="G117" s="239" t="s">
        <v>183</v>
      </c>
      <c r="H117" s="240">
        <v>2</v>
      </c>
      <c r="I117" s="241"/>
      <c r="J117" s="242">
        <f>ROUND(I117*H117,2)</f>
        <v>0</v>
      </c>
      <c r="K117" s="238" t="s">
        <v>227</v>
      </c>
      <c r="L117" s="73"/>
      <c r="M117" s="243" t="s">
        <v>23</v>
      </c>
      <c r="N117" s="244" t="s">
        <v>45</v>
      </c>
      <c r="O117" s="48"/>
      <c r="P117" s="245">
        <f>O117*H117</f>
        <v>0</v>
      </c>
      <c r="Q117" s="245">
        <v>0</v>
      </c>
      <c r="R117" s="245">
        <f>Q117*H117</f>
        <v>0</v>
      </c>
      <c r="S117" s="245">
        <v>0</v>
      </c>
      <c r="T117" s="246">
        <f>S117*H117</f>
        <v>0</v>
      </c>
      <c r="AR117" s="25" t="s">
        <v>218</v>
      </c>
      <c r="AT117" s="25" t="s">
        <v>180</v>
      </c>
      <c r="AU117" s="25" t="s">
        <v>81</v>
      </c>
      <c r="AY117" s="25" t="s">
        <v>178</v>
      </c>
      <c r="BE117" s="247">
        <f>IF(N117="základní",J117,0)</f>
        <v>0</v>
      </c>
      <c r="BF117" s="247">
        <f>IF(N117="snížená",J117,0)</f>
        <v>0</v>
      </c>
      <c r="BG117" s="247">
        <f>IF(N117="zákl. přenesená",J117,0)</f>
        <v>0</v>
      </c>
      <c r="BH117" s="247">
        <f>IF(N117="sníž. přenesená",J117,0)</f>
        <v>0</v>
      </c>
      <c r="BI117" s="247">
        <f>IF(N117="nulová",J117,0)</f>
        <v>0</v>
      </c>
      <c r="BJ117" s="25" t="s">
        <v>81</v>
      </c>
      <c r="BK117" s="247">
        <f>ROUND(I117*H117,2)</f>
        <v>0</v>
      </c>
      <c r="BL117" s="25" t="s">
        <v>218</v>
      </c>
      <c r="BM117" s="25" t="s">
        <v>349</v>
      </c>
    </row>
    <row r="118" s="1" customFormat="1" ht="63.75" customHeight="1">
      <c r="B118" s="47"/>
      <c r="C118" s="236" t="s">
        <v>350</v>
      </c>
      <c r="D118" s="236" t="s">
        <v>180</v>
      </c>
      <c r="E118" s="237" t="s">
        <v>351</v>
      </c>
      <c r="F118" s="238" t="s">
        <v>352</v>
      </c>
      <c r="G118" s="239" t="s">
        <v>183</v>
      </c>
      <c r="H118" s="240">
        <v>2</v>
      </c>
      <c r="I118" s="241"/>
      <c r="J118" s="242">
        <f>ROUND(I118*H118,2)</f>
        <v>0</v>
      </c>
      <c r="K118" s="238" t="s">
        <v>227</v>
      </c>
      <c r="L118" s="73"/>
      <c r="M118" s="243" t="s">
        <v>23</v>
      </c>
      <c r="N118" s="244" t="s">
        <v>45</v>
      </c>
      <c r="O118" s="48"/>
      <c r="P118" s="245">
        <f>O118*H118</f>
        <v>0</v>
      </c>
      <c r="Q118" s="245">
        <v>0</v>
      </c>
      <c r="R118" s="245">
        <f>Q118*H118</f>
        <v>0</v>
      </c>
      <c r="S118" s="245">
        <v>0</v>
      </c>
      <c r="T118" s="246">
        <f>S118*H118</f>
        <v>0</v>
      </c>
      <c r="AR118" s="25" t="s">
        <v>218</v>
      </c>
      <c r="AT118" s="25" t="s">
        <v>180</v>
      </c>
      <c r="AU118" s="25" t="s">
        <v>81</v>
      </c>
      <c r="AY118" s="25" t="s">
        <v>178</v>
      </c>
      <c r="BE118" s="247">
        <f>IF(N118="základní",J118,0)</f>
        <v>0</v>
      </c>
      <c r="BF118" s="247">
        <f>IF(N118="snížená",J118,0)</f>
        <v>0</v>
      </c>
      <c r="BG118" s="247">
        <f>IF(N118="zákl. přenesená",J118,0)</f>
        <v>0</v>
      </c>
      <c r="BH118" s="247">
        <f>IF(N118="sníž. přenesená",J118,0)</f>
        <v>0</v>
      </c>
      <c r="BI118" s="247">
        <f>IF(N118="nulová",J118,0)</f>
        <v>0</v>
      </c>
      <c r="BJ118" s="25" t="s">
        <v>81</v>
      </c>
      <c r="BK118" s="247">
        <f>ROUND(I118*H118,2)</f>
        <v>0</v>
      </c>
      <c r="BL118" s="25" t="s">
        <v>218</v>
      </c>
      <c r="BM118" s="25" t="s">
        <v>353</v>
      </c>
    </row>
    <row r="119" s="1" customFormat="1" ht="16.5" customHeight="1">
      <c r="B119" s="47"/>
      <c r="C119" s="236" t="s">
        <v>354</v>
      </c>
      <c r="D119" s="236" t="s">
        <v>180</v>
      </c>
      <c r="E119" s="237" t="s">
        <v>355</v>
      </c>
      <c r="F119" s="238" t="s">
        <v>356</v>
      </c>
      <c r="G119" s="239" t="s">
        <v>183</v>
      </c>
      <c r="H119" s="240">
        <v>2</v>
      </c>
      <c r="I119" s="241"/>
      <c r="J119" s="242">
        <f>ROUND(I119*H119,2)</f>
        <v>0</v>
      </c>
      <c r="K119" s="238" t="s">
        <v>227</v>
      </c>
      <c r="L119" s="73"/>
      <c r="M119" s="243" t="s">
        <v>23</v>
      </c>
      <c r="N119" s="244" t="s">
        <v>45</v>
      </c>
      <c r="O119" s="48"/>
      <c r="P119" s="245">
        <f>O119*H119</f>
        <v>0</v>
      </c>
      <c r="Q119" s="245">
        <v>0</v>
      </c>
      <c r="R119" s="245">
        <f>Q119*H119</f>
        <v>0</v>
      </c>
      <c r="S119" s="245">
        <v>0</v>
      </c>
      <c r="T119" s="246">
        <f>S119*H119</f>
        <v>0</v>
      </c>
      <c r="AR119" s="25" t="s">
        <v>218</v>
      </c>
      <c r="AT119" s="25" t="s">
        <v>180</v>
      </c>
      <c r="AU119" s="25" t="s">
        <v>81</v>
      </c>
      <c r="AY119" s="25" t="s">
        <v>178</v>
      </c>
      <c r="BE119" s="247">
        <f>IF(N119="základní",J119,0)</f>
        <v>0</v>
      </c>
      <c r="BF119" s="247">
        <f>IF(N119="snížená",J119,0)</f>
        <v>0</v>
      </c>
      <c r="BG119" s="247">
        <f>IF(N119="zákl. přenesená",J119,0)</f>
        <v>0</v>
      </c>
      <c r="BH119" s="247">
        <f>IF(N119="sníž. přenesená",J119,0)</f>
        <v>0</v>
      </c>
      <c r="BI119" s="247">
        <f>IF(N119="nulová",J119,0)</f>
        <v>0</v>
      </c>
      <c r="BJ119" s="25" t="s">
        <v>81</v>
      </c>
      <c r="BK119" s="247">
        <f>ROUND(I119*H119,2)</f>
        <v>0</v>
      </c>
      <c r="BL119" s="25" t="s">
        <v>218</v>
      </c>
      <c r="BM119" s="25" t="s">
        <v>357</v>
      </c>
    </row>
    <row r="120" s="1" customFormat="1" ht="16.5" customHeight="1">
      <c r="B120" s="47"/>
      <c r="C120" s="236" t="s">
        <v>358</v>
      </c>
      <c r="D120" s="236" t="s">
        <v>180</v>
      </c>
      <c r="E120" s="237" t="s">
        <v>359</v>
      </c>
      <c r="F120" s="238" t="s">
        <v>360</v>
      </c>
      <c r="G120" s="239" t="s">
        <v>183</v>
      </c>
      <c r="H120" s="240">
        <v>2</v>
      </c>
      <c r="I120" s="241"/>
      <c r="J120" s="242">
        <f>ROUND(I120*H120,2)</f>
        <v>0</v>
      </c>
      <c r="K120" s="238" t="s">
        <v>227</v>
      </c>
      <c r="L120" s="73"/>
      <c r="M120" s="243" t="s">
        <v>23</v>
      </c>
      <c r="N120" s="244" t="s">
        <v>45</v>
      </c>
      <c r="O120" s="48"/>
      <c r="P120" s="245">
        <f>O120*H120</f>
        <v>0</v>
      </c>
      <c r="Q120" s="245">
        <v>0</v>
      </c>
      <c r="R120" s="245">
        <f>Q120*H120</f>
        <v>0</v>
      </c>
      <c r="S120" s="245">
        <v>0</v>
      </c>
      <c r="T120" s="246">
        <f>S120*H120</f>
        <v>0</v>
      </c>
      <c r="AR120" s="25" t="s">
        <v>218</v>
      </c>
      <c r="AT120" s="25" t="s">
        <v>180</v>
      </c>
      <c r="AU120" s="25" t="s">
        <v>81</v>
      </c>
      <c r="AY120" s="25" t="s">
        <v>178</v>
      </c>
      <c r="BE120" s="247">
        <f>IF(N120="základní",J120,0)</f>
        <v>0</v>
      </c>
      <c r="BF120" s="247">
        <f>IF(N120="snížená",J120,0)</f>
        <v>0</v>
      </c>
      <c r="BG120" s="247">
        <f>IF(N120="zákl. přenesená",J120,0)</f>
        <v>0</v>
      </c>
      <c r="BH120" s="247">
        <f>IF(N120="sníž. přenesená",J120,0)</f>
        <v>0</v>
      </c>
      <c r="BI120" s="247">
        <f>IF(N120="nulová",J120,0)</f>
        <v>0</v>
      </c>
      <c r="BJ120" s="25" t="s">
        <v>81</v>
      </c>
      <c r="BK120" s="247">
        <f>ROUND(I120*H120,2)</f>
        <v>0</v>
      </c>
      <c r="BL120" s="25" t="s">
        <v>218</v>
      </c>
      <c r="BM120" s="25" t="s">
        <v>361</v>
      </c>
    </row>
    <row r="121" s="1" customFormat="1" ht="16.5" customHeight="1">
      <c r="B121" s="47"/>
      <c r="C121" s="236" t="s">
        <v>362</v>
      </c>
      <c r="D121" s="236" t="s">
        <v>180</v>
      </c>
      <c r="E121" s="237" t="s">
        <v>363</v>
      </c>
      <c r="F121" s="238" t="s">
        <v>364</v>
      </c>
      <c r="G121" s="239" t="s">
        <v>183</v>
      </c>
      <c r="H121" s="240">
        <v>4</v>
      </c>
      <c r="I121" s="241"/>
      <c r="J121" s="242">
        <f>ROUND(I121*H121,2)</f>
        <v>0</v>
      </c>
      <c r="K121" s="238" t="s">
        <v>227</v>
      </c>
      <c r="L121" s="73"/>
      <c r="M121" s="243" t="s">
        <v>23</v>
      </c>
      <c r="N121" s="244" t="s">
        <v>45</v>
      </c>
      <c r="O121" s="48"/>
      <c r="P121" s="245">
        <f>O121*H121</f>
        <v>0</v>
      </c>
      <c r="Q121" s="245">
        <v>0</v>
      </c>
      <c r="R121" s="245">
        <f>Q121*H121</f>
        <v>0</v>
      </c>
      <c r="S121" s="245">
        <v>0</v>
      </c>
      <c r="T121" s="246">
        <f>S121*H121</f>
        <v>0</v>
      </c>
      <c r="AR121" s="25" t="s">
        <v>218</v>
      </c>
      <c r="AT121" s="25" t="s">
        <v>180</v>
      </c>
      <c r="AU121" s="25" t="s">
        <v>81</v>
      </c>
      <c r="AY121" s="25" t="s">
        <v>178</v>
      </c>
      <c r="BE121" s="247">
        <f>IF(N121="základní",J121,0)</f>
        <v>0</v>
      </c>
      <c r="BF121" s="247">
        <f>IF(N121="snížená",J121,0)</f>
        <v>0</v>
      </c>
      <c r="BG121" s="247">
        <f>IF(N121="zákl. přenesená",J121,0)</f>
        <v>0</v>
      </c>
      <c r="BH121" s="247">
        <f>IF(N121="sníž. přenesená",J121,0)</f>
        <v>0</v>
      </c>
      <c r="BI121" s="247">
        <f>IF(N121="nulová",J121,0)</f>
        <v>0</v>
      </c>
      <c r="BJ121" s="25" t="s">
        <v>81</v>
      </c>
      <c r="BK121" s="247">
        <f>ROUND(I121*H121,2)</f>
        <v>0</v>
      </c>
      <c r="BL121" s="25" t="s">
        <v>218</v>
      </c>
      <c r="BM121" s="25" t="s">
        <v>365</v>
      </c>
    </row>
    <row r="122" s="1" customFormat="1" ht="16.5" customHeight="1">
      <c r="B122" s="47"/>
      <c r="C122" s="236" t="s">
        <v>366</v>
      </c>
      <c r="D122" s="236" t="s">
        <v>180</v>
      </c>
      <c r="E122" s="237" t="s">
        <v>367</v>
      </c>
      <c r="F122" s="238" t="s">
        <v>368</v>
      </c>
      <c r="G122" s="239" t="s">
        <v>183</v>
      </c>
      <c r="H122" s="240">
        <v>12</v>
      </c>
      <c r="I122" s="241"/>
      <c r="J122" s="242">
        <f>ROUND(I122*H122,2)</f>
        <v>0</v>
      </c>
      <c r="K122" s="238" t="s">
        <v>227</v>
      </c>
      <c r="L122" s="73"/>
      <c r="M122" s="243" t="s">
        <v>23</v>
      </c>
      <c r="N122" s="244" t="s">
        <v>45</v>
      </c>
      <c r="O122" s="48"/>
      <c r="P122" s="245">
        <f>O122*H122</f>
        <v>0</v>
      </c>
      <c r="Q122" s="245">
        <v>0</v>
      </c>
      <c r="R122" s="245">
        <f>Q122*H122</f>
        <v>0</v>
      </c>
      <c r="S122" s="245">
        <v>0</v>
      </c>
      <c r="T122" s="246">
        <f>S122*H122</f>
        <v>0</v>
      </c>
      <c r="AR122" s="25" t="s">
        <v>218</v>
      </c>
      <c r="AT122" s="25" t="s">
        <v>180</v>
      </c>
      <c r="AU122" s="25" t="s">
        <v>81</v>
      </c>
      <c r="AY122" s="25" t="s">
        <v>178</v>
      </c>
      <c r="BE122" s="247">
        <f>IF(N122="základní",J122,0)</f>
        <v>0</v>
      </c>
      <c r="BF122" s="247">
        <f>IF(N122="snížená",J122,0)</f>
        <v>0</v>
      </c>
      <c r="BG122" s="247">
        <f>IF(N122="zákl. přenesená",J122,0)</f>
        <v>0</v>
      </c>
      <c r="BH122" s="247">
        <f>IF(N122="sníž. přenesená",J122,0)</f>
        <v>0</v>
      </c>
      <c r="BI122" s="247">
        <f>IF(N122="nulová",J122,0)</f>
        <v>0</v>
      </c>
      <c r="BJ122" s="25" t="s">
        <v>81</v>
      </c>
      <c r="BK122" s="247">
        <f>ROUND(I122*H122,2)</f>
        <v>0</v>
      </c>
      <c r="BL122" s="25" t="s">
        <v>218</v>
      </c>
      <c r="BM122" s="25" t="s">
        <v>369</v>
      </c>
    </row>
    <row r="123" s="1" customFormat="1" ht="16.5" customHeight="1">
      <c r="B123" s="47"/>
      <c r="C123" s="236" t="s">
        <v>370</v>
      </c>
      <c r="D123" s="236" t="s">
        <v>180</v>
      </c>
      <c r="E123" s="237" t="s">
        <v>371</v>
      </c>
      <c r="F123" s="238" t="s">
        <v>372</v>
      </c>
      <c r="G123" s="239" t="s">
        <v>183</v>
      </c>
      <c r="H123" s="240">
        <v>4</v>
      </c>
      <c r="I123" s="241"/>
      <c r="J123" s="242">
        <f>ROUND(I123*H123,2)</f>
        <v>0</v>
      </c>
      <c r="K123" s="238" t="s">
        <v>227</v>
      </c>
      <c r="L123" s="73"/>
      <c r="M123" s="243" t="s">
        <v>23</v>
      </c>
      <c r="N123" s="244" t="s">
        <v>45</v>
      </c>
      <c r="O123" s="48"/>
      <c r="P123" s="245">
        <f>O123*H123</f>
        <v>0</v>
      </c>
      <c r="Q123" s="245">
        <v>0</v>
      </c>
      <c r="R123" s="245">
        <f>Q123*H123</f>
        <v>0</v>
      </c>
      <c r="S123" s="245">
        <v>0</v>
      </c>
      <c r="T123" s="246">
        <f>S123*H123</f>
        <v>0</v>
      </c>
      <c r="AR123" s="25" t="s">
        <v>218</v>
      </c>
      <c r="AT123" s="25" t="s">
        <v>180</v>
      </c>
      <c r="AU123" s="25" t="s">
        <v>81</v>
      </c>
      <c r="AY123" s="25" t="s">
        <v>178</v>
      </c>
      <c r="BE123" s="247">
        <f>IF(N123="základní",J123,0)</f>
        <v>0</v>
      </c>
      <c r="BF123" s="247">
        <f>IF(N123="snížená",J123,0)</f>
        <v>0</v>
      </c>
      <c r="BG123" s="247">
        <f>IF(N123="zákl. přenesená",J123,0)</f>
        <v>0</v>
      </c>
      <c r="BH123" s="247">
        <f>IF(N123="sníž. přenesená",J123,0)</f>
        <v>0</v>
      </c>
      <c r="BI123" s="247">
        <f>IF(N123="nulová",J123,0)</f>
        <v>0</v>
      </c>
      <c r="BJ123" s="25" t="s">
        <v>81</v>
      </c>
      <c r="BK123" s="247">
        <f>ROUND(I123*H123,2)</f>
        <v>0</v>
      </c>
      <c r="BL123" s="25" t="s">
        <v>218</v>
      </c>
      <c r="BM123" s="25" t="s">
        <v>373</v>
      </c>
    </row>
    <row r="124" s="1" customFormat="1" ht="16.5" customHeight="1">
      <c r="B124" s="47"/>
      <c r="C124" s="236" t="s">
        <v>374</v>
      </c>
      <c r="D124" s="236" t="s">
        <v>180</v>
      </c>
      <c r="E124" s="237" t="s">
        <v>375</v>
      </c>
      <c r="F124" s="238" t="s">
        <v>376</v>
      </c>
      <c r="G124" s="239" t="s">
        <v>183</v>
      </c>
      <c r="H124" s="240">
        <v>2</v>
      </c>
      <c r="I124" s="241"/>
      <c r="J124" s="242">
        <f>ROUND(I124*H124,2)</f>
        <v>0</v>
      </c>
      <c r="K124" s="238" t="s">
        <v>227</v>
      </c>
      <c r="L124" s="73"/>
      <c r="M124" s="243" t="s">
        <v>23</v>
      </c>
      <c r="N124" s="244" t="s">
        <v>45</v>
      </c>
      <c r="O124" s="48"/>
      <c r="P124" s="245">
        <f>O124*H124</f>
        <v>0</v>
      </c>
      <c r="Q124" s="245">
        <v>0</v>
      </c>
      <c r="R124" s="245">
        <f>Q124*H124</f>
        <v>0</v>
      </c>
      <c r="S124" s="245">
        <v>0</v>
      </c>
      <c r="T124" s="246">
        <f>S124*H124</f>
        <v>0</v>
      </c>
      <c r="AR124" s="25" t="s">
        <v>218</v>
      </c>
      <c r="AT124" s="25" t="s">
        <v>180</v>
      </c>
      <c r="AU124" s="25" t="s">
        <v>81</v>
      </c>
      <c r="AY124" s="25" t="s">
        <v>178</v>
      </c>
      <c r="BE124" s="247">
        <f>IF(N124="základní",J124,0)</f>
        <v>0</v>
      </c>
      <c r="BF124" s="247">
        <f>IF(N124="snížená",J124,0)</f>
        <v>0</v>
      </c>
      <c r="BG124" s="247">
        <f>IF(N124="zákl. přenesená",J124,0)</f>
        <v>0</v>
      </c>
      <c r="BH124" s="247">
        <f>IF(N124="sníž. přenesená",J124,0)</f>
        <v>0</v>
      </c>
      <c r="BI124" s="247">
        <f>IF(N124="nulová",J124,0)</f>
        <v>0</v>
      </c>
      <c r="BJ124" s="25" t="s">
        <v>81</v>
      </c>
      <c r="BK124" s="247">
        <f>ROUND(I124*H124,2)</f>
        <v>0</v>
      </c>
      <c r="BL124" s="25" t="s">
        <v>218</v>
      </c>
      <c r="BM124" s="25" t="s">
        <v>377</v>
      </c>
    </row>
    <row r="125" s="1" customFormat="1" ht="16.5" customHeight="1">
      <c r="B125" s="47"/>
      <c r="C125" s="236" t="s">
        <v>378</v>
      </c>
      <c r="D125" s="236" t="s">
        <v>180</v>
      </c>
      <c r="E125" s="237" t="s">
        <v>379</v>
      </c>
      <c r="F125" s="238" t="s">
        <v>380</v>
      </c>
      <c r="G125" s="239" t="s">
        <v>183</v>
      </c>
      <c r="H125" s="240">
        <v>2</v>
      </c>
      <c r="I125" s="241"/>
      <c r="J125" s="242">
        <f>ROUND(I125*H125,2)</f>
        <v>0</v>
      </c>
      <c r="K125" s="238" t="s">
        <v>227</v>
      </c>
      <c r="L125" s="73"/>
      <c r="M125" s="243" t="s">
        <v>23</v>
      </c>
      <c r="N125" s="244" t="s">
        <v>45</v>
      </c>
      <c r="O125" s="48"/>
      <c r="P125" s="245">
        <f>O125*H125</f>
        <v>0</v>
      </c>
      <c r="Q125" s="245">
        <v>0</v>
      </c>
      <c r="R125" s="245">
        <f>Q125*H125</f>
        <v>0</v>
      </c>
      <c r="S125" s="245">
        <v>0</v>
      </c>
      <c r="T125" s="246">
        <f>S125*H125</f>
        <v>0</v>
      </c>
      <c r="AR125" s="25" t="s">
        <v>218</v>
      </c>
      <c r="AT125" s="25" t="s">
        <v>180</v>
      </c>
      <c r="AU125" s="25" t="s">
        <v>81</v>
      </c>
      <c r="AY125" s="25" t="s">
        <v>178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25" t="s">
        <v>81</v>
      </c>
      <c r="BK125" s="247">
        <f>ROUND(I125*H125,2)</f>
        <v>0</v>
      </c>
      <c r="BL125" s="25" t="s">
        <v>218</v>
      </c>
      <c r="BM125" s="25" t="s">
        <v>381</v>
      </c>
    </row>
    <row r="126" s="1" customFormat="1" ht="16.5" customHeight="1">
      <c r="B126" s="47"/>
      <c r="C126" s="236" t="s">
        <v>382</v>
      </c>
      <c r="D126" s="236" t="s">
        <v>180</v>
      </c>
      <c r="E126" s="237" t="s">
        <v>383</v>
      </c>
      <c r="F126" s="238" t="s">
        <v>384</v>
      </c>
      <c r="G126" s="239" t="s">
        <v>183</v>
      </c>
      <c r="H126" s="240">
        <v>2</v>
      </c>
      <c r="I126" s="241"/>
      <c r="J126" s="242">
        <f>ROUND(I126*H126,2)</f>
        <v>0</v>
      </c>
      <c r="K126" s="238" t="s">
        <v>227</v>
      </c>
      <c r="L126" s="73"/>
      <c r="M126" s="243" t="s">
        <v>23</v>
      </c>
      <c r="N126" s="244" t="s">
        <v>45</v>
      </c>
      <c r="O126" s="48"/>
      <c r="P126" s="245">
        <f>O126*H126</f>
        <v>0</v>
      </c>
      <c r="Q126" s="245">
        <v>0</v>
      </c>
      <c r="R126" s="245">
        <f>Q126*H126</f>
        <v>0</v>
      </c>
      <c r="S126" s="245">
        <v>0</v>
      </c>
      <c r="T126" s="246">
        <f>S126*H126</f>
        <v>0</v>
      </c>
      <c r="AR126" s="25" t="s">
        <v>218</v>
      </c>
      <c r="AT126" s="25" t="s">
        <v>180</v>
      </c>
      <c r="AU126" s="25" t="s">
        <v>81</v>
      </c>
      <c r="AY126" s="25" t="s">
        <v>178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25" t="s">
        <v>81</v>
      </c>
      <c r="BK126" s="247">
        <f>ROUND(I126*H126,2)</f>
        <v>0</v>
      </c>
      <c r="BL126" s="25" t="s">
        <v>218</v>
      </c>
      <c r="BM126" s="25" t="s">
        <v>385</v>
      </c>
    </row>
    <row r="127" s="1" customFormat="1" ht="16.5" customHeight="1">
      <c r="B127" s="47"/>
      <c r="C127" s="236" t="s">
        <v>386</v>
      </c>
      <c r="D127" s="236" t="s">
        <v>180</v>
      </c>
      <c r="E127" s="237" t="s">
        <v>387</v>
      </c>
      <c r="F127" s="238" t="s">
        <v>388</v>
      </c>
      <c r="G127" s="239" t="s">
        <v>183</v>
      </c>
      <c r="H127" s="240">
        <v>2</v>
      </c>
      <c r="I127" s="241"/>
      <c r="J127" s="242">
        <f>ROUND(I127*H127,2)</f>
        <v>0</v>
      </c>
      <c r="K127" s="238" t="s">
        <v>227</v>
      </c>
      <c r="L127" s="73"/>
      <c r="M127" s="243" t="s">
        <v>23</v>
      </c>
      <c r="N127" s="244" t="s">
        <v>45</v>
      </c>
      <c r="O127" s="48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AR127" s="25" t="s">
        <v>218</v>
      </c>
      <c r="AT127" s="25" t="s">
        <v>180</v>
      </c>
      <c r="AU127" s="25" t="s">
        <v>81</v>
      </c>
      <c r="AY127" s="25" t="s">
        <v>178</v>
      </c>
      <c r="BE127" s="247">
        <f>IF(N127="základní",J127,0)</f>
        <v>0</v>
      </c>
      <c r="BF127" s="247">
        <f>IF(N127="snížená",J127,0)</f>
        <v>0</v>
      </c>
      <c r="BG127" s="247">
        <f>IF(N127="zákl. přenesená",J127,0)</f>
        <v>0</v>
      </c>
      <c r="BH127" s="247">
        <f>IF(N127="sníž. přenesená",J127,0)</f>
        <v>0</v>
      </c>
      <c r="BI127" s="247">
        <f>IF(N127="nulová",J127,0)</f>
        <v>0</v>
      </c>
      <c r="BJ127" s="25" t="s">
        <v>81</v>
      </c>
      <c r="BK127" s="247">
        <f>ROUND(I127*H127,2)</f>
        <v>0</v>
      </c>
      <c r="BL127" s="25" t="s">
        <v>218</v>
      </c>
      <c r="BM127" s="25" t="s">
        <v>389</v>
      </c>
    </row>
    <row r="128" s="1" customFormat="1" ht="16.5" customHeight="1">
      <c r="B128" s="47"/>
      <c r="C128" s="236" t="s">
        <v>390</v>
      </c>
      <c r="D128" s="236" t="s">
        <v>180</v>
      </c>
      <c r="E128" s="237" t="s">
        <v>391</v>
      </c>
      <c r="F128" s="238" t="s">
        <v>392</v>
      </c>
      <c r="G128" s="239" t="s">
        <v>183</v>
      </c>
      <c r="H128" s="240">
        <v>2</v>
      </c>
      <c r="I128" s="241"/>
      <c r="J128" s="242">
        <f>ROUND(I128*H128,2)</f>
        <v>0</v>
      </c>
      <c r="K128" s="238" t="s">
        <v>227</v>
      </c>
      <c r="L128" s="73"/>
      <c r="M128" s="243" t="s">
        <v>23</v>
      </c>
      <c r="N128" s="244" t="s">
        <v>45</v>
      </c>
      <c r="O128" s="48"/>
      <c r="P128" s="245">
        <f>O128*H128</f>
        <v>0</v>
      </c>
      <c r="Q128" s="245">
        <v>0</v>
      </c>
      <c r="R128" s="245">
        <f>Q128*H128</f>
        <v>0</v>
      </c>
      <c r="S128" s="245">
        <v>0</v>
      </c>
      <c r="T128" s="246">
        <f>S128*H128</f>
        <v>0</v>
      </c>
      <c r="AR128" s="25" t="s">
        <v>218</v>
      </c>
      <c r="AT128" s="25" t="s">
        <v>180</v>
      </c>
      <c r="AU128" s="25" t="s">
        <v>81</v>
      </c>
      <c r="AY128" s="25" t="s">
        <v>178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25" t="s">
        <v>81</v>
      </c>
      <c r="BK128" s="247">
        <f>ROUND(I128*H128,2)</f>
        <v>0</v>
      </c>
      <c r="BL128" s="25" t="s">
        <v>218</v>
      </c>
      <c r="BM128" s="25" t="s">
        <v>393</v>
      </c>
    </row>
    <row r="129" s="1" customFormat="1" ht="16.5" customHeight="1">
      <c r="B129" s="47"/>
      <c r="C129" s="236" t="s">
        <v>394</v>
      </c>
      <c r="D129" s="236" t="s">
        <v>180</v>
      </c>
      <c r="E129" s="237" t="s">
        <v>395</v>
      </c>
      <c r="F129" s="238" t="s">
        <v>396</v>
      </c>
      <c r="G129" s="239" t="s">
        <v>183</v>
      </c>
      <c r="H129" s="240">
        <v>2</v>
      </c>
      <c r="I129" s="241"/>
      <c r="J129" s="242">
        <f>ROUND(I129*H129,2)</f>
        <v>0</v>
      </c>
      <c r="K129" s="238" t="s">
        <v>227</v>
      </c>
      <c r="L129" s="73"/>
      <c r="M129" s="243" t="s">
        <v>23</v>
      </c>
      <c r="N129" s="244" t="s">
        <v>45</v>
      </c>
      <c r="O129" s="48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AR129" s="25" t="s">
        <v>218</v>
      </c>
      <c r="AT129" s="25" t="s">
        <v>180</v>
      </c>
      <c r="AU129" s="25" t="s">
        <v>81</v>
      </c>
      <c r="AY129" s="25" t="s">
        <v>178</v>
      </c>
      <c r="BE129" s="247">
        <f>IF(N129="základní",J129,0)</f>
        <v>0</v>
      </c>
      <c r="BF129" s="247">
        <f>IF(N129="snížená",J129,0)</f>
        <v>0</v>
      </c>
      <c r="BG129" s="247">
        <f>IF(N129="zákl. přenesená",J129,0)</f>
        <v>0</v>
      </c>
      <c r="BH129" s="247">
        <f>IF(N129="sníž. přenesená",J129,0)</f>
        <v>0</v>
      </c>
      <c r="BI129" s="247">
        <f>IF(N129="nulová",J129,0)</f>
        <v>0</v>
      </c>
      <c r="BJ129" s="25" t="s">
        <v>81</v>
      </c>
      <c r="BK129" s="247">
        <f>ROUND(I129*H129,2)</f>
        <v>0</v>
      </c>
      <c r="BL129" s="25" t="s">
        <v>218</v>
      </c>
      <c r="BM129" s="25" t="s">
        <v>397</v>
      </c>
    </row>
    <row r="130" s="1" customFormat="1" ht="16.5" customHeight="1">
      <c r="B130" s="47"/>
      <c r="C130" s="236" t="s">
        <v>398</v>
      </c>
      <c r="D130" s="236" t="s">
        <v>180</v>
      </c>
      <c r="E130" s="237" t="s">
        <v>399</v>
      </c>
      <c r="F130" s="238" t="s">
        <v>400</v>
      </c>
      <c r="G130" s="239" t="s">
        <v>183</v>
      </c>
      <c r="H130" s="240">
        <v>2</v>
      </c>
      <c r="I130" s="241"/>
      <c r="J130" s="242">
        <f>ROUND(I130*H130,2)</f>
        <v>0</v>
      </c>
      <c r="K130" s="238" t="s">
        <v>227</v>
      </c>
      <c r="L130" s="73"/>
      <c r="M130" s="243" t="s">
        <v>23</v>
      </c>
      <c r="N130" s="244" t="s">
        <v>45</v>
      </c>
      <c r="O130" s="48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AR130" s="25" t="s">
        <v>218</v>
      </c>
      <c r="AT130" s="25" t="s">
        <v>180</v>
      </c>
      <c r="AU130" s="25" t="s">
        <v>81</v>
      </c>
      <c r="AY130" s="25" t="s">
        <v>178</v>
      </c>
      <c r="BE130" s="247">
        <f>IF(N130="základní",J130,0)</f>
        <v>0</v>
      </c>
      <c r="BF130" s="247">
        <f>IF(N130="snížená",J130,0)</f>
        <v>0</v>
      </c>
      <c r="BG130" s="247">
        <f>IF(N130="zákl. přenesená",J130,0)</f>
        <v>0</v>
      </c>
      <c r="BH130" s="247">
        <f>IF(N130="sníž. přenesená",J130,0)</f>
        <v>0</v>
      </c>
      <c r="BI130" s="247">
        <f>IF(N130="nulová",J130,0)</f>
        <v>0</v>
      </c>
      <c r="BJ130" s="25" t="s">
        <v>81</v>
      </c>
      <c r="BK130" s="247">
        <f>ROUND(I130*H130,2)</f>
        <v>0</v>
      </c>
      <c r="BL130" s="25" t="s">
        <v>218</v>
      </c>
      <c r="BM130" s="25" t="s">
        <v>401</v>
      </c>
    </row>
    <row r="131" s="1" customFormat="1" ht="16.5" customHeight="1">
      <c r="B131" s="47"/>
      <c r="C131" s="236" t="s">
        <v>402</v>
      </c>
      <c r="D131" s="236" t="s">
        <v>180</v>
      </c>
      <c r="E131" s="237" t="s">
        <v>403</v>
      </c>
      <c r="F131" s="238" t="s">
        <v>404</v>
      </c>
      <c r="G131" s="239" t="s">
        <v>183</v>
      </c>
      <c r="H131" s="240">
        <v>12</v>
      </c>
      <c r="I131" s="241"/>
      <c r="J131" s="242">
        <f>ROUND(I131*H131,2)</f>
        <v>0</v>
      </c>
      <c r="K131" s="238" t="s">
        <v>227</v>
      </c>
      <c r="L131" s="73"/>
      <c r="M131" s="243" t="s">
        <v>23</v>
      </c>
      <c r="N131" s="244" t="s">
        <v>45</v>
      </c>
      <c r="O131" s="48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AR131" s="25" t="s">
        <v>218</v>
      </c>
      <c r="AT131" s="25" t="s">
        <v>180</v>
      </c>
      <c r="AU131" s="25" t="s">
        <v>81</v>
      </c>
      <c r="AY131" s="25" t="s">
        <v>178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25" t="s">
        <v>81</v>
      </c>
      <c r="BK131" s="247">
        <f>ROUND(I131*H131,2)</f>
        <v>0</v>
      </c>
      <c r="BL131" s="25" t="s">
        <v>218</v>
      </c>
      <c r="BM131" s="25" t="s">
        <v>405</v>
      </c>
    </row>
    <row r="132" s="1" customFormat="1" ht="25.5" customHeight="1">
      <c r="B132" s="47"/>
      <c r="C132" s="251" t="s">
        <v>406</v>
      </c>
      <c r="D132" s="251" t="s">
        <v>189</v>
      </c>
      <c r="E132" s="252" t="s">
        <v>407</v>
      </c>
      <c r="F132" s="253" t="s">
        <v>408</v>
      </c>
      <c r="G132" s="254" t="s">
        <v>183</v>
      </c>
      <c r="H132" s="255">
        <v>12</v>
      </c>
      <c r="I132" s="256"/>
      <c r="J132" s="257">
        <f>ROUND(I132*H132,2)</f>
        <v>0</v>
      </c>
      <c r="K132" s="253" t="s">
        <v>227</v>
      </c>
      <c r="L132" s="258"/>
      <c r="M132" s="259" t="s">
        <v>23</v>
      </c>
      <c r="N132" s="260" t="s">
        <v>45</v>
      </c>
      <c r="O132" s="48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AR132" s="25" t="s">
        <v>240</v>
      </c>
      <c r="AT132" s="25" t="s">
        <v>189</v>
      </c>
      <c r="AU132" s="25" t="s">
        <v>81</v>
      </c>
      <c r="AY132" s="25" t="s">
        <v>178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25" t="s">
        <v>81</v>
      </c>
      <c r="BK132" s="247">
        <f>ROUND(I132*H132,2)</f>
        <v>0</v>
      </c>
      <c r="BL132" s="25" t="s">
        <v>240</v>
      </c>
      <c r="BM132" s="25" t="s">
        <v>409</v>
      </c>
    </row>
    <row r="133" s="1" customFormat="1" ht="51" customHeight="1">
      <c r="B133" s="47"/>
      <c r="C133" s="236" t="s">
        <v>410</v>
      </c>
      <c r="D133" s="236" t="s">
        <v>180</v>
      </c>
      <c r="E133" s="237" t="s">
        <v>411</v>
      </c>
      <c r="F133" s="238" t="s">
        <v>412</v>
      </c>
      <c r="G133" s="239" t="s">
        <v>183</v>
      </c>
      <c r="H133" s="240">
        <v>12</v>
      </c>
      <c r="I133" s="241"/>
      <c r="J133" s="242">
        <f>ROUND(I133*H133,2)</f>
        <v>0</v>
      </c>
      <c r="K133" s="238" t="s">
        <v>227</v>
      </c>
      <c r="L133" s="73"/>
      <c r="M133" s="243" t="s">
        <v>23</v>
      </c>
      <c r="N133" s="244" t="s">
        <v>45</v>
      </c>
      <c r="O133" s="48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AR133" s="25" t="s">
        <v>218</v>
      </c>
      <c r="AT133" s="25" t="s">
        <v>180</v>
      </c>
      <c r="AU133" s="25" t="s">
        <v>81</v>
      </c>
      <c r="AY133" s="25" t="s">
        <v>178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25" t="s">
        <v>81</v>
      </c>
      <c r="BK133" s="247">
        <f>ROUND(I133*H133,2)</f>
        <v>0</v>
      </c>
      <c r="BL133" s="25" t="s">
        <v>218</v>
      </c>
      <c r="BM133" s="25" t="s">
        <v>413</v>
      </c>
    </row>
    <row r="134" s="1" customFormat="1" ht="38.25" customHeight="1">
      <c r="B134" s="47"/>
      <c r="C134" s="251" t="s">
        <v>414</v>
      </c>
      <c r="D134" s="251" t="s">
        <v>189</v>
      </c>
      <c r="E134" s="252" t="s">
        <v>415</v>
      </c>
      <c r="F134" s="253" t="s">
        <v>416</v>
      </c>
      <c r="G134" s="254" t="s">
        <v>183</v>
      </c>
      <c r="H134" s="255">
        <v>12</v>
      </c>
      <c r="I134" s="256"/>
      <c r="J134" s="257">
        <f>ROUND(I134*H134,2)</f>
        <v>0</v>
      </c>
      <c r="K134" s="253" t="s">
        <v>227</v>
      </c>
      <c r="L134" s="258"/>
      <c r="M134" s="259" t="s">
        <v>23</v>
      </c>
      <c r="N134" s="260" t="s">
        <v>45</v>
      </c>
      <c r="O134" s="48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AR134" s="25" t="s">
        <v>240</v>
      </c>
      <c r="AT134" s="25" t="s">
        <v>189</v>
      </c>
      <c r="AU134" s="25" t="s">
        <v>81</v>
      </c>
      <c r="AY134" s="25" t="s">
        <v>178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25" t="s">
        <v>81</v>
      </c>
      <c r="BK134" s="247">
        <f>ROUND(I134*H134,2)</f>
        <v>0</v>
      </c>
      <c r="BL134" s="25" t="s">
        <v>240</v>
      </c>
      <c r="BM134" s="25" t="s">
        <v>417</v>
      </c>
    </row>
    <row r="135" s="1" customFormat="1" ht="25.5" customHeight="1">
      <c r="B135" s="47"/>
      <c r="C135" s="236" t="s">
        <v>418</v>
      </c>
      <c r="D135" s="236" t="s">
        <v>180</v>
      </c>
      <c r="E135" s="237" t="s">
        <v>419</v>
      </c>
      <c r="F135" s="238" t="s">
        <v>420</v>
      </c>
      <c r="G135" s="239" t="s">
        <v>183</v>
      </c>
      <c r="H135" s="240">
        <v>1</v>
      </c>
      <c r="I135" s="241"/>
      <c r="J135" s="242">
        <f>ROUND(I135*H135,2)</f>
        <v>0</v>
      </c>
      <c r="K135" s="238" t="s">
        <v>227</v>
      </c>
      <c r="L135" s="73"/>
      <c r="M135" s="243" t="s">
        <v>23</v>
      </c>
      <c r="N135" s="244" t="s">
        <v>45</v>
      </c>
      <c r="O135" s="48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AR135" s="25" t="s">
        <v>218</v>
      </c>
      <c r="AT135" s="25" t="s">
        <v>180</v>
      </c>
      <c r="AU135" s="25" t="s">
        <v>81</v>
      </c>
      <c r="AY135" s="25" t="s">
        <v>178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25" t="s">
        <v>81</v>
      </c>
      <c r="BK135" s="247">
        <f>ROUND(I135*H135,2)</f>
        <v>0</v>
      </c>
      <c r="BL135" s="25" t="s">
        <v>218</v>
      </c>
      <c r="BM135" s="25" t="s">
        <v>421</v>
      </c>
    </row>
    <row r="136" s="1" customFormat="1" ht="51" customHeight="1">
      <c r="B136" s="47"/>
      <c r="C136" s="251" t="s">
        <v>422</v>
      </c>
      <c r="D136" s="251" t="s">
        <v>189</v>
      </c>
      <c r="E136" s="252" t="s">
        <v>423</v>
      </c>
      <c r="F136" s="253" t="s">
        <v>424</v>
      </c>
      <c r="G136" s="254" t="s">
        <v>183</v>
      </c>
      <c r="H136" s="255">
        <v>1</v>
      </c>
      <c r="I136" s="256"/>
      <c r="J136" s="257">
        <f>ROUND(I136*H136,2)</f>
        <v>0</v>
      </c>
      <c r="K136" s="253" t="s">
        <v>227</v>
      </c>
      <c r="L136" s="258"/>
      <c r="M136" s="259" t="s">
        <v>23</v>
      </c>
      <c r="N136" s="260" t="s">
        <v>45</v>
      </c>
      <c r="O136" s="48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AR136" s="25" t="s">
        <v>240</v>
      </c>
      <c r="AT136" s="25" t="s">
        <v>189</v>
      </c>
      <c r="AU136" s="25" t="s">
        <v>81</v>
      </c>
      <c r="AY136" s="25" t="s">
        <v>178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25" t="s">
        <v>81</v>
      </c>
      <c r="BK136" s="247">
        <f>ROUND(I136*H136,2)</f>
        <v>0</v>
      </c>
      <c r="BL136" s="25" t="s">
        <v>240</v>
      </c>
      <c r="BM136" s="25" t="s">
        <v>425</v>
      </c>
    </row>
    <row r="137" s="1" customFormat="1" ht="25.5" customHeight="1">
      <c r="B137" s="47"/>
      <c r="C137" s="236" t="s">
        <v>426</v>
      </c>
      <c r="D137" s="236" t="s">
        <v>180</v>
      </c>
      <c r="E137" s="237" t="s">
        <v>427</v>
      </c>
      <c r="F137" s="238" t="s">
        <v>428</v>
      </c>
      <c r="G137" s="239" t="s">
        <v>183</v>
      </c>
      <c r="H137" s="240">
        <v>2</v>
      </c>
      <c r="I137" s="241"/>
      <c r="J137" s="242">
        <f>ROUND(I137*H137,2)</f>
        <v>0</v>
      </c>
      <c r="K137" s="238" t="s">
        <v>227</v>
      </c>
      <c r="L137" s="73"/>
      <c r="M137" s="243" t="s">
        <v>23</v>
      </c>
      <c r="N137" s="244" t="s">
        <v>45</v>
      </c>
      <c r="O137" s="48"/>
      <c r="P137" s="245">
        <f>O137*H137</f>
        <v>0</v>
      </c>
      <c r="Q137" s="245">
        <v>0</v>
      </c>
      <c r="R137" s="245">
        <f>Q137*H137</f>
        <v>0</v>
      </c>
      <c r="S137" s="245">
        <v>0</v>
      </c>
      <c r="T137" s="246">
        <f>S137*H137</f>
        <v>0</v>
      </c>
      <c r="AR137" s="25" t="s">
        <v>218</v>
      </c>
      <c r="AT137" s="25" t="s">
        <v>180</v>
      </c>
      <c r="AU137" s="25" t="s">
        <v>81</v>
      </c>
      <c r="AY137" s="25" t="s">
        <v>178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25" t="s">
        <v>81</v>
      </c>
      <c r="BK137" s="247">
        <f>ROUND(I137*H137,2)</f>
        <v>0</v>
      </c>
      <c r="BL137" s="25" t="s">
        <v>218</v>
      </c>
      <c r="BM137" s="25" t="s">
        <v>429</v>
      </c>
    </row>
    <row r="138" s="1" customFormat="1" ht="25.5" customHeight="1">
      <c r="B138" s="47"/>
      <c r="C138" s="236" t="s">
        <v>430</v>
      </c>
      <c r="D138" s="236" t="s">
        <v>180</v>
      </c>
      <c r="E138" s="237" t="s">
        <v>431</v>
      </c>
      <c r="F138" s="238" t="s">
        <v>432</v>
      </c>
      <c r="G138" s="239" t="s">
        <v>183</v>
      </c>
      <c r="H138" s="240">
        <v>2</v>
      </c>
      <c r="I138" s="241"/>
      <c r="J138" s="242">
        <f>ROUND(I138*H138,2)</f>
        <v>0</v>
      </c>
      <c r="K138" s="238" t="s">
        <v>227</v>
      </c>
      <c r="L138" s="73"/>
      <c r="M138" s="243" t="s">
        <v>23</v>
      </c>
      <c r="N138" s="244" t="s">
        <v>45</v>
      </c>
      <c r="O138" s="48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AR138" s="25" t="s">
        <v>218</v>
      </c>
      <c r="AT138" s="25" t="s">
        <v>180</v>
      </c>
      <c r="AU138" s="25" t="s">
        <v>81</v>
      </c>
      <c r="AY138" s="25" t="s">
        <v>178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25" t="s">
        <v>81</v>
      </c>
      <c r="BK138" s="247">
        <f>ROUND(I138*H138,2)</f>
        <v>0</v>
      </c>
      <c r="BL138" s="25" t="s">
        <v>218</v>
      </c>
      <c r="BM138" s="25" t="s">
        <v>433</v>
      </c>
    </row>
    <row r="139" s="1" customFormat="1" ht="25.5" customHeight="1">
      <c r="B139" s="47"/>
      <c r="C139" s="251" t="s">
        <v>434</v>
      </c>
      <c r="D139" s="251" t="s">
        <v>189</v>
      </c>
      <c r="E139" s="252" t="s">
        <v>435</v>
      </c>
      <c r="F139" s="253" t="s">
        <v>436</v>
      </c>
      <c r="G139" s="254" t="s">
        <v>183</v>
      </c>
      <c r="H139" s="255">
        <v>1</v>
      </c>
      <c r="I139" s="256"/>
      <c r="J139" s="257">
        <f>ROUND(I139*H139,2)</f>
        <v>0</v>
      </c>
      <c r="K139" s="253" t="s">
        <v>227</v>
      </c>
      <c r="L139" s="258"/>
      <c r="M139" s="259" t="s">
        <v>23</v>
      </c>
      <c r="N139" s="260" t="s">
        <v>45</v>
      </c>
      <c r="O139" s="48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AR139" s="25" t="s">
        <v>240</v>
      </c>
      <c r="AT139" s="25" t="s">
        <v>189</v>
      </c>
      <c r="AU139" s="25" t="s">
        <v>81</v>
      </c>
      <c r="AY139" s="25" t="s">
        <v>178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25" t="s">
        <v>81</v>
      </c>
      <c r="BK139" s="247">
        <f>ROUND(I139*H139,2)</f>
        <v>0</v>
      </c>
      <c r="BL139" s="25" t="s">
        <v>240</v>
      </c>
      <c r="BM139" s="25" t="s">
        <v>437</v>
      </c>
    </row>
    <row r="140" s="1" customFormat="1" ht="25.5" customHeight="1">
      <c r="B140" s="47"/>
      <c r="C140" s="251" t="s">
        <v>438</v>
      </c>
      <c r="D140" s="251" t="s">
        <v>189</v>
      </c>
      <c r="E140" s="252" t="s">
        <v>439</v>
      </c>
      <c r="F140" s="253" t="s">
        <v>440</v>
      </c>
      <c r="G140" s="254" t="s">
        <v>183</v>
      </c>
      <c r="H140" s="255">
        <v>1</v>
      </c>
      <c r="I140" s="256"/>
      <c r="J140" s="257">
        <f>ROUND(I140*H140,2)</f>
        <v>0</v>
      </c>
      <c r="K140" s="253" t="s">
        <v>227</v>
      </c>
      <c r="L140" s="258"/>
      <c r="M140" s="259" t="s">
        <v>23</v>
      </c>
      <c r="N140" s="260" t="s">
        <v>45</v>
      </c>
      <c r="O140" s="48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AR140" s="25" t="s">
        <v>240</v>
      </c>
      <c r="AT140" s="25" t="s">
        <v>189</v>
      </c>
      <c r="AU140" s="25" t="s">
        <v>81</v>
      </c>
      <c r="AY140" s="25" t="s">
        <v>178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25" t="s">
        <v>81</v>
      </c>
      <c r="BK140" s="247">
        <f>ROUND(I140*H140,2)</f>
        <v>0</v>
      </c>
      <c r="BL140" s="25" t="s">
        <v>240</v>
      </c>
      <c r="BM140" s="25" t="s">
        <v>441</v>
      </c>
    </row>
    <row r="141" s="1" customFormat="1" ht="25.5" customHeight="1">
      <c r="B141" s="47"/>
      <c r="C141" s="236" t="s">
        <v>442</v>
      </c>
      <c r="D141" s="236" t="s">
        <v>180</v>
      </c>
      <c r="E141" s="237" t="s">
        <v>443</v>
      </c>
      <c r="F141" s="238" t="s">
        <v>444</v>
      </c>
      <c r="G141" s="239" t="s">
        <v>183</v>
      </c>
      <c r="H141" s="240">
        <v>3</v>
      </c>
      <c r="I141" s="241"/>
      <c r="J141" s="242">
        <f>ROUND(I141*H141,2)</f>
        <v>0</v>
      </c>
      <c r="K141" s="238" t="s">
        <v>227</v>
      </c>
      <c r="L141" s="73"/>
      <c r="M141" s="243" t="s">
        <v>23</v>
      </c>
      <c r="N141" s="244" t="s">
        <v>45</v>
      </c>
      <c r="O141" s="48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AR141" s="25" t="s">
        <v>218</v>
      </c>
      <c r="AT141" s="25" t="s">
        <v>180</v>
      </c>
      <c r="AU141" s="25" t="s">
        <v>81</v>
      </c>
      <c r="AY141" s="25" t="s">
        <v>178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25" t="s">
        <v>81</v>
      </c>
      <c r="BK141" s="247">
        <f>ROUND(I141*H141,2)</f>
        <v>0</v>
      </c>
      <c r="BL141" s="25" t="s">
        <v>218</v>
      </c>
      <c r="BM141" s="25" t="s">
        <v>445</v>
      </c>
    </row>
    <row r="142" s="1" customFormat="1" ht="38.25" customHeight="1">
      <c r="B142" s="47"/>
      <c r="C142" s="251" t="s">
        <v>446</v>
      </c>
      <c r="D142" s="251" t="s">
        <v>189</v>
      </c>
      <c r="E142" s="252" t="s">
        <v>447</v>
      </c>
      <c r="F142" s="253" t="s">
        <v>448</v>
      </c>
      <c r="G142" s="254" t="s">
        <v>449</v>
      </c>
      <c r="H142" s="255">
        <v>3</v>
      </c>
      <c r="I142" s="256"/>
      <c r="J142" s="257">
        <f>ROUND(I142*H142,2)</f>
        <v>0</v>
      </c>
      <c r="K142" s="253" t="s">
        <v>450</v>
      </c>
      <c r="L142" s="258"/>
      <c r="M142" s="259" t="s">
        <v>23</v>
      </c>
      <c r="N142" s="260" t="s">
        <v>45</v>
      </c>
      <c r="O142" s="48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AR142" s="25" t="s">
        <v>218</v>
      </c>
      <c r="AT142" s="25" t="s">
        <v>189</v>
      </c>
      <c r="AU142" s="25" t="s">
        <v>81</v>
      </c>
      <c r="AY142" s="25" t="s">
        <v>178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25" t="s">
        <v>81</v>
      </c>
      <c r="BK142" s="247">
        <f>ROUND(I142*H142,2)</f>
        <v>0</v>
      </c>
      <c r="BL142" s="25" t="s">
        <v>218</v>
      </c>
      <c r="BM142" s="25" t="s">
        <v>451</v>
      </c>
    </row>
    <row r="143" s="1" customFormat="1" ht="38.25" customHeight="1">
      <c r="B143" s="47"/>
      <c r="C143" s="236" t="s">
        <v>452</v>
      </c>
      <c r="D143" s="236" t="s">
        <v>180</v>
      </c>
      <c r="E143" s="237" t="s">
        <v>453</v>
      </c>
      <c r="F143" s="238" t="s">
        <v>454</v>
      </c>
      <c r="G143" s="239" t="s">
        <v>183</v>
      </c>
      <c r="H143" s="240">
        <v>1</v>
      </c>
      <c r="I143" s="241"/>
      <c r="J143" s="242">
        <f>ROUND(I143*H143,2)</f>
        <v>0</v>
      </c>
      <c r="K143" s="238" t="s">
        <v>227</v>
      </c>
      <c r="L143" s="73"/>
      <c r="M143" s="243" t="s">
        <v>23</v>
      </c>
      <c r="N143" s="244" t="s">
        <v>45</v>
      </c>
      <c r="O143" s="48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AR143" s="25" t="s">
        <v>218</v>
      </c>
      <c r="AT143" s="25" t="s">
        <v>180</v>
      </c>
      <c r="AU143" s="25" t="s">
        <v>81</v>
      </c>
      <c r="AY143" s="25" t="s">
        <v>178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25" t="s">
        <v>81</v>
      </c>
      <c r="BK143" s="247">
        <f>ROUND(I143*H143,2)</f>
        <v>0</v>
      </c>
      <c r="BL143" s="25" t="s">
        <v>218</v>
      </c>
      <c r="BM143" s="25" t="s">
        <v>455</v>
      </c>
    </row>
    <row r="144" s="1" customFormat="1" ht="38.25" customHeight="1">
      <c r="B144" s="47"/>
      <c r="C144" s="236" t="s">
        <v>456</v>
      </c>
      <c r="D144" s="236" t="s">
        <v>180</v>
      </c>
      <c r="E144" s="237" t="s">
        <v>457</v>
      </c>
      <c r="F144" s="238" t="s">
        <v>458</v>
      </c>
      <c r="G144" s="239" t="s">
        <v>183</v>
      </c>
      <c r="H144" s="240">
        <v>1</v>
      </c>
      <c r="I144" s="241"/>
      <c r="J144" s="242">
        <f>ROUND(I144*H144,2)</f>
        <v>0</v>
      </c>
      <c r="K144" s="238" t="s">
        <v>227</v>
      </c>
      <c r="L144" s="73"/>
      <c r="M144" s="243" t="s">
        <v>23</v>
      </c>
      <c r="N144" s="244" t="s">
        <v>45</v>
      </c>
      <c r="O144" s="48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AR144" s="25" t="s">
        <v>218</v>
      </c>
      <c r="AT144" s="25" t="s">
        <v>180</v>
      </c>
      <c r="AU144" s="25" t="s">
        <v>81</v>
      </c>
      <c r="AY144" s="25" t="s">
        <v>178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25" t="s">
        <v>81</v>
      </c>
      <c r="BK144" s="247">
        <f>ROUND(I144*H144,2)</f>
        <v>0</v>
      </c>
      <c r="BL144" s="25" t="s">
        <v>218</v>
      </c>
      <c r="BM144" s="25" t="s">
        <v>459</v>
      </c>
    </row>
    <row r="145" s="1" customFormat="1" ht="25.5" customHeight="1">
      <c r="B145" s="47"/>
      <c r="C145" s="251" t="s">
        <v>460</v>
      </c>
      <c r="D145" s="251" t="s">
        <v>189</v>
      </c>
      <c r="E145" s="252" t="s">
        <v>461</v>
      </c>
      <c r="F145" s="253" t="s">
        <v>462</v>
      </c>
      <c r="G145" s="254" t="s">
        <v>183</v>
      </c>
      <c r="H145" s="255">
        <v>1</v>
      </c>
      <c r="I145" s="256"/>
      <c r="J145" s="257">
        <f>ROUND(I145*H145,2)</f>
        <v>0</v>
      </c>
      <c r="K145" s="253" t="s">
        <v>227</v>
      </c>
      <c r="L145" s="258"/>
      <c r="M145" s="259" t="s">
        <v>23</v>
      </c>
      <c r="N145" s="260" t="s">
        <v>45</v>
      </c>
      <c r="O145" s="48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AR145" s="25" t="s">
        <v>240</v>
      </c>
      <c r="AT145" s="25" t="s">
        <v>189</v>
      </c>
      <c r="AU145" s="25" t="s">
        <v>81</v>
      </c>
      <c r="AY145" s="25" t="s">
        <v>178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25" t="s">
        <v>81</v>
      </c>
      <c r="BK145" s="247">
        <f>ROUND(I145*H145,2)</f>
        <v>0</v>
      </c>
      <c r="BL145" s="25" t="s">
        <v>240</v>
      </c>
      <c r="BM145" s="25" t="s">
        <v>463</v>
      </c>
    </row>
    <row r="146" s="1" customFormat="1" ht="25.5" customHeight="1">
      <c r="B146" s="47"/>
      <c r="C146" s="251" t="s">
        <v>464</v>
      </c>
      <c r="D146" s="251" t="s">
        <v>189</v>
      </c>
      <c r="E146" s="252" t="s">
        <v>465</v>
      </c>
      <c r="F146" s="253" t="s">
        <v>466</v>
      </c>
      <c r="G146" s="254" t="s">
        <v>183</v>
      </c>
      <c r="H146" s="255">
        <v>1</v>
      </c>
      <c r="I146" s="256"/>
      <c r="J146" s="257">
        <f>ROUND(I146*H146,2)</f>
        <v>0</v>
      </c>
      <c r="K146" s="253" t="s">
        <v>227</v>
      </c>
      <c r="L146" s="258"/>
      <c r="M146" s="259" t="s">
        <v>23</v>
      </c>
      <c r="N146" s="260" t="s">
        <v>45</v>
      </c>
      <c r="O146" s="48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6">
        <f>S146*H146</f>
        <v>0</v>
      </c>
      <c r="AR146" s="25" t="s">
        <v>240</v>
      </c>
      <c r="AT146" s="25" t="s">
        <v>189</v>
      </c>
      <c r="AU146" s="25" t="s">
        <v>81</v>
      </c>
      <c r="AY146" s="25" t="s">
        <v>178</v>
      </c>
      <c r="BE146" s="247">
        <f>IF(N146="základní",J146,0)</f>
        <v>0</v>
      </c>
      <c r="BF146" s="247">
        <f>IF(N146="snížená",J146,0)</f>
        <v>0</v>
      </c>
      <c r="BG146" s="247">
        <f>IF(N146="zákl. přenesená",J146,0)</f>
        <v>0</v>
      </c>
      <c r="BH146" s="247">
        <f>IF(N146="sníž. přenesená",J146,0)</f>
        <v>0</v>
      </c>
      <c r="BI146" s="247">
        <f>IF(N146="nulová",J146,0)</f>
        <v>0</v>
      </c>
      <c r="BJ146" s="25" t="s">
        <v>81</v>
      </c>
      <c r="BK146" s="247">
        <f>ROUND(I146*H146,2)</f>
        <v>0</v>
      </c>
      <c r="BL146" s="25" t="s">
        <v>240</v>
      </c>
      <c r="BM146" s="25" t="s">
        <v>467</v>
      </c>
    </row>
    <row r="147" s="1" customFormat="1" ht="16.5" customHeight="1">
      <c r="B147" s="47"/>
      <c r="C147" s="236" t="s">
        <v>468</v>
      </c>
      <c r="D147" s="236" t="s">
        <v>180</v>
      </c>
      <c r="E147" s="237" t="s">
        <v>469</v>
      </c>
      <c r="F147" s="238" t="s">
        <v>470</v>
      </c>
      <c r="G147" s="239" t="s">
        <v>183</v>
      </c>
      <c r="H147" s="240">
        <v>1</v>
      </c>
      <c r="I147" s="241"/>
      <c r="J147" s="242">
        <f>ROUND(I147*H147,2)</f>
        <v>0</v>
      </c>
      <c r="K147" s="238" t="s">
        <v>227</v>
      </c>
      <c r="L147" s="73"/>
      <c r="M147" s="243" t="s">
        <v>23</v>
      </c>
      <c r="N147" s="244" t="s">
        <v>45</v>
      </c>
      <c r="O147" s="48"/>
      <c r="P147" s="245">
        <f>O147*H147</f>
        <v>0</v>
      </c>
      <c r="Q147" s="245">
        <v>0</v>
      </c>
      <c r="R147" s="245">
        <f>Q147*H147</f>
        <v>0</v>
      </c>
      <c r="S147" s="245">
        <v>0</v>
      </c>
      <c r="T147" s="246">
        <f>S147*H147</f>
        <v>0</v>
      </c>
      <c r="AR147" s="25" t="s">
        <v>218</v>
      </c>
      <c r="AT147" s="25" t="s">
        <v>180</v>
      </c>
      <c r="AU147" s="25" t="s">
        <v>81</v>
      </c>
      <c r="AY147" s="25" t="s">
        <v>178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25" t="s">
        <v>81</v>
      </c>
      <c r="BK147" s="247">
        <f>ROUND(I147*H147,2)</f>
        <v>0</v>
      </c>
      <c r="BL147" s="25" t="s">
        <v>218</v>
      </c>
      <c r="BM147" s="25" t="s">
        <v>471</v>
      </c>
    </row>
    <row r="148" s="1" customFormat="1" ht="16.5" customHeight="1">
      <c r="B148" s="47"/>
      <c r="C148" s="236" t="s">
        <v>472</v>
      </c>
      <c r="D148" s="236" t="s">
        <v>180</v>
      </c>
      <c r="E148" s="237" t="s">
        <v>473</v>
      </c>
      <c r="F148" s="238" t="s">
        <v>474</v>
      </c>
      <c r="G148" s="239" t="s">
        <v>183</v>
      </c>
      <c r="H148" s="240">
        <v>1</v>
      </c>
      <c r="I148" s="241"/>
      <c r="J148" s="242">
        <f>ROUND(I148*H148,2)</f>
        <v>0</v>
      </c>
      <c r="K148" s="238" t="s">
        <v>227</v>
      </c>
      <c r="L148" s="73"/>
      <c r="M148" s="243" t="s">
        <v>23</v>
      </c>
      <c r="N148" s="244" t="s">
        <v>45</v>
      </c>
      <c r="O148" s="48"/>
      <c r="P148" s="245">
        <f>O148*H148</f>
        <v>0</v>
      </c>
      <c r="Q148" s="245">
        <v>0</v>
      </c>
      <c r="R148" s="245">
        <f>Q148*H148</f>
        <v>0</v>
      </c>
      <c r="S148" s="245">
        <v>0</v>
      </c>
      <c r="T148" s="246">
        <f>S148*H148</f>
        <v>0</v>
      </c>
      <c r="AR148" s="25" t="s">
        <v>218</v>
      </c>
      <c r="AT148" s="25" t="s">
        <v>180</v>
      </c>
      <c r="AU148" s="25" t="s">
        <v>81</v>
      </c>
      <c r="AY148" s="25" t="s">
        <v>178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25" t="s">
        <v>81</v>
      </c>
      <c r="BK148" s="247">
        <f>ROUND(I148*H148,2)</f>
        <v>0</v>
      </c>
      <c r="BL148" s="25" t="s">
        <v>218</v>
      </c>
      <c r="BM148" s="25" t="s">
        <v>475</v>
      </c>
    </row>
    <row r="149" s="1" customFormat="1" ht="16.5" customHeight="1">
      <c r="B149" s="47"/>
      <c r="C149" s="236" t="s">
        <v>476</v>
      </c>
      <c r="D149" s="236" t="s">
        <v>180</v>
      </c>
      <c r="E149" s="237" t="s">
        <v>477</v>
      </c>
      <c r="F149" s="238" t="s">
        <v>478</v>
      </c>
      <c r="G149" s="239" t="s">
        <v>183</v>
      </c>
      <c r="H149" s="240">
        <v>11</v>
      </c>
      <c r="I149" s="241"/>
      <c r="J149" s="242">
        <f>ROUND(I149*H149,2)</f>
        <v>0</v>
      </c>
      <c r="K149" s="238" t="s">
        <v>227</v>
      </c>
      <c r="L149" s="73"/>
      <c r="M149" s="243" t="s">
        <v>23</v>
      </c>
      <c r="N149" s="244" t="s">
        <v>45</v>
      </c>
      <c r="O149" s="48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6">
        <f>S149*H149</f>
        <v>0</v>
      </c>
      <c r="AR149" s="25" t="s">
        <v>218</v>
      </c>
      <c r="AT149" s="25" t="s">
        <v>180</v>
      </c>
      <c r="AU149" s="25" t="s">
        <v>81</v>
      </c>
      <c r="AY149" s="25" t="s">
        <v>178</v>
      </c>
      <c r="BE149" s="247">
        <f>IF(N149="základní",J149,0)</f>
        <v>0</v>
      </c>
      <c r="BF149" s="247">
        <f>IF(N149="snížená",J149,0)</f>
        <v>0</v>
      </c>
      <c r="BG149" s="247">
        <f>IF(N149="zákl. přenesená",J149,0)</f>
        <v>0</v>
      </c>
      <c r="BH149" s="247">
        <f>IF(N149="sníž. přenesená",J149,0)</f>
        <v>0</v>
      </c>
      <c r="BI149" s="247">
        <f>IF(N149="nulová",J149,0)</f>
        <v>0</v>
      </c>
      <c r="BJ149" s="25" t="s">
        <v>81</v>
      </c>
      <c r="BK149" s="247">
        <f>ROUND(I149*H149,2)</f>
        <v>0</v>
      </c>
      <c r="BL149" s="25" t="s">
        <v>218</v>
      </c>
      <c r="BM149" s="25" t="s">
        <v>479</v>
      </c>
    </row>
    <row r="150" s="1" customFormat="1" ht="16.5" customHeight="1">
      <c r="B150" s="47"/>
      <c r="C150" s="236" t="s">
        <v>196</v>
      </c>
      <c r="D150" s="236" t="s">
        <v>180</v>
      </c>
      <c r="E150" s="237" t="s">
        <v>480</v>
      </c>
      <c r="F150" s="238" t="s">
        <v>481</v>
      </c>
      <c r="G150" s="239" t="s">
        <v>183</v>
      </c>
      <c r="H150" s="240">
        <v>1</v>
      </c>
      <c r="I150" s="241"/>
      <c r="J150" s="242">
        <f>ROUND(I150*H150,2)</f>
        <v>0</v>
      </c>
      <c r="K150" s="238" t="s">
        <v>227</v>
      </c>
      <c r="L150" s="73"/>
      <c r="M150" s="243" t="s">
        <v>23</v>
      </c>
      <c r="N150" s="244" t="s">
        <v>45</v>
      </c>
      <c r="O150" s="48"/>
      <c r="P150" s="245">
        <f>O150*H150</f>
        <v>0</v>
      </c>
      <c r="Q150" s="245">
        <v>0</v>
      </c>
      <c r="R150" s="245">
        <f>Q150*H150</f>
        <v>0</v>
      </c>
      <c r="S150" s="245">
        <v>0</v>
      </c>
      <c r="T150" s="246">
        <f>S150*H150</f>
        <v>0</v>
      </c>
      <c r="AR150" s="25" t="s">
        <v>218</v>
      </c>
      <c r="AT150" s="25" t="s">
        <v>180</v>
      </c>
      <c r="AU150" s="25" t="s">
        <v>81</v>
      </c>
      <c r="AY150" s="25" t="s">
        <v>178</v>
      </c>
      <c r="BE150" s="247">
        <f>IF(N150="základní",J150,0)</f>
        <v>0</v>
      </c>
      <c r="BF150" s="247">
        <f>IF(N150="snížená",J150,0)</f>
        <v>0</v>
      </c>
      <c r="BG150" s="247">
        <f>IF(N150="zákl. přenesená",J150,0)</f>
        <v>0</v>
      </c>
      <c r="BH150" s="247">
        <f>IF(N150="sníž. přenesená",J150,0)</f>
        <v>0</v>
      </c>
      <c r="BI150" s="247">
        <f>IF(N150="nulová",J150,0)</f>
        <v>0</v>
      </c>
      <c r="BJ150" s="25" t="s">
        <v>81</v>
      </c>
      <c r="BK150" s="247">
        <f>ROUND(I150*H150,2)</f>
        <v>0</v>
      </c>
      <c r="BL150" s="25" t="s">
        <v>218</v>
      </c>
      <c r="BM150" s="25" t="s">
        <v>482</v>
      </c>
    </row>
    <row r="151" s="1" customFormat="1">
      <c r="B151" s="47"/>
      <c r="C151" s="75"/>
      <c r="D151" s="248" t="s">
        <v>187</v>
      </c>
      <c r="E151" s="75"/>
      <c r="F151" s="249" t="s">
        <v>483</v>
      </c>
      <c r="G151" s="75"/>
      <c r="H151" s="75"/>
      <c r="I151" s="204"/>
      <c r="J151" s="75"/>
      <c r="K151" s="75"/>
      <c r="L151" s="73"/>
      <c r="M151" s="250"/>
      <c r="N151" s="48"/>
      <c r="O151" s="48"/>
      <c r="P151" s="48"/>
      <c r="Q151" s="48"/>
      <c r="R151" s="48"/>
      <c r="S151" s="48"/>
      <c r="T151" s="96"/>
      <c r="AT151" s="25" t="s">
        <v>187</v>
      </c>
      <c r="AU151" s="25" t="s">
        <v>81</v>
      </c>
    </row>
    <row r="152" s="1" customFormat="1" ht="16.5" customHeight="1">
      <c r="B152" s="47"/>
      <c r="C152" s="251" t="s">
        <v>484</v>
      </c>
      <c r="D152" s="251" t="s">
        <v>189</v>
      </c>
      <c r="E152" s="252" t="s">
        <v>485</v>
      </c>
      <c r="F152" s="253" t="s">
        <v>486</v>
      </c>
      <c r="G152" s="254" t="s">
        <v>183</v>
      </c>
      <c r="H152" s="255">
        <v>1</v>
      </c>
      <c r="I152" s="256"/>
      <c r="J152" s="257">
        <f>ROUND(I152*H152,2)</f>
        <v>0</v>
      </c>
      <c r="K152" s="253" t="s">
        <v>227</v>
      </c>
      <c r="L152" s="258"/>
      <c r="M152" s="259" t="s">
        <v>23</v>
      </c>
      <c r="N152" s="260" t="s">
        <v>45</v>
      </c>
      <c r="O152" s="48"/>
      <c r="P152" s="245">
        <f>O152*H152</f>
        <v>0</v>
      </c>
      <c r="Q152" s="245">
        <v>0</v>
      </c>
      <c r="R152" s="245">
        <f>Q152*H152</f>
        <v>0</v>
      </c>
      <c r="S152" s="245">
        <v>0</v>
      </c>
      <c r="T152" s="246">
        <f>S152*H152</f>
        <v>0</v>
      </c>
      <c r="AR152" s="25" t="s">
        <v>240</v>
      </c>
      <c r="AT152" s="25" t="s">
        <v>189</v>
      </c>
      <c r="AU152" s="25" t="s">
        <v>81</v>
      </c>
      <c r="AY152" s="25" t="s">
        <v>178</v>
      </c>
      <c r="BE152" s="247">
        <f>IF(N152="základní",J152,0)</f>
        <v>0</v>
      </c>
      <c r="BF152" s="247">
        <f>IF(N152="snížená",J152,0)</f>
        <v>0</v>
      </c>
      <c r="BG152" s="247">
        <f>IF(N152="zákl. přenesená",J152,0)</f>
        <v>0</v>
      </c>
      <c r="BH152" s="247">
        <f>IF(N152="sníž. přenesená",J152,0)</f>
        <v>0</v>
      </c>
      <c r="BI152" s="247">
        <f>IF(N152="nulová",J152,0)</f>
        <v>0</v>
      </c>
      <c r="BJ152" s="25" t="s">
        <v>81</v>
      </c>
      <c r="BK152" s="247">
        <f>ROUND(I152*H152,2)</f>
        <v>0</v>
      </c>
      <c r="BL152" s="25" t="s">
        <v>240</v>
      </c>
      <c r="BM152" s="25" t="s">
        <v>487</v>
      </c>
    </row>
    <row r="153" s="1" customFormat="1" ht="25.5" customHeight="1">
      <c r="B153" s="47"/>
      <c r="C153" s="236" t="s">
        <v>488</v>
      </c>
      <c r="D153" s="236" t="s">
        <v>180</v>
      </c>
      <c r="E153" s="237" t="s">
        <v>489</v>
      </c>
      <c r="F153" s="238" t="s">
        <v>490</v>
      </c>
      <c r="G153" s="239" t="s">
        <v>183</v>
      </c>
      <c r="H153" s="240">
        <v>24</v>
      </c>
      <c r="I153" s="241"/>
      <c r="J153" s="242">
        <f>ROUND(I153*H153,2)</f>
        <v>0</v>
      </c>
      <c r="K153" s="238" t="s">
        <v>227</v>
      </c>
      <c r="L153" s="73"/>
      <c r="M153" s="243" t="s">
        <v>23</v>
      </c>
      <c r="N153" s="244" t="s">
        <v>45</v>
      </c>
      <c r="O153" s="48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AR153" s="25" t="s">
        <v>218</v>
      </c>
      <c r="AT153" s="25" t="s">
        <v>180</v>
      </c>
      <c r="AU153" s="25" t="s">
        <v>81</v>
      </c>
      <c r="AY153" s="25" t="s">
        <v>178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25" t="s">
        <v>81</v>
      </c>
      <c r="BK153" s="247">
        <f>ROUND(I153*H153,2)</f>
        <v>0</v>
      </c>
      <c r="BL153" s="25" t="s">
        <v>218</v>
      </c>
      <c r="BM153" s="25" t="s">
        <v>491</v>
      </c>
    </row>
    <row r="154" s="1" customFormat="1" ht="16.5" customHeight="1">
      <c r="B154" s="47"/>
      <c r="C154" s="251" t="s">
        <v>492</v>
      </c>
      <c r="D154" s="251" t="s">
        <v>189</v>
      </c>
      <c r="E154" s="252" t="s">
        <v>493</v>
      </c>
      <c r="F154" s="253" t="s">
        <v>494</v>
      </c>
      <c r="G154" s="254" t="s">
        <v>183</v>
      </c>
      <c r="H154" s="255">
        <v>2</v>
      </c>
      <c r="I154" s="256"/>
      <c r="J154" s="257">
        <f>ROUND(I154*H154,2)</f>
        <v>0</v>
      </c>
      <c r="K154" s="253" t="s">
        <v>227</v>
      </c>
      <c r="L154" s="258"/>
      <c r="M154" s="259" t="s">
        <v>23</v>
      </c>
      <c r="N154" s="260" t="s">
        <v>45</v>
      </c>
      <c r="O154" s="48"/>
      <c r="P154" s="245">
        <f>O154*H154</f>
        <v>0</v>
      </c>
      <c r="Q154" s="245">
        <v>0</v>
      </c>
      <c r="R154" s="245">
        <f>Q154*H154</f>
        <v>0</v>
      </c>
      <c r="S154" s="245">
        <v>0</v>
      </c>
      <c r="T154" s="246">
        <f>S154*H154</f>
        <v>0</v>
      </c>
      <c r="AR154" s="25" t="s">
        <v>240</v>
      </c>
      <c r="AT154" s="25" t="s">
        <v>189</v>
      </c>
      <c r="AU154" s="25" t="s">
        <v>81</v>
      </c>
      <c r="AY154" s="25" t="s">
        <v>178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25" t="s">
        <v>81</v>
      </c>
      <c r="BK154" s="247">
        <f>ROUND(I154*H154,2)</f>
        <v>0</v>
      </c>
      <c r="BL154" s="25" t="s">
        <v>240</v>
      </c>
      <c r="BM154" s="25" t="s">
        <v>495</v>
      </c>
    </row>
    <row r="155" s="1" customFormat="1" ht="16.5" customHeight="1">
      <c r="B155" s="47"/>
      <c r="C155" s="251" t="s">
        <v>496</v>
      </c>
      <c r="D155" s="251" t="s">
        <v>189</v>
      </c>
      <c r="E155" s="252" t="s">
        <v>497</v>
      </c>
      <c r="F155" s="253" t="s">
        <v>498</v>
      </c>
      <c r="G155" s="254" t="s">
        <v>183</v>
      </c>
      <c r="H155" s="255">
        <v>4</v>
      </c>
      <c r="I155" s="256"/>
      <c r="J155" s="257">
        <f>ROUND(I155*H155,2)</f>
        <v>0</v>
      </c>
      <c r="K155" s="253" t="s">
        <v>227</v>
      </c>
      <c r="L155" s="258"/>
      <c r="M155" s="259" t="s">
        <v>23</v>
      </c>
      <c r="N155" s="260" t="s">
        <v>45</v>
      </c>
      <c r="O155" s="48"/>
      <c r="P155" s="245">
        <f>O155*H155</f>
        <v>0</v>
      </c>
      <c r="Q155" s="245">
        <v>0</v>
      </c>
      <c r="R155" s="245">
        <f>Q155*H155</f>
        <v>0</v>
      </c>
      <c r="S155" s="245">
        <v>0</v>
      </c>
      <c r="T155" s="246">
        <f>S155*H155</f>
        <v>0</v>
      </c>
      <c r="AR155" s="25" t="s">
        <v>240</v>
      </c>
      <c r="AT155" s="25" t="s">
        <v>189</v>
      </c>
      <c r="AU155" s="25" t="s">
        <v>81</v>
      </c>
      <c r="AY155" s="25" t="s">
        <v>178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25" t="s">
        <v>81</v>
      </c>
      <c r="BK155" s="247">
        <f>ROUND(I155*H155,2)</f>
        <v>0</v>
      </c>
      <c r="BL155" s="25" t="s">
        <v>240</v>
      </c>
      <c r="BM155" s="25" t="s">
        <v>499</v>
      </c>
    </row>
    <row r="156" s="1" customFormat="1" ht="16.5" customHeight="1">
      <c r="B156" s="47"/>
      <c r="C156" s="251" t="s">
        <v>500</v>
      </c>
      <c r="D156" s="251" t="s">
        <v>189</v>
      </c>
      <c r="E156" s="252" t="s">
        <v>501</v>
      </c>
      <c r="F156" s="253" t="s">
        <v>502</v>
      </c>
      <c r="G156" s="254" t="s">
        <v>183</v>
      </c>
      <c r="H156" s="255">
        <v>7</v>
      </c>
      <c r="I156" s="256"/>
      <c r="J156" s="257">
        <f>ROUND(I156*H156,2)</f>
        <v>0</v>
      </c>
      <c r="K156" s="253" t="s">
        <v>227</v>
      </c>
      <c r="L156" s="258"/>
      <c r="M156" s="259" t="s">
        <v>23</v>
      </c>
      <c r="N156" s="260" t="s">
        <v>45</v>
      </c>
      <c r="O156" s="48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AR156" s="25" t="s">
        <v>240</v>
      </c>
      <c r="AT156" s="25" t="s">
        <v>189</v>
      </c>
      <c r="AU156" s="25" t="s">
        <v>81</v>
      </c>
      <c r="AY156" s="25" t="s">
        <v>178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25" t="s">
        <v>81</v>
      </c>
      <c r="BK156" s="247">
        <f>ROUND(I156*H156,2)</f>
        <v>0</v>
      </c>
      <c r="BL156" s="25" t="s">
        <v>240</v>
      </c>
      <c r="BM156" s="25" t="s">
        <v>503</v>
      </c>
    </row>
    <row r="157" s="1" customFormat="1" ht="16.5" customHeight="1">
      <c r="B157" s="47"/>
      <c r="C157" s="251" t="s">
        <v>504</v>
      </c>
      <c r="D157" s="251" t="s">
        <v>189</v>
      </c>
      <c r="E157" s="252" t="s">
        <v>505</v>
      </c>
      <c r="F157" s="253" t="s">
        <v>506</v>
      </c>
      <c r="G157" s="254" t="s">
        <v>183</v>
      </c>
      <c r="H157" s="255">
        <v>9</v>
      </c>
      <c r="I157" s="256"/>
      <c r="J157" s="257">
        <f>ROUND(I157*H157,2)</f>
        <v>0</v>
      </c>
      <c r="K157" s="253" t="s">
        <v>227</v>
      </c>
      <c r="L157" s="258"/>
      <c r="M157" s="259" t="s">
        <v>23</v>
      </c>
      <c r="N157" s="260" t="s">
        <v>45</v>
      </c>
      <c r="O157" s="48"/>
      <c r="P157" s="245">
        <f>O157*H157</f>
        <v>0</v>
      </c>
      <c r="Q157" s="245">
        <v>0</v>
      </c>
      <c r="R157" s="245">
        <f>Q157*H157</f>
        <v>0</v>
      </c>
      <c r="S157" s="245">
        <v>0</v>
      </c>
      <c r="T157" s="246">
        <f>S157*H157</f>
        <v>0</v>
      </c>
      <c r="AR157" s="25" t="s">
        <v>240</v>
      </c>
      <c r="AT157" s="25" t="s">
        <v>189</v>
      </c>
      <c r="AU157" s="25" t="s">
        <v>81</v>
      </c>
      <c r="AY157" s="25" t="s">
        <v>178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25" t="s">
        <v>81</v>
      </c>
      <c r="BK157" s="247">
        <f>ROUND(I157*H157,2)</f>
        <v>0</v>
      </c>
      <c r="BL157" s="25" t="s">
        <v>240</v>
      </c>
      <c r="BM157" s="25" t="s">
        <v>507</v>
      </c>
    </row>
    <row r="158" s="1" customFormat="1" ht="16.5" customHeight="1">
      <c r="B158" s="47"/>
      <c r="C158" s="251" t="s">
        <v>508</v>
      </c>
      <c r="D158" s="251" t="s">
        <v>189</v>
      </c>
      <c r="E158" s="252" t="s">
        <v>509</v>
      </c>
      <c r="F158" s="253" t="s">
        <v>510</v>
      </c>
      <c r="G158" s="254" t="s">
        <v>183</v>
      </c>
      <c r="H158" s="255">
        <v>2</v>
      </c>
      <c r="I158" s="256"/>
      <c r="J158" s="257">
        <f>ROUND(I158*H158,2)</f>
        <v>0</v>
      </c>
      <c r="K158" s="253" t="s">
        <v>227</v>
      </c>
      <c r="L158" s="258"/>
      <c r="M158" s="259" t="s">
        <v>23</v>
      </c>
      <c r="N158" s="260" t="s">
        <v>45</v>
      </c>
      <c r="O158" s="48"/>
      <c r="P158" s="245">
        <f>O158*H158</f>
        <v>0</v>
      </c>
      <c r="Q158" s="245">
        <v>0</v>
      </c>
      <c r="R158" s="245">
        <f>Q158*H158</f>
        <v>0</v>
      </c>
      <c r="S158" s="245">
        <v>0</v>
      </c>
      <c r="T158" s="246">
        <f>S158*H158</f>
        <v>0</v>
      </c>
      <c r="AR158" s="25" t="s">
        <v>240</v>
      </c>
      <c r="AT158" s="25" t="s">
        <v>189</v>
      </c>
      <c r="AU158" s="25" t="s">
        <v>81</v>
      </c>
      <c r="AY158" s="25" t="s">
        <v>178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25" t="s">
        <v>81</v>
      </c>
      <c r="BK158" s="247">
        <f>ROUND(I158*H158,2)</f>
        <v>0</v>
      </c>
      <c r="BL158" s="25" t="s">
        <v>240</v>
      </c>
      <c r="BM158" s="25" t="s">
        <v>511</v>
      </c>
    </row>
    <row r="159" s="1" customFormat="1" ht="16.5" customHeight="1">
      <c r="B159" s="47"/>
      <c r="C159" s="236" t="s">
        <v>512</v>
      </c>
      <c r="D159" s="236" t="s">
        <v>180</v>
      </c>
      <c r="E159" s="237" t="s">
        <v>513</v>
      </c>
      <c r="F159" s="238" t="s">
        <v>514</v>
      </c>
      <c r="G159" s="239" t="s">
        <v>183</v>
      </c>
      <c r="H159" s="240">
        <v>24</v>
      </c>
      <c r="I159" s="241"/>
      <c r="J159" s="242">
        <f>ROUND(I159*H159,2)</f>
        <v>0</v>
      </c>
      <c r="K159" s="238" t="s">
        <v>227</v>
      </c>
      <c r="L159" s="73"/>
      <c r="M159" s="243" t="s">
        <v>23</v>
      </c>
      <c r="N159" s="244" t="s">
        <v>45</v>
      </c>
      <c r="O159" s="48"/>
      <c r="P159" s="245">
        <f>O159*H159</f>
        <v>0</v>
      </c>
      <c r="Q159" s="245">
        <v>0</v>
      </c>
      <c r="R159" s="245">
        <f>Q159*H159</f>
        <v>0</v>
      </c>
      <c r="S159" s="245">
        <v>0</v>
      </c>
      <c r="T159" s="246">
        <f>S159*H159</f>
        <v>0</v>
      </c>
      <c r="AR159" s="25" t="s">
        <v>218</v>
      </c>
      <c r="AT159" s="25" t="s">
        <v>180</v>
      </c>
      <c r="AU159" s="25" t="s">
        <v>81</v>
      </c>
      <c r="AY159" s="25" t="s">
        <v>178</v>
      </c>
      <c r="BE159" s="247">
        <f>IF(N159="základní",J159,0)</f>
        <v>0</v>
      </c>
      <c r="BF159" s="247">
        <f>IF(N159="snížená",J159,0)</f>
        <v>0</v>
      </c>
      <c r="BG159" s="247">
        <f>IF(N159="zákl. přenesená",J159,0)</f>
        <v>0</v>
      </c>
      <c r="BH159" s="247">
        <f>IF(N159="sníž. přenesená",J159,0)</f>
        <v>0</v>
      </c>
      <c r="BI159" s="247">
        <f>IF(N159="nulová",J159,0)</f>
        <v>0</v>
      </c>
      <c r="BJ159" s="25" t="s">
        <v>81</v>
      </c>
      <c r="BK159" s="247">
        <f>ROUND(I159*H159,2)</f>
        <v>0</v>
      </c>
      <c r="BL159" s="25" t="s">
        <v>218</v>
      </c>
      <c r="BM159" s="25" t="s">
        <v>515</v>
      </c>
    </row>
    <row r="160" s="1" customFormat="1" ht="16.5" customHeight="1">
      <c r="B160" s="47"/>
      <c r="C160" s="251" t="s">
        <v>516</v>
      </c>
      <c r="D160" s="251" t="s">
        <v>189</v>
      </c>
      <c r="E160" s="252" t="s">
        <v>517</v>
      </c>
      <c r="F160" s="253" t="s">
        <v>518</v>
      </c>
      <c r="G160" s="254" t="s">
        <v>183</v>
      </c>
      <c r="H160" s="255">
        <v>2</v>
      </c>
      <c r="I160" s="256"/>
      <c r="J160" s="257">
        <f>ROUND(I160*H160,2)</f>
        <v>0</v>
      </c>
      <c r="K160" s="253" t="s">
        <v>227</v>
      </c>
      <c r="L160" s="258"/>
      <c r="M160" s="259" t="s">
        <v>23</v>
      </c>
      <c r="N160" s="260" t="s">
        <v>45</v>
      </c>
      <c r="O160" s="48"/>
      <c r="P160" s="245">
        <f>O160*H160</f>
        <v>0</v>
      </c>
      <c r="Q160" s="245">
        <v>0</v>
      </c>
      <c r="R160" s="245">
        <f>Q160*H160</f>
        <v>0</v>
      </c>
      <c r="S160" s="245">
        <v>0</v>
      </c>
      <c r="T160" s="246">
        <f>S160*H160</f>
        <v>0</v>
      </c>
      <c r="AR160" s="25" t="s">
        <v>240</v>
      </c>
      <c r="AT160" s="25" t="s">
        <v>189</v>
      </c>
      <c r="AU160" s="25" t="s">
        <v>81</v>
      </c>
      <c r="AY160" s="25" t="s">
        <v>178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25" t="s">
        <v>81</v>
      </c>
      <c r="BK160" s="247">
        <f>ROUND(I160*H160,2)</f>
        <v>0</v>
      </c>
      <c r="BL160" s="25" t="s">
        <v>240</v>
      </c>
      <c r="BM160" s="25" t="s">
        <v>519</v>
      </c>
    </row>
    <row r="161" s="1" customFormat="1" ht="16.5" customHeight="1">
      <c r="B161" s="47"/>
      <c r="C161" s="251" t="s">
        <v>520</v>
      </c>
      <c r="D161" s="251" t="s">
        <v>189</v>
      </c>
      <c r="E161" s="252" t="s">
        <v>521</v>
      </c>
      <c r="F161" s="253" t="s">
        <v>522</v>
      </c>
      <c r="G161" s="254" t="s">
        <v>183</v>
      </c>
      <c r="H161" s="255">
        <v>4</v>
      </c>
      <c r="I161" s="256"/>
      <c r="J161" s="257">
        <f>ROUND(I161*H161,2)</f>
        <v>0</v>
      </c>
      <c r="K161" s="253" t="s">
        <v>227</v>
      </c>
      <c r="L161" s="258"/>
      <c r="M161" s="259" t="s">
        <v>23</v>
      </c>
      <c r="N161" s="260" t="s">
        <v>45</v>
      </c>
      <c r="O161" s="48"/>
      <c r="P161" s="245">
        <f>O161*H161</f>
        <v>0</v>
      </c>
      <c r="Q161" s="245">
        <v>0</v>
      </c>
      <c r="R161" s="245">
        <f>Q161*H161</f>
        <v>0</v>
      </c>
      <c r="S161" s="245">
        <v>0</v>
      </c>
      <c r="T161" s="246">
        <f>S161*H161</f>
        <v>0</v>
      </c>
      <c r="AR161" s="25" t="s">
        <v>240</v>
      </c>
      <c r="AT161" s="25" t="s">
        <v>189</v>
      </c>
      <c r="AU161" s="25" t="s">
        <v>81</v>
      </c>
      <c r="AY161" s="25" t="s">
        <v>178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25" t="s">
        <v>81</v>
      </c>
      <c r="BK161" s="247">
        <f>ROUND(I161*H161,2)</f>
        <v>0</v>
      </c>
      <c r="BL161" s="25" t="s">
        <v>240</v>
      </c>
      <c r="BM161" s="25" t="s">
        <v>523</v>
      </c>
    </row>
    <row r="162" s="1" customFormat="1" ht="16.5" customHeight="1">
      <c r="B162" s="47"/>
      <c r="C162" s="251" t="s">
        <v>524</v>
      </c>
      <c r="D162" s="251" t="s">
        <v>189</v>
      </c>
      <c r="E162" s="252" t="s">
        <v>525</v>
      </c>
      <c r="F162" s="253" t="s">
        <v>526</v>
      </c>
      <c r="G162" s="254" t="s">
        <v>183</v>
      </c>
      <c r="H162" s="255">
        <v>7</v>
      </c>
      <c r="I162" s="256"/>
      <c r="J162" s="257">
        <f>ROUND(I162*H162,2)</f>
        <v>0</v>
      </c>
      <c r="K162" s="253" t="s">
        <v>227</v>
      </c>
      <c r="L162" s="258"/>
      <c r="M162" s="259" t="s">
        <v>23</v>
      </c>
      <c r="N162" s="260" t="s">
        <v>45</v>
      </c>
      <c r="O162" s="48"/>
      <c r="P162" s="245">
        <f>O162*H162</f>
        <v>0</v>
      </c>
      <c r="Q162" s="245">
        <v>0</v>
      </c>
      <c r="R162" s="245">
        <f>Q162*H162</f>
        <v>0</v>
      </c>
      <c r="S162" s="245">
        <v>0</v>
      </c>
      <c r="T162" s="246">
        <f>S162*H162</f>
        <v>0</v>
      </c>
      <c r="AR162" s="25" t="s">
        <v>240</v>
      </c>
      <c r="AT162" s="25" t="s">
        <v>189</v>
      </c>
      <c r="AU162" s="25" t="s">
        <v>81</v>
      </c>
      <c r="AY162" s="25" t="s">
        <v>178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25" t="s">
        <v>81</v>
      </c>
      <c r="BK162" s="247">
        <f>ROUND(I162*H162,2)</f>
        <v>0</v>
      </c>
      <c r="BL162" s="25" t="s">
        <v>240</v>
      </c>
      <c r="BM162" s="25" t="s">
        <v>527</v>
      </c>
    </row>
    <row r="163" s="1" customFormat="1" ht="16.5" customHeight="1">
      <c r="B163" s="47"/>
      <c r="C163" s="251" t="s">
        <v>528</v>
      </c>
      <c r="D163" s="251" t="s">
        <v>189</v>
      </c>
      <c r="E163" s="252" t="s">
        <v>529</v>
      </c>
      <c r="F163" s="253" t="s">
        <v>530</v>
      </c>
      <c r="G163" s="254" t="s">
        <v>183</v>
      </c>
      <c r="H163" s="255">
        <v>9</v>
      </c>
      <c r="I163" s="256"/>
      <c r="J163" s="257">
        <f>ROUND(I163*H163,2)</f>
        <v>0</v>
      </c>
      <c r="K163" s="253" t="s">
        <v>227</v>
      </c>
      <c r="L163" s="258"/>
      <c r="M163" s="259" t="s">
        <v>23</v>
      </c>
      <c r="N163" s="260" t="s">
        <v>45</v>
      </c>
      <c r="O163" s="48"/>
      <c r="P163" s="245">
        <f>O163*H163</f>
        <v>0</v>
      </c>
      <c r="Q163" s="245">
        <v>0</v>
      </c>
      <c r="R163" s="245">
        <f>Q163*H163</f>
        <v>0</v>
      </c>
      <c r="S163" s="245">
        <v>0</v>
      </c>
      <c r="T163" s="246">
        <f>S163*H163</f>
        <v>0</v>
      </c>
      <c r="AR163" s="25" t="s">
        <v>240</v>
      </c>
      <c r="AT163" s="25" t="s">
        <v>189</v>
      </c>
      <c r="AU163" s="25" t="s">
        <v>81</v>
      </c>
      <c r="AY163" s="25" t="s">
        <v>178</v>
      </c>
      <c r="BE163" s="247">
        <f>IF(N163="základní",J163,0)</f>
        <v>0</v>
      </c>
      <c r="BF163" s="247">
        <f>IF(N163="snížená",J163,0)</f>
        <v>0</v>
      </c>
      <c r="BG163" s="247">
        <f>IF(N163="zákl. přenesená",J163,0)</f>
        <v>0</v>
      </c>
      <c r="BH163" s="247">
        <f>IF(N163="sníž. přenesená",J163,0)</f>
        <v>0</v>
      </c>
      <c r="BI163" s="247">
        <f>IF(N163="nulová",J163,0)</f>
        <v>0</v>
      </c>
      <c r="BJ163" s="25" t="s">
        <v>81</v>
      </c>
      <c r="BK163" s="247">
        <f>ROUND(I163*H163,2)</f>
        <v>0</v>
      </c>
      <c r="BL163" s="25" t="s">
        <v>240</v>
      </c>
      <c r="BM163" s="25" t="s">
        <v>531</v>
      </c>
    </row>
    <row r="164" s="1" customFormat="1" ht="16.5" customHeight="1">
      <c r="B164" s="47"/>
      <c r="C164" s="251" t="s">
        <v>532</v>
      </c>
      <c r="D164" s="251" t="s">
        <v>189</v>
      </c>
      <c r="E164" s="252" t="s">
        <v>533</v>
      </c>
      <c r="F164" s="253" t="s">
        <v>534</v>
      </c>
      <c r="G164" s="254" t="s">
        <v>183</v>
      </c>
      <c r="H164" s="255">
        <v>2</v>
      </c>
      <c r="I164" s="256"/>
      <c r="J164" s="257">
        <f>ROUND(I164*H164,2)</f>
        <v>0</v>
      </c>
      <c r="K164" s="253" t="s">
        <v>227</v>
      </c>
      <c r="L164" s="258"/>
      <c r="M164" s="259" t="s">
        <v>23</v>
      </c>
      <c r="N164" s="260" t="s">
        <v>45</v>
      </c>
      <c r="O164" s="48"/>
      <c r="P164" s="245">
        <f>O164*H164</f>
        <v>0</v>
      </c>
      <c r="Q164" s="245">
        <v>0</v>
      </c>
      <c r="R164" s="245">
        <f>Q164*H164</f>
        <v>0</v>
      </c>
      <c r="S164" s="245">
        <v>0</v>
      </c>
      <c r="T164" s="246">
        <f>S164*H164</f>
        <v>0</v>
      </c>
      <c r="AR164" s="25" t="s">
        <v>240</v>
      </c>
      <c r="AT164" s="25" t="s">
        <v>189</v>
      </c>
      <c r="AU164" s="25" t="s">
        <v>81</v>
      </c>
      <c r="AY164" s="25" t="s">
        <v>178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25" t="s">
        <v>81</v>
      </c>
      <c r="BK164" s="247">
        <f>ROUND(I164*H164,2)</f>
        <v>0</v>
      </c>
      <c r="BL164" s="25" t="s">
        <v>240</v>
      </c>
      <c r="BM164" s="25" t="s">
        <v>535</v>
      </c>
    </row>
    <row r="165" s="1" customFormat="1" ht="16.5" customHeight="1">
      <c r="B165" s="47"/>
      <c r="C165" s="236" t="s">
        <v>536</v>
      </c>
      <c r="D165" s="236" t="s">
        <v>180</v>
      </c>
      <c r="E165" s="237" t="s">
        <v>537</v>
      </c>
      <c r="F165" s="238" t="s">
        <v>538</v>
      </c>
      <c r="G165" s="239" t="s">
        <v>183</v>
      </c>
      <c r="H165" s="240">
        <v>188</v>
      </c>
      <c r="I165" s="241"/>
      <c r="J165" s="242">
        <f>ROUND(I165*H165,2)</f>
        <v>0</v>
      </c>
      <c r="K165" s="238" t="s">
        <v>227</v>
      </c>
      <c r="L165" s="73"/>
      <c r="M165" s="243" t="s">
        <v>23</v>
      </c>
      <c r="N165" s="244" t="s">
        <v>45</v>
      </c>
      <c r="O165" s="48"/>
      <c r="P165" s="245">
        <f>O165*H165</f>
        <v>0</v>
      </c>
      <c r="Q165" s="245">
        <v>0</v>
      </c>
      <c r="R165" s="245">
        <f>Q165*H165</f>
        <v>0</v>
      </c>
      <c r="S165" s="245">
        <v>0</v>
      </c>
      <c r="T165" s="246">
        <f>S165*H165</f>
        <v>0</v>
      </c>
      <c r="AR165" s="25" t="s">
        <v>218</v>
      </c>
      <c r="AT165" s="25" t="s">
        <v>180</v>
      </c>
      <c r="AU165" s="25" t="s">
        <v>81</v>
      </c>
      <c r="AY165" s="25" t="s">
        <v>178</v>
      </c>
      <c r="BE165" s="247">
        <f>IF(N165="základní",J165,0)</f>
        <v>0</v>
      </c>
      <c r="BF165" s="247">
        <f>IF(N165="snížená",J165,0)</f>
        <v>0</v>
      </c>
      <c r="BG165" s="247">
        <f>IF(N165="zákl. přenesená",J165,0)</f>
        <v>0</v>
      </c>
      <c r="BH165" s="247">
        <f>IF(N165="sníž. přenesená",J165,0)</f>
        <v>0</v>
      </c>
      <c r="BI165" s="247">
        <f>IF(N165="nulová",J165,0)</f>
        <v>0</v>
      </c>
      <c r="BJ165" s="25" t="s">
        <v>81</v>
      </c>
      <c r="BK165" s="247">
        <f>ROUND(I165*H165,2)</f>
        <v>0</v>
      </c>
      <c r="BL165" s="25" t="s">
        <v>218</v>
      </c>
      <c r="BM165" s="25" t="s">
        <v>539</v>
      </c>
    </row>
    <row r="166" s="1" customFormat="1" ht="16.5" customHeight="1">
      <c r="B166" s="47"/>
      <c r="C166" s="251" t="s">
        <v>540</v>
      </c>
      <c r="D166" s="251" t="s">
        <v>189</v>
      </c>
      <c r="E166" s="252" t="s">
        <v>541</v>
      </c>
      <c r="F166" s="253" t="s">
        <v>542</v>
      </c>
      <c r="G166" s="254" t="s">
        <v>183</v>
      </c>
      <c r="H166" s="255">
        <v>104</v>
      </c>
      <c r="I166" s="256"/>
      <c r="J166" s="257">
        <f>ROUND(I166*H166,2)</f>
        <v>0</v>
      </c>
      <c r="K166" s="253" t="s">
        <v>227</v>
      </c>
      <c r="L166" s="258"/>
      <c r="M166" s="259" t="s">
        <v>23</v>
      </c>
      <c r="N166" s="260" t="s">
        <v>45</v>
      </c>
      <c r="O166" s="48"/>
      <c r="P166" s="245">
        <f>O166*H166</f>
        <v>0</v>
      </c>
      <c r="Q166" s="245">
        <v>0</v>
      </c>
      <c r="R166" s="245">
        <f>Q166*H166</f>
        <v>0</v>
      </c>
      <c r="S166" s="245">
        <v>0</v>
      </c>
      <c r="T166" s="246">
        <f>S166*H166</f>
        <v>0</v>
      </c>
      <c r="AR166" s="25" t="s">
        <v>240</v>
      </c>
      <c r="AT166" s="25" t="s">
        <v>189</v>
      </c>
      <c r="AU166" s="25" t="s">
        <v>81</v>
      </c>
      <c r="AY166" s="25" t="s">
        <v>178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25" t="s">
        <v>81</v>
      </c>
      <c r="BK166" s="247">
        <f>ROUND(I166*H166,2)</f>
        <v>0</v>
      </c>
      <c r="BL166" s="25" t="s">
        <v>240</v>
      </c>
      <c r="BM166" s="25" t="s">
        <v>543</v>
      </c>
    </row>
    <row r="167" s="1" customFormat="1" ht="16.5" customHeight="1">
      <c r="B167" s="47"/>
      <c r="C167" s="251" t="s">
        <v>544</v>
      </c>
      <c r="D167" s="251" t="s">
        <v>189</v>
      </c>
      <c r="E167" s="252" t="s">
        <v>545</v>
      </c>
      <c r="F167" s="253" t="s">
        <v>546</v>
      </c>
      <c r="G167" s="254" t="s">
        <v>183</v>
      </c>
      <c r="H167" s="255">
        <v>25</v>
      </c>
      <c r="I167" s="256"/>
      <c r="J167" s="257">
        <f>ROUND(I167*H167,2)</f>
        <v>0</v>
      </c>
      <c r="K167" s="253" t="s">
        <v>227</v>
      </c>
      <c r="L167" s="258"/>
      <c r="M167" s="259" t="s">
        <v>23</v>
      </c>
      <c r="N167" s="260" t="s">
        <v>45</v>
      </c>
      <c r="O167" s="48"/>
      <c r="P167" s="245">
        <f>O167*H167</f>
        <v>0</v>
      </c>
      <c r="Q167" s="245">
        <v>0</v>
      </c>
      <c r="R167" s="245">
        <f>Q167*H167</f>
        <v>0</v>
      </c>
      <c r="S167" s="245">
        <v>0</v>
      </c>
      <c r="T167" s="246">
        <f>S167*H167</f>
        <v>0</v>
      </c>
      <c r="AR167" s="25" t="s">
        <v>240</v>
      </c>
      <c r="AT167" s="25" t="s">
        <v>189</v>
      </c>
      <c r="AU167" s="25" t="s">
        <v>81</v>
      </c>
      <c r="AY167" s="25" t="s">
        <v>178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25" t="s">
        <v>81</v>
      </c>
      <c r="BK167" s="247">
        <f>ROUND(I167*H167,2)</f>
        <v>0</v>
      </c>
      <c r="BL167" s="25" t="s">
        <v>240</v>
      </c>
      <c r="BM167" s="25" t="s">
        <v>547</v>
      </c>
    </row>
    <row r="168" s="1" customFormat="1" ht="16.5" customHeight="1">
      <c r="B168" s="47"/>
      <c r="C168" s="251" t="s">
        <v>548</v>
      </c>
      <c r="D168" s="251" t="s">
        <v>189</v>
      </c>
      <c r="E168" s="252" t="s">
        <v>549</v>
      </c>
      <c r="F168" s="253" t="s">
        <v>550</v>
      </c>
      <c r="G168" s="254" t="s">
        <v>183</v>
      </c>
      <c r="H168" s="255">
        <v>28</v>
      </c>
      <c r="I168" s="256"/>
      <c r="J168" s="257">
        <f>ROUND(I168*H168,2)</f>
        <v>0</v>
      </c>
      <c r="K168" s="253" t="s">
        <v>227</v>
      </c>
      <c r="L168" s="258"/>
      <c r="M168" s="259" t="s">
        <v>23</v>
      </c>
      <c r="N168" s="260" t="s">
        <v>45</v>
      </c>
      <c r="O168" s="48"/>
      <c r="P168" s="245">
        <f>O168*H168</f>
        <v>0</v>
      </c>
      <c r="Q168" s="245">
        <v>0</v>
      </c>
      <c r="R168" s="245">
        <f>Q168*H168</f>
        <v>0</v>
      </c>
      <c r="S168" s="245">
        <v>0</v>
      </c>
      <c r="T168" s="246">
        <f>S168*H168</f>
        <v>0</v>
      </c>
      <c r="AR168" s="25" t="s">
        <v>240</v>
      </c>
      <c r="AT168" s="25" t="s">
        <v>189</v>
      </c>
      <c r="AU168" s="25" t="s">
        <v>81</v>
      </c>
      <c r="AY168" s="25" t="s">
        <v>178</v>
      </c>
      <c r="BE168" s="247">
        <f>IF(N168="základní",J168,0)</f>
        <v>0</v>
      </c>
      <c r="BF168" s="247">
        <f>IF(N168="snížená",J168,0)</f>
        <v>0</v>
      </c>
      <c r="BG168" s="247">
        <f>IF(N168="zákl. přenesená",J168,0)</f>
        <v>0</v>
      </c>
      <c r="BH168" s="247">
        <f>IF(N168="sníž. přenesená",J168,0)</f>
        <v>0</v>
      </c>
      <c r="BI168" s="247">
        <f>IF(N168="nulová",J168,0)</f>
        <v>0</v>
      </c>
      <c r="BJ168" s="25" t="s">
        <v>81</v>
      </c>
      <c r="BK168" s="247">
        <f>ROUND(I168*H168,2)</f>
        <v>0</v>
      </c>
      <c r="BL168" s="25" t="s">
        <v>240</v>
      </c>
      <c r="BM168" s="25" t="s">
        <v>551</v>
      </c>
    </row>
    <row r="169" s="1" customFormat="1" ht="16.5" customHeight="1">
      <c r="B169" s="47"/>
      <c r="C169" s="251" t="s">
        <v>552</v>
      </c>
      <c r="D169" s="251" t="s">
        <v>189</v>
      </c>
      <c r="E169" s="252" t="s">
        <v>553</v>
      </c>
      <c r="F169" s="253" t="s">
        <v>554</v>
      </c>
      <c r="G169" s="254" t="s">
        <v>183</v>
      </c>
      <c r="H169" s="255">
        <v>10</v>
      </c>
      <c r="I169" s="256"/>
      <c r="J169" s="257">
        <f>ROUND(I169*H169,2)</f>
        <v>0</v>
      </c>
      <c r="K169" s="253" t="s">
        <v>227</v>
      </c>
      <c r="L169" s="258"/>
      <c r="M169" s="259" t="s">
        <v>23</v>
      </c>
      <c r="N169" s="260" t="s">
        <v>45</v>
      </c>
      <c r="O169" s="48"/>
      <c r="P169" s="245">
        <f>O169*H169</f>
        <v>0</v>
      </c>
      <c r="Q169" s="245">
        <v>0</v>
      </c>
      <c r="R169" s="245">
        <f>Q169*H169</f>
        <v>0</v>
      </c>
      <c r="S169" s="245">
        <v>0</v>
      </c>
      <c r="T169" s="246">
        <f>S169*H169</f>
        <v>0</v>
      </c>
      <c r="AR169" s="25" t="s">
        <v>240</v>
      </c>
      <c r="AT169" s="25" t="s">
        <v>189</v>
      </c>
      <c r="AU169" s="25" t="s">
        <v>81</v>
      </c>
      <c r="AY169" s="25" t="s">
        <v>178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25" t="s">
        <v>81</v>
      </c>
      <c r="BK169" s="247">
        <f>ROUND(I169*H169,2)</f>
        <v>0</v>
      </c>
      <c r="BL169" s="25" t="s">
        <v>240</v>
      </c>
      <c r="BM169" s="25" t="s">
        <v>555</v>
      </c>
    </row>
    <row r="170" s="1" customFormat="1" ht="16.5" customHeight="1">
      <c r="B170" s="47"/>
      <c r="C170" s="251" t="s">
        <v>556</v>
      </c>
      <c r="D170" s="251" t="s">
        <v>189</v>
      </c>
      <c r="E170" s="252" t="s">
        <v>557</v>
      </c>
      <c r="F170" s="253" t="s">
        <v>558</v>
      </c>
      <c r="G170" s="254" t="s">
        <v>183</v>
      </c>
      <c r="H170" s="255">
        <v>16</v>
      </c>
      <c r="I170" s="256"/>
      <c r="J170" s="257">
        <f>ROUND(I170*H170,2)</f>
        <v>0</v>
      </c>
      <c r="K170" s="253" t="s">
        <v>227</v>
      </c>
      <c r="L170" s="258"/>
      <c r="M170" s="259" t="s">
        <v>23</v>
      </c>
      <c r="N170" s="260" t="s">
        <v>45</v>
      </c>
      <c r="O170" s="48"/>
      <c r="P170" s="245">
        <f>O170*H170</f>
        <v>0</v>
      </c>
      <c r="Q170" s="245">
        <v>0</v>
      </c>
      <c r="R170" s="245">
        <f>Q170*H170</f>
        <v>0</v>
      </c>
      <c r="S170" s="245">
        <v>0</v>
      </c>
      <c r="T170" s="246">
        <f>S170*H170</f>
        <v>0</v>
      </c>
      <c r="AR170" s="25" t="s">
        <v>240</v>
      </c>
      <c r="AT170" s="25" t="s">
        <v>189</v>
      </c>
      <c r="AU170" s="25" t="s">
        <v>81</v>
      </c>
      <c r="AY170" s="25" t="s">
        <v>178</v>
      </c>
      <c r="BE170" s="247">
        <f>IF(N170="základní",J170,0)</f>
        <v>0</v>
      </c>
      <c r="BF170" s="247">
        <f>IF(N170="snížená",J170,0)</f>
        <v>0</v>
      </c>
      <c r="BG170" s="247">
        <f>IF(N170="zákl. přenesená",J170,0)</f>
        <v>0</v>
      </c>
      <c r="BH170" s="247">
        <f>IF(N170="sníž. přenesená",J170,0)</f>
        <v>0</v>
      </c>
      <c r="BI170" s="247">
        <f>IF(N170="nulová",J170,0)</f>
        <v>0</v>
      </c>
      <c r="BJ170" s="25" t="s">
        <v>81</v>
      </c>
      <c r="BK170" s="247">
        <f>ROUND(I170*H170,2)</f>
        <v>0</v>
      </c>
      <c r="BL170" s="25" t="s">
        <v>240</v>
      </c>
      <c r="BM170" s="25" t="s">
        <v>559</v>
      </c>
    </row>
    <row r="171" s="1" customFormat="1" ht="16.5" customHeight="1">
      <c r="B171" s="47"/>
      <c r="C171" s="251" t="s">
        <v>560</v>
      </c>
      <c r="D171" s="251" t="s">
        <v>189</v>
      </c>
      <c r="E171" s="252" t="s">
        <v>561</v>
      </c>
      <c r="F171" s="253" t="s">
        <v>562</v>
      </c>
      <c r="G171" s="254" t="s">
        <v>183</v>
      </c>
      <c r="H171" s="255">
        <v>4</v>
      </c>
      <c r="I171" s="256"/>
      <c r="J171" s="257">
        <f>ROUND(I171*H171,2)</f>
        <v>0</v>
      </c>
      <c r="K171" s="253" t="s">
        <v>227</v>
      </c>
      <c r="L171" s="258"/>
      <c r="M171" s="259" t="s">
        <v>23</v>
      </c>
      <c r="N171" s="260" t="s">
        <v>45</v>
      </c>
      <c r="O171" s="48"/>
      <c r="P171" s="245">
        <f>O171*H171</f>
        <v>0</v>
      </c>
      <c r="Q171" s="245">
        <v>0</v>
      </c>
      <c r="R171" s="245">
        <f>Q171*H171</f>
        <v>0</v>
      </c>
      <c r="S171" s="245">
        <v>0</v>
      </c>
      <c r="T171" s="246">
        <f>S171*H171</f>
        <v>0</v>
      </c>
      <c r="AR171" s="25" t="s">
        <v>240</v>
      </c>
      <c r="AT171" s="25" t="s">
        <v>189</v>
      </c>
      <c r="AU171" s="25" t="s">
        <v>81</v>
      </c>
      <c r="AY171" s="25" t="s">
        <v>178</v>
      </c>
      <c r="BE171" s="247">
        <f>IF(N171="základní",J171,0)</f>
        <v>0</v>
      </c>
      <c r="BF171" s="247">
        <f>IF(N171="snížená",J171,0)</f>
        <v>0</v>
      </c>
      <c r="BG171" s="247">
        <f>IF(N171="zákl. přenesená",J171,0)</f>
        <v>0</v>
      </c>
      <c r="BH171" s="247">
        <f>IF(N171="sníž. přenesená",J171,0)</f>
        <v>0</v>
      </c>
      <c r="BI171" s="247">
        <f>IF(N171="nulová",J171,0)</f>
        <v>0</v>
      </c>
      <c r="BJ171" s="25" t="s">
        <v>81</v>
      </c>
      <c r="BK171" s="247">
        <f>ROUND(I171*H171,2)</f>
        <v>0</v>
      </c>
      <c r="BL171" s="25" t="s">
        <v>240</v>
      </c>
      <c r="BM171" s="25" t="s">
        <v>563</v>
      </c>
    </row>
    <row r="172" s="1" customFormat="1" ht="25.5" customHeight="1">
      <c r="B172" s="47"/>
      <c r="C172" s="251" t="s">
        <v>564</v>
      </c>
      <c r="D172" s="251" t="s">
        <v>189</v>
      </c>
      <c r="E172" s="252" t="s">
        <v>565</v>
      </c>
      <c r="F172" s="253" t="s">
        <v>566</v>
      </c>
      <c r="G172" s="254" t="s">
        <v>183</v>
      </c>
      <c r="H172" s="255">
        <v>1</v>
      </c>
      <c r="I172" s="256"/>
      <c r="J172" s="257">
        <f>ROUND(I172*H172,2)</f>
        <v>0</v>
      </c>
      <c r="K172" s="253" t="s">
        <v>227</v>
      </c>
      <c r="L172" s="258"/>
      <c r="M172" s="259" t="s">
        <v>23</v>
      </c>
      <c r="N172" s="260" t="s">
        <v>45</v>
      </c>
      <c r="O172" s="48"/>
      <c r="P172" s="245">
        <f>O172*H172</f>
        <v>0</v>
      </c>
      <c r="Q172" s="245">
        <v>0</v>
      </c>
      <c r="R172" s="245">
        <f>Q172*H172</f>
        <v>0</v>
      </c>
      <c r="S172" s="245">
        <v>0</v>
      </c>
      <c r="T172" s="246">
        <f>S172*H172</f>
        <v>0</v>
      </c>
      <c r="AR172" s="25" t="s">
        <v>240</v>
      </c>
      <c r="AT172" s="25" t="s">
        <v>189</v>
      </c>
      <c r="AU172" s="25" t="s">
        <v>81</v>
      </c>
      <c r="AY172" s="25" t="s">
        <v>178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25" t="s">
        <v>81</v>
      </c>
      <c r="BK172" s="247">
        <f>ROUND(I172*H172,2)</f>
        <v>0</v>
      </c>
      <c r="BL172" s="25" t="s">
        <v>240</v>
      </c>
      <c r="BM172" s="25" t="s">
        <v>567</v>
      </c>
    </row>
    <row r="173" s="1" customFormat="1" ht="16.5" customHeight="1">
      <c r="B173" s="47"/>
      <c r="C173" s="236" t="s">
        <v>568</v>
      </c>
      <c r="D173" s="236" t="s">
        <v>180</v>
      </c>
      <c r="E173" s="237" t="s">
        <v>569</v>
      </c>
      <c r="F173" s="238" t="s">
        <v>570</v>
      </c>
      <c r="G173" s="239" t="s">
        <v>183</v>
      </c>
      <c r="H173" s="240">
        <v>8</v>
      </c>
      <c r="I173" s="241"/>
      <c r="J173" s="242">
        <f>ROUND(I173*H173,2)</f>
        <v>0</v>
      </c>
      <c r="K173" s="238" t="s">
        <v>227</v>
      </c>
      <c r="L173" s="73"/>
      <c r="M173" s="243" t="s">
        <v>23</v>
      </c>
      <c r="N173" s="244" t="s">
        <v>45</v>
      </c>
      <c r="O173" s="48"/>
      <c r="P173" s="245">
        <f>O173*H173</f>
        <v>0</v>
      </c>
      <c r="Q173" s="245">
        <v>0</v>
      </c>
      <c r="R173" s="245">
        <f>Q173*H173</f>
        <v>0</v>
      </c>
      <c r="S173" s="245">
        <v>0</v>
      </c>
      <c r="T173" s="246">
        <f>S173*H173</f>
        <v>0</v>
      </c>
      <c r="AR173" s="25" t="s">
        <v>218</v>
      </c>
      <c r="AT173" s="25" t="s">
        <v>180</v>
      </c>
      <c r="AU173" s="25" t="s">
        <v>81</v>
      </c>
      <c r="AY173" s="25" t="s">
        <v>178</v>
      </c>
      <c r="BE173" s="247">
        <f>IF(N173="základní",J173,0)</f>
        <v>0</v>
      </c>
      <c r="BF173" s="247">
        <f>IF(N173="snížená",J173,0)</f>
        <v>0</v>
      </c>
      <c r="BG173" s="247">
        <f>IF(N173="zákl. přenesená",J173,0)</f>
        <v>0</v>
      </c>
      <c r="BH173" s="247">
        <f>IF(N173="sníž. přenesená",J173,0)</f>
        <v>0</v>
      </c>
      <c r="BI173" s="247">
        <f>IF(N173="nulová",J173,0)</f>
        <v>0</v>
      </c>
      <c r="BJ173" s="25" t="s">
        <v>81</v>
      </c>
      <c r="BK173" s="247">
        <f>ROUND(I173*H173,2)</f>
        <v>0</v>
      </c>
      <c r="BL173" s="25" t="s">
        <v>218</v>
      </c>
      <c r="BM173" s="25" t="s">
        <v>571</v>
      </c>
    </row>
    <row r="174" s="1" customFormat="1" ht="51" customHeight="1">
      <c r="B174" s="47"/>
      <c r="C174" s="251" t="s">
        <v>572</v>
      </c>
      <c r="D174" s="251" t="s">
        <v>189</v>
      </c>
      <c r="E174" s="252" t="s">
        <v>573</v>
      </c>
      <c r="F174" s="253" t="s">
        <v>574</v>
      </c>
      <c r="G174" s="254" t="s">
        <v>183</v>
      </c>
      <c r="H174" s="255">
        <v>2</v>
      </c>
      <c r="I174" s="256"/>
      <c r="J174" s="257">
        <f>ROUND(I174*H174,2)</f>
        <v>0</v>
      </c>
      <c r="K174" s="253" t="s">
        <v>227</v>
      </c>
      <c r="L174" s="258"/>
      <c r="M174" s="259" t="s">
        <v>23</v>
      </c>
      <c r="N174" s="260" t="s">
        <v>45</v>
      </c>
      <c r="O174" s="48"/>
      <c r="P174" s="245">
        <f>O174*H174</f>
        <v>0</v>
      </c>
      <c r="Q174" s="245">
        <v>0</v>
      </c>
      <c r="R174" s="245">
        <f>Q174*H174</f>
        <v>0</v>
      </c>
      <c r="S174" s="245">
        <v>0</v>
      </c>
      <c r="T174" s="246">
        <f>S174*H174</f>
        <v>0</v>
      </c>
      <c r="AR174" s="25" t="s">
        <v>218</v>
      </c>
      <c r="AT174" s="25" t="s">
        <v>189</v>
      </c>
      <c r="AU174" s="25" t="s">
        <v>81</v>
      </c>
      <c r="AY174" s="25" t="s">
        <v>178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25" t="s">
        <v>81</v>
      </c>
      <c r="BK174" s="247">
        <f>ROUND(I174*H174,2)</f>
        <v>0</v>
      </c>
      <c r="BL174" s="25" t="s">
        <v>218</v>
      </c>
      <c r="BM174" s="25" t="s">
        <v>575</v>
      </c>
    </row>
    <row r="175" s="1" customFormat="1" ht="16.5" customHeight="1">
      <c r="B175" s="47"/>
      <c r="C175" s="251" t="s">
        <v>576</v>
      </c>
      <c r="D175" s="251" t="s">
        <v>189</v>
      </c>
      <c r="E175" s="252" t="s">
        <v>577</v>
      </c>
      <c r="F175" s="253" t="s">
        <v>578</v>
      </c>
      <c r="G175" s="254" t="s">
        <v>183</v>
      </c>
      <c r="H175" s="255">
        <v>7</v>
      </c>
      <c r="I175" s="256"/>
      <c r="J175" s="257">
        <f>ROUND(I175*H175,2)</f>
        <v>0</v>
      </c>
      <c r="K175" s="253" t="s">
        <v>227</v>
      </c>
      <c r="L175" s="258"/>
      <c r="M175" s="259" t="s">
        <v>23</v>
      </c>
      <c r="N175" s="260" t="s">
        <v>45</v>
      </c>
      <c r="O175" s="48"/>
      <c r="P175" s="245">
        <f>O175*H175</f>
        <v>0</v>
      </c>
      <c r="Q175" s="245">
        <v>0</v>
      </c>
      <c r="R175" s="245">
        <f>Q175*H175</f>
        <v>0</v>
      </c>
      <c r="S175" s="245">
        <v>0</v>
      </c>
      <c r="T175" s="246">
        <f>S175*H175</f>
        <v>0</v>
      </c>
      <c r="AR175" s="25" t="s">
        <v>240</v>
      </c>
      <c r="AT175" s="25" t="s">
        <v>189</v>
      </c>
      <c r="AU175" s="25" t="s">
        <v>81</v>
      </c>
      <c r="AY175" s="25" t="s">
        <v>178</v>
      </c>
      <c r="BE175" s="247">
        <f>IF(N175="základní",J175,0)</f>
        <v>0</v>
      </c>
      <c r="BF175" s="247">
        <f>IF(N175="snížená",J175,0)</f>
        <v>0</v>
      </c>
      <c r="BG175" s="247">
        <f>IF(N175="zákl. přenesená",J175,0)</f>
        <v>0</v>
      </c>
      <c r="BH175" s="247">
        <f>IF(N175="sníž. přenesená",J175,0)</f>
        <v>0</v>
      </c>
      <c r="BI175" s="247">
        <f>IF(N175="nulová",J175,0)</f>
        <v>0</v>
      </c>
      <c r="BJ175" s="25" t="s">
        <v>81</v>
      </c>
      <c r="BK175" s="247">
        <f>ROUND(I175*H175,2)</f>
        <v>0</v>
      </c>
      <c r="BL175" s="25" t="s">
        <v>240</v>
      </c>
      <c r="BM175" s="25" t="s">
        <v>579</v>
      </c>
    </row>
    <row r="176" s="1" customFormat="1" ht="16.5" customHeight="1">
      <c r="B176" s="47"/>
      <c r="C176" s="251" t="s">
        <v>580</v>
      </c>
      <c r="D176" s="251" t="s">
        <v>189</v>
      </c>
      <c r="E176" s="252" t="s">
        <v>581</v>
      </c>
      <c r="F176" s="253" t="s">
        <v>582</v>
      </c>
      <c r="G176" s="254" t="s">
        <v>183</v>
      </c>
      <c r="H176" s="255">
        <v>1</v>
      </c>
      <c r="I176" s="256"/>
      <c r="J176" s="257">
        <f>ROUND(I176*H176,2)</f>
        <v>0</v>
      </c>
      <c r="K176" s="253" t="s">
        <v>227</v>
      </c>
      <c r="L176" s="258"/>
      <c r="M176" s="259" t="s">
        <v>23</v>
      </c>
      <c r="N176" s="260" t="s">
        <v>45</v>
      </c>
      <c r="O176" s="48"/>
      <c r="P176" s="245">
        <f>O176*H176</f>
        <v>0</v>
      </c>
      <c r="Q176" s="245">
        <v>0</v>
      </c>
      <c r="R176" s="245">
        <f>Q176*H176</f>
        <v>0</v>
      </c>
      <c r="S176" s="245">
        <v>0</v>
      </c>
      <c r="T176" s="246">
        <f>S176*H176</f>
        <v>0</v>
      </c>
      <c r="AR176" s="25" t="s">
        <v>240</v>
      </c>
      <c r="AT176" s="25" t="s">
        <v>189</v>
      </c>
      <c r="AU176" s="25" t="s">
        <v>81</v>
      </c>
      <c r="AY176" s="25" t="s">
        <v>178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25" t="s">
        <v>81</v>
      </c>
      <c r="BK176" s="247">
        <f>ROUND(I176*H176,2)</f>
        <v>0</v>
      </c>
      <c r="BL176" s="25" t="s">
        <v>240</v>
      </c>
      <c r="BM176" s="25" t="s">
        <v>583</v>
      </c>
    </row>
    <row r="177" s="1" customFormat="1" ht="16.5" customHeight="1">
      <c r="B177" s="47"/>
      <c r="C177" s="251" t="s">
        <v>584</v>
      </c>
      <c r="D177" s="251" t="s">
        <v>189</v>
      </c>
      <c r="E177" s="252" t="s">
        <v>585</v>
      </c>
      <c r="F177" s="253" t="s">
        <v>586</v>
      </c>
      <c r="G177" s="254" t="s">
        <v>183</v>
      </c>
      <c r="H177" s="255">
        <v>4</v>
      </c>
      <c r="I177" s="256"/>
      <c r="J177" s="257">
        <f>ROUND(I177*H177,2)</f>
        <v>0</v>
      </c>
      <c r="K177" s="253" t="s">
        <v>227</v>
      </c>
      <c r="L177" s="258"/>
      <c r="M177" s="259" t="s">
        <v>23</v>
      </c>
      <c r="N177" s="260" t="s">
        <v>45</v>
      </c>
      <c r="O177" s="48"/>
      <c r="P177" s="245">
        <f>O177*H177</f>
        <v>0</v>
      </c>
      <c r="Q177" s="245">
        <v>0</v>
      </c>
      <c r="R177" s="245">
        <f>Q177*H177</f>
        <v>0</v>
      </c>
      <c r="S177" s="245">
        <v>0</v>
      </c>
      <c r="T177" s="246">
        <f>S177*H177</f>
        <v>0</v>
      </c>
      <c r="AR177" s="25" t="s">
        <v>240</v>
      </c>
      <c r="AT177" s="25" t="s">
        <v>189</v>
      </c>
      <c r="AU177" s="25" t="s">
        <v>81</v>
      </c>
      <c r="AY177" s="25" t="s">
        <v>178</v>
      </c>
      <c r="BE177" s="247">
        <f>IF(N177="základní",J177,0)</f>
        <v>0</v>
      </c>
      <c r="BF177" s="247">
        <f>IF(N177="snížená",J177,0)</f>
        <v>0</v>
      </c>
      <c r="BG177" s="247">
        <f>IF(N177="zákl. přenesená",J177,0)</f>
        <v>0</v>
      </c>
      <c r="BH177" s="247">
        <f>IF(N177="sníž. přenesená",J177,0)</f>
        <v>0</v>
      </c>
      <c r="BI177" s="247">
        <f>IF(N177="nulová",J177,0)</f>
        <v>0</v>
      </c>
      <c r="BJ177" s="25" t="s">
        <v>81</v>
      </c>
      <c r="BK177" s="247">
        <f>ROUND(I177*H177,2)</f>
        <v>0</v>
      </c>
      <c r="BL177" s="25" t="s">
        <v>240</v>
      </c>
      <c r="BM177" s="25" t="s">
        <v>587</v>
      </c>
    </row>
    <row r="178" s="1" customFormat="1" ht="16.5" customHeight="1">
      <c r="B178" s="47"/>
      <c r="C178" s="251" t="s">
        <v>588</v>
      </c>
      <c r="D178" s="251" t="s">
        <v>189</v>
      </c>
      <c r="E178" s="252" t="s">
        <v>589</v>
      </c>
      <c r="F178" s="253" t="s">
        <v>590</v>
      </c>
      <c r="G178" s="254" t="s">
        <v>183</v>
      </c>
      <c r="H178" s="255">
        <v>4</v>
      </c>
      <c r="I178" s="256"/>
      <c r="J178" s="257">
        <f>ROUND(I178*H178,2)</f>
        <v>0</v>
      </c>
      <c r="K178" s="253" t="s">
        <v>227</v>
      </c>
      <c r="L178" s="258"/>
      <c r="M178" s="259" t="s">
        <v>23</v>
      </c>
      <c r="N178" s="260" t="s">
        <v>45</v>
      </c>
      <c r="O178" s="48"/>
      <c r="P178" s="245">
        <f>O178*H178</f>
        <v>0</v>
      </c>
      <c r="Q178" s="245">
        <v>0</v>
      </c>
      <c r="R178" s="245">
        <f>Q178*H178</f>
        <v>0</v>
      </c>
      <c r="S178" s="245">
        <v>0</v>
      </c>
      <c r="T178" s="246">
        <f>S178*H178</f>
        <v>0</v>
      </c>
      <c r="AR178" s="25" t="s">
        <v>240</v>
      </c>
      <c r="AT178" s="25" t="s">
        <v>189</v>
      </c>
      <c r="AU178" s="25" t="s">
        <v>81</v>
      </c>
      <c r="AY178" s="25" t="s">
        <v>178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25" t="s">
        <v>81</v>
      </c>
      <c r="BK178" s="247">
        <f>ROUND(I178*H178,2)</f>
        <v>0</v>
      </c>
      <c r="BL178" s="25" t="s">
        <v>240</v>
      </c>
      <c r="BM178" s="25" t="s">
        <v>591</v>
      </c>
    </row>
    <row r="179" s="1" customFormat="1" ht="63.75" customHeight="1">
      <c r="B179" s="47"/>
      <c r="C179" s="236" t="s">
        <v>592</v>
      </c>
      <c r="D179" s="236" t="s">
        <v>180</v>
      </c>
      <c r="E179" s="237" t="s">
        <v>593</v>
      </c>
      <c r="F179" s="238" t="s">
        <v>594</v>
      </c>
      <c r="G179" s="239" t="s">
        <v>183</v>
      </c>
      <c r="H179" s="240">
        <v>1</v>
      </c>
      <c r="I179" s="241"/>
      <c r="J179" s="242">
        <f>ROUND(I179*H179,2)</f>
        <v>0</v>
      </c>
      <c r="K179" s="238" t="s">
        <v>227</v>
      </c>
      <c r="L179" s="73"/>
      <c r="M179" s="243" t="s">
        <v>23</v>
      </c>
      <c r="N179" s="244" t="s">
        <v>45</v>
      </c>
      <c r="O179" s="48"/>
      <c r="P179" s="245">
        <f>O179*H179</f>
        <v>0</v>
      </c>
      <c r="Q179" s="245">
        <v>0</v>
      </c>
      <c r="R179" s="245">
        <f>Q179*H179</f>
        <v>0</v>
      </c>
      <c r="S179" s="245">
        <v>0</v>
      </c>
      <c r="T179" s="246">
        <f>S179*H179</f>
        <v>0</v>
      </c>
      <c r="AR179" s="25" t="s">
        <v>218</v>
      </c>
      <c r="AT179" s="25" t="s">
        <v>180</v>
      </c>
      <c r="AU179" s="25" t="s">
        <v>81</v>
      </c>
      <c r="AY179" s="25" t="s">
        <v>178</v>
      </c>
      <c r="BE179" s="247">
        <f>IF(N179="základní",J179,0)</f>
        <v>0</v>
      </c>
      <c r="BF179" s="247">
        <f>IF(N179="snížená",J179,0)</f>
        <v>0</v>
      </c>
      <c r="BG179" s="247">
        <f>IF(N179="zákl. přenesená",J179,0)</f>
        <v>0</v>
      </c>
      <c r="BH179" s="247">
        <f>IF(N179="sníž. přenesená",J179,0)</f>
        <v>0</v>
      </c>
      <c r="BI179" s="247">
        <f>IF(N179="nulová",J179,0)</f>
        <v>0</v>
      </c>
      <c r="BJ179" s="25" t="s">
        <v>81</v>
      </c>
      <c r="BK179" s="247">
        <f>ROUND(I179*H179,2)</f>
        <v>0</v>
      </c>
      <c r="BL179" s="25" t="s">
        <v>218</v>
      </c>
      <c r="BM179" s="25" t="s">
        <v>595</v>
      </c>
    </row>
    <row r="180" s="1" customFormat="1" ht="25.5" customHeight="1">
      <c r="B180" s="47"/>
      <c r="C180" s="251" t="s">
        <v>596</v>
      </c>
      <c r="D180" s="251" t="s">
        <v>189</v>
      </c>
      <c r="E180" s="252" t="s">
        <v>597</v>
      </c>
      <c r="F180" s="253" t="s">
        <v>598</v>
      </c>
      <c r="G180" s="254" t="s">
        <v>183</v>
      </c>
      <c r="H180" s="255">
        <v>1</v>
      </c>
      <c r="I180" s="256"/>
      <c r="J180" s="257">
        <f>ROUND(I180*H180,2)</f>
        <v>0</v>
      </c>
      <c r="K180" s="253" t="s">
        <v>227</v>
      </c>
      <c r="L180" s="258"/>
      <c r="M180" s="259" t="s">
        <v>23</v>
      </c>
      <c r="N180" s="260" t="s">
        <v>45</v>
      </c>
      <c r="O180" s="48"/>
      <c r="P180" s="245">
        <f>O180*H180</f>
        <v>0</v>
      </c>
      <c r="Q180" s="245">
        <v>0</v>
      </c>
      <c r="R180" s="245">
        <f>Q180*H180</f>
        <v>0</v>
      </c>
      <c r="S180" s="245">
        <v>0</v>
      </c>
      <c r="T180" s="246">
        <f>S180*H180</f>
        <v>0</v>
      </c>
      <c r="AR180" s="25" t="s">
        <v>240</v>
      </c>
      <c r="AT180" s="25" t="s">
        <v>189</v>
      </c>
      <c r="AU180" s="25" t="s">
        <v>81</v>
      </c>
      <c r="AY180" s="25" t="s">
        <v>178</v>
      </c>
      <c r="BE180" s="247">
        <f>IF(N180="základní",J180,0)</f>
        <v>0</v>
      </c>
      <c r="BF180" s="247">
        <f>IF(N180="snížená",J180,0)</f>
        <v>0</v>
      </c>
      <c r="BG180" s="247">
        <f>IF(N180="zákl. přenesená",J180,0)</f>
        <v>0</v>
      </c>
      <c r="BH180" s="247">
        <f>IF(N180="sníž. přenesená",J180,0)</f>
        <v>0</v>
      </c>
      <c r="BI180" s="247">
        <f>IF(N180="nulová",J180,0)</f>
        <v>0</v>
      </c>
      <c r="BJ180" s="25" t="s">
        <v>81</v>
      </c>
      <c r="BK180" s="247">
        <f>ROUND(I180*H180,2)</f>
        <v>0</v>
      </c>
      <c r="BL180" s="25" t="s">
        <v>240</v>
      </c>
      <c r="BM180" s="25" t="s">
        <v>599</v>
      </c>
    </row>
    <row r="181" s="1" customFormat="1" ht="25.5" customHeight="1">
      <c r="B181" s="47"/>
      <c r="C181" s="236" t="s">
        <v>600</v>
      </c>
      <c r="D181" s="236" t="s">
        <v>180</v>
      </c>
      <c r="E181" s="237" t="s">
        <v>601</v>
      </c>
      <c r="F181" s="238" t="s">
        <v>602</v>
      </c>
      <c r="G181" s="239" t="s">
        <v>183</v>
      </c>
      <c r="H181" s="240">
        <v>1</v>
      </c>
      <c r="I181" s="241"/>
      <c r="J181" s="242">
        <f>ROUND(I181*H181,2)</f>
        <v>0</v>
      </c>
      <c r="K181" s="238" t="s">
        <v>227</v>
      </c>
      <c r="L181" s="73"/>
      <c r="M181" s="243" t="s">
        <v>23</v>
      </c>
      <c r="N181" s="244" t="s">
        <v>45</v>
      </c>
      <c r="O181" s="48"/>
      <c r="P181" s="245">
        <f>O181*H181</f>
        <v>0</v>
      </c>
      <c r="Q181" s="245">
        <v>0</v>
      </c>
      <c r="R181" s="245">
        <f>Q181*H181</f>
        <v>0</v>
      </c>
      <c r="S181" s="245">
        <v>0</v>
      </c>
      <c r="T181" s="246">
        <f>S181*H181</f>
        <v>0</v>
      </c>
      <c r="AR181" s="25" t="s">
        <v>218</v>
      </c>
      <c r="AT181" s="25" t="s">
        <v>180</v>
      </c>
      <c r="AU181" s="25" t="s">
        <v>81</v>
      </c>
      <c r="AY181" s="25" t="s">
        <v>178</v>
      </c>
      <c r="BE181" s="247">
        <f>IF(N181="základní",J181,0)</f>
        <v>0</v>
      </c>
      <c r="BF181" s="247">
        <f>IF(N181="snížená",J181,0)</f>
        <v>0</v>
      </c>
      <c r="BG181" s="247">
        <f>IF(N181="zákl. přenesená",J181,0)</f>
        <v>0</v>
      </c>
      <c r="BH181" s="247">
        <f>IF(N181="sníž. přenesená",J181,0)</f>
        <v>0</v>
      </c>
      <c r="BI181" s="247">
        <f>IF(N181="nulová",J181,0)</f>
        <v>0</v>
      </c>
      <c r="BJ181" s="25" t="s">
        <v>81</v>
      </c>
      <c r="BK181" s="247">
        <f>ROUND(I181*H181,2)</f>
        <v>0</v>
      </c>
      <c r="BL181" s="25" t="s">
        <v>218</v>
      </c>
      <c r="BM181" s="25" t="s">
        <v>603</v>
      </c>
    </row>
    <row r="182" s="1" customFormat="1" ht="25.5" customHeight="1">
      <c r="B182" s="47"/>
      <c r="C182" s="251" t="s">
        <v>604</v>
      </c>
      <c r="D182" s="251" t="s">
        <v>189</v>
      </c>
      <c r="E182" s="252" t="s">
        <v>605</v>
      </c>
      <c r="F182" s="253" t="s">
        <v>606</v>
      </c>
      <c r="G182" s="254" t="s">
        <v>183</v>
      </c>
      <c r="H182" s="255">
        <v>1</v>
      </c>
      <c r="I182" s="256"/>
      <c r="J182" s="257">
        <f>ROUND(I182*H182,2)</f>
        <v>0</v>
      </c>
      <c r="K182" s="253" t="s">
        <v>227</v>
      </c>
      <c r="L182" s="258"/>
      <c r="M182" s="259" t="s">
        <v>23</v>
      </c>
      <c r="N182" s="260" t="s">
        <v>45</v>
      </c>
      <c r="O182" s="48"/>
      <c r="P182" s="245">
        <f>O182*H182</f>
        <v>0</v>
      </c>
      <c r="Q182" s="245">
        <v>0</v>
      </c>
      <c r="R182" s="245">
        <f>Q182*H182</f>
        <v>0</v>
      </c>
      <c r="S182" s="245">
        <v>0</v>
      </c>
      <c r="T182" s="246">
        <f>S182*H182</f>
        <v>0</v>
      </c>
      <c r="AR182" s="25" t="s">
        <v>240</v>
      </c>
      <c r="AT182" s="25" t="s">
        <v>189</v>
      </c>
      <c r="AU182" s="25" t="s">
        <v>81</v>
      </c>
      <c r="AY182" s="25" t="s">
        <v>178</v>
      </c>
      <c r="BE182" s="247">
        <f>IF(N182="základní",J182,0)</f>
        <v>0</v>
      </c>
      <c r="BF182" s="247">
        <f>IF(N182="snížená",J182,0)</f>
        <v>0</v>
      </c>
      <c r="BG182" s="247">
        <f>IF(N182="zákl. přenesená",J182,0)</f>
        <v>0</v>
      </c>
      <c r="BH182" s="247">
        <f>IF(N182="sníž. přenesená",J182,0)</f>
        <v>0</v>
      </c>
      <c r="BI182" s="247">
        <f>IF(N182="nulová",J182,0)</f>
        <v>0</v>
      </c>
      <c r="BJ182" s="25" t="s">
        <v>81</v>
      </c>
      <c r="BK182" s="247">
        <f>ROUND(I182*H182,2)</f>
        <v>0</v>
      </c>
      <c r="BL182" s="25" t="s">
        <v>240</v>
      </c>
      <c r="BM182" s="25" t="s">
        <v>607</v>
      </c>
    </row>
    <row r="183" s="1" customFormat="1" ht="25.5" customHeight="1">
      <c r="B183" s="47"/>
      <c r="C183" s="251" t="s">
        <v>608</v>
      </c>
      <c r="D183" s="251" t="s">
        <v>189</v>
      </c>
      <c r="E183" s="252" t="s">
        <v>609</v>
      </c>
      <c r="F183" s="253" t="s">
        <v>610</v>
      </c>
      <c r="G183" s="254" t="s">
        <v>183</v>
      </c>
      <c r="H183" s="255">
        <v>3</v>
      </c>
      <c r="I183" s="256"/>
      <c r="J183" s="257">
        <f>ROUND(I183*H183,2)</f>
        <v>0</v>
      </c>
      <c r="K183" s="253" t="s">
        <v>227</v>
      </c>
      <c r="L183" s="258"/>
      <c r="M183" s="259" t="s">
        <v>23</v>
      </c>
      <c r="N183" s="260" t="s">
        <v>45</v>
      </c>
      <c r="O183" s="48"/>
      <c r="P183" s="245">
        <f>O183*H183</f>
        <v>0</v>
      </c>
      <c r="Q183" s="245">
        <v>0</v>
      </c>
      <c r="R183" s="245">
        <f>Q183*H183</f>
        <v>0</v>
      </c>
      <c r="S183" s="245">
        <v>0</v>
      </c>
      <c r="T183" s="246">
        <f>S183*H183</f>
        <v>0</v>
      </c>
      <c r="AR183" s="25" t="s">
        <v>240</v>
      </c>
      <c r="AT183" s="25" t="s">
        <v>189</v>
      </c>
      <c r="AU183" s="25" t="s">
        <v>81</v>
      </c>
      <c r="AY183" s="25" t="s">
        <v>178</v>
      </c>
      <c r="BE183" s="247">
        <f>IF(N183="základní",J183,0)</f>
        <v>0</v>
      </c>
      <c r="BF183" s="247">
        <f>IF(N183="snížená",J183,0)</f>
        <v>0</v>
      </c>
      <c r="BG183" s="247">
        <f>IF(N183="zákl. přenesená",J183,0)</f>
        <v>0</v>
      </c>
      <c r="BH183" s="247">
        <f>IF(N183="sníž. přenesená",J183,0)</f>
        <v>0</v>
      </c>
      <c r="BI183" s="247">
        <f>IF(N183="nulová",J183,0)</f>
        <v>0</v>
      </c>
      <c r="BJ183" s="25" t="s">
        <v>81</v>
      </c>
      <c r="BK183" s="247">
        <f>ROUND(I183*H183,2)</f>
        <v>0</v>
      </c>
      <c r="BL183" s="25" t="s">
        <v>240</v>
      </c>
      <c r="BM183" s="25" t="s">
        <v>611</v>
      </c>
    </row>
    <row r="184" s="1" customFormat="1" ht="25.5" customHeight="1">
      <c r="B184" s="47"/>
      <c r="C184" s="251" t="s">
        <v>612</v>
      </c>
      <c r="D184" s="251" t="s">
        <v>189</v>
      </c>
      <c r="E184" s="252" t="s">
        <v>613</v>
      </c>
      <c r="F184" s="253" t="s">
        <v>614</v>
      </c>
      <c r="G184" s="254" t="s">
        <v>183</v>
      </c>
      <c r="H184" s="255">
        <v>2</v>
      </c>
      <c r="I184" s="256"/>
      <c r="J184" s="257">
        <f>ROUND(I184*H184,2)</f>
        <v>0</v>
      </c>
      <c r="K184" s="253" t="s">
        <v>227</v>
      </c>
      <c r="L184" s="258"/>
      <c r="M184" s="259" t="s">
        <v>23</v>
      </c>
      <c r="N184" s="260" t="s">
        <v>45</v>
      </c>
      <c r="O184" s="48"/>
      <c r="P184" s="245">
        <f>O184*H184</f>
        <v>0</v>
      </c>
      <c r="Q184" s="245">
        <v>0</v>
      </c>
      <c r="R184" s="245">
        <f>Q184*H184</f>
        <v>0</v>
      </c>
      <c r="S184" s="245">
        <v>0</v>
      </c>
      <c r="T184" s="246">
        <f>S184*H184</f>
        <v>0</v>
      </c>
      <c r="AR184" s="25" t="s">
        <v>240</v>
      </c>
      <c r="AT184" s="25" t="s">
        <v>189</v>
      </c>
      <c r="AU184" s="25" t="s">
        <v>81</v>
      </c>
      <c r="AY184" s="25" t="s">
        <v>178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25" t="s">
        <v>81</v>
      </c>
      <c r="BK184" s="247">
        <f>ROUND(I184*H184,2)</f>
        <v>0</v>
      </c>
      <c r="BL184" s="25" t="s">
        <v>240</v>
      </c>
      <c r="BM184" s="25" t="s">
        <v>615</v>
      </c>
    </row>
    <row r="185" s="1" customFormat="1" ht="16.5" customHeight="1">
      <c r="B185" s="47"/>
      <c r="C185" s="251" t="s">
        <v>616</v>
      </c>
      <c r="D185" s="251" t="s">
        <v>189</v>
      </c>
      <c r="E185" s="252" t="s">
        <v>617</v>
      </c>
      <c r="F185" s="253" t="s">
        <v>618</v>
      </c>
      <c r="G185" s="254" t="s">
        <v>183</v>
      </c>
      <c r="H185" s="255">
        <v>1</v>
      </c>
      <c r="I185" s="256"/>
      <c r="J185" s="257">
        <f>ROUND(I185*H185,2)</f>
        <v>0</v>
      </c>
      <c r="K185" s="253" t="s">
        <v>227</v>
      </c>
      <c r="L185" s="258"/>
      <c r="M185" s="259" t="s">
        <v>23</v>
      </c>
      <c r="N185" s="260" t="s">
        <v>45</v>
      </c>
      <c r="O185" s="48"/>
      <c r="P185" s="245">
        <f>O185*H185</f>
        <v>0</v>
      </c>
      <c r="Q185" s="245">
        <v>0</v>
      </c>
      <c r="R185" s="245">
        <f>Q185*H185</f>
        <v>0</v>
      </c>
      <c r="S185" s="245">
        <v>0</v>
      </c>
      <c r="T185" s="246">
        <f>S185*H185</f>
        <v>0</v>
      </c>
      <c r="AR185" s="25" t="s">
        <v>218</v>
      </c>
      <c r="AT185" s="25" t="s">
        <v>189</v>
      </c>
      <c r="AU185" s="25" t="s">
        <v>81</v>
      </c>
      <c r="AY185" s="25" t="s">
        <v>178</v>
      </c>
      <c r="BE185" s="247">
        <f>IF(N185="základní",J185,0)</f>
        <v>0</v>
      </c>
      <c r="BF185" s="247">
        <f>IF(N185="snížená",J185,0)</f>
        <v>0</v>
      </c>
      <c r="BG185" s="247">
        <f>IF(N185="zákl. přenesená",J185,0)</f>
        <v>0</v>
      </c>
      <c r="BH185" s="247">
        <f>IF(N185="sníž. přenesená",J185,0)</f>
        <v>0</v>
      </c>
      <c r="BI185" s="247">
        <f>IF(N185="nulová",J185,0)</f>
        <v>0</v>
      </c>
      <c r="BJ185" s="25" t="s">
        <v>81</v>
      </c>
      <c r="BK185" s="247">
        <f>ROUND(I185*H185,2)</f>
        <v>0</v>
      </c>
      <c r="BL185" s="25" t="s">
        <v>218</v>
      </c>
      <c r="BM185" s="25" t="s">
        <v>619</v>
      </c>
    </row>
    <row r="186" s="1" customFormat="1" ht="16.5" customHeight="1">
      <c r="B186" s="47"/>
      <c r="C186" s="251" t="s">
        <v>620</v>
      </c>
      <c r="D186" s="251" t="s">
        <v>189</v>
      </c>
      <c r="E186" s="252" t="s">
        <v>621</v>
      </c>
      <c r="F186" s="253" t="s">
        <v>622</v>
      </c>
      <c r="G186" s="254" t="s">
        <v>183</v>
      </c>
      <c r="H186" s="255">
        <v>1</v>
      </c>
      <c r="I186" s="256"/>
      <c r="J186" s="257">
        <f>ROUND(I186*H186,2)</f>
        <v>0</v>
      </c>
      <c r="K186" s="253" t="s">
        <v>227</v>
      </c>
      <c r="L186" s="258"/>
      <c r="M186" s="259" t="s">
        <v>23</v>
      </c>
      <c r="N186" s="260" t="s">
        <v>45</v>
      </c>
      <c r="O186" s="48"/>
      <c r="P186" s="245">
        <f>O186*H186</f>
        <v>0</v>
      </c>
      <c r="Q186" s="245">
        <v>0</v>
      </c>
      <c r="R186" s="245">
        <f>Q186*H186</f>
        <v>0</v>
      </c>
      <c r="S186" s="245">
        <v>0</v>
      </c>
      <c r="T186" s="246">
        <f>S186*H186</f>
        <v>0</v>
      </c>
      <c r="AR186" s="25" t="s">
        <v>240</v>
      </c>
      <c r="AT186" s="25" t="s">
        <v>189</v>
      </c>
      <c r="AU186" s="25" t="s">
        <v>81</v>
      </c>
      <c r="AY186" s="25" t="s">
        <v>178</v>
      </c>
      <c r="BE186" s="247">
        <f>IF(N186="základní",J186,0)</f>
        <v>0</v>
      </c>
      <c r="BF186" s="247">
        <f>IF(N186="snížená",J186,0)</f>
        <v>0</v>
      </c>
      <c r="BG186" s="247">
        <f>IF(N186="zákl. přenesená",J186,0)</f>
        <v>0</v>
      </c>
      <c r="BH186" s="247">
        <f>IF(N186="sníž. přenesená",J186,0)</f>
        <v>0</v>
      </c>
      <c r="BI186" s="247">
        <f>IF(N186="nulová",J186,0)</f>
        <v>0</v>
      </c>
      <c r="BJ186" s="25" t="s">
        <v>81</v>
      </c>
      <c r="BK186" s="247">
        <f>ROUND(I186*H186,2)</f>
        <v>0</v>
      </c>
      <c r="BL186" s="25" t="s">
        <v>240</v>
      </c>
      <c r="BM186" s="25" t="s">
        <v>623</v>
      </c>
    </row>
    <row r="187" s="1" customFormat="1" ht="16.5" customHeight="1">
      <c r="B187" s="47"/>
      <c r="C187" s="251" t="s">
        <v>624</v>
      </c>
      <c r="D187" s="251" t="s">
        <v>189</v>
      </c>
      <c r="E187" s="252" t="s">
        <v>625</v>
      </c>
      <c r="F187" s="253" t="s">
        <v>626</v>
      </c>
      <c r="G187" s="254" t="s">
        <v>183</v>
      </c>
      <c r="H187" s="255">
        <v>1</v>
      </c>
      <c r="I187" s="256"/>
      <c r="J187" s="257">
        <f>ROUND(I187*H187,2)</f>
        <v>0</v>
      </c>
      <c r="K187" s="253" t="s">
        <v>227</v>
      </c>
      <c r="L187" s="258"/>
      <c r="M187" s="259" t="s">
        <v>23</v>
      </c>
      <c r="N187" s="260" t="s">
        <v>45</v>
      </c>
      <c r="O187" s="48"/>
      <c r="P187" s="245">
        <f>O187*H187</f>
        <v>0</v>
      </c>
      <c r="Q187" s="245">
        <v>0</v>
      </c>
      <c r="R187" s="245">
        <f>Q187*H187</f>
        <v>0</v>
      </c>
      <c r="S187" s="245">
        <v>0</v>
      </c>
      <c r="T187" s="246">
        <f>S187*H187</f>
        <v>0</v>
      </c>
      <c r="AR187" s="25" t="s">
        <v>240</v>
      </c>
      <c r="AT187" s="25" t="s">
        <v>189</v>
      </c>
      <c r="AU187" s="25" t="s">
        <v>81</v>
      </c>
      <c r="AY187" s="25" t="s">
        <v>178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25" t="s">
        <v>81</v>
      </c>
      <c r="BK187" s="247">
        <f>ROUND(I187*H187,2)</f>
        <v>0</v>
      </c>
      <c r="BL187" s="25" t="s">
        <v>240</v>
      </c>
      <c r="BM187" s="25" t="s">
        <v>627</v>
      </c>
    </row>
    <row r="188" s="1" customFormat="1" ht="16.5" customHeight="1">
      <c r="B188" s="47"/>
      <c r="C188" s="251" t="s">
        <v>628</v>
      </c>
      <c r="D188" s="251" t="s">
        <v>189</v>
      </c>
      <c r="E188" s="252" t="s">
        <v>629</v>
      </c>
      <c r="F188" s="253" t="s">
        <v>630</v>
      </c>
      <c r="G188" s="254" t="s">
        <v>183</v>
      </c>
      <c r="H188" s="255">
        <v>16</v>
      </c>
      <c r="I188" s="256"/>
      <c r="J188" s="257">
        <f>ROUND(I188*H188,2)</f>
        <v>0</v>
      </c>
      <c r="K188" s="253" t="s">
        <v>227</v>
      </c>
      <c r="L188" s="258"/>
      <c r="M188" s="259" t="s">
        <v>23</v>
      </c>
      <c r="N188" s="260" t="s">
        <v>45</v>
      </c>
      <c r="O188" s="48"/>
      <c r="P188" s="245">
        <f>O188*H188</f>
        <v>0</v>
      </c>
      <c r="Q188" s="245">
        <v>0</v>
      </c>
      <c r="R188" s="245">
        <f>Q188*H188</f>
        <v>0</v>
      </c>
      <c r="S188" s="245">
        <v>0</v>
      </c>
      <c r="T188" s="246">
        <f>S188*H188</f>
        <v>0</v>
      </c>
      <c r="AR188" s="25" t="s">
        <v>218</v>
      </c>
      <c r="AT188" s="25" t="s">
        <v>189</v>
      </c>
      <c r="AU188" s="25" t="s">
        <v>81</v>
      </c>
      <c r="AY188" s="25" t="s">
        <v>178</v>
      </c>
      <c r="BE188" s="247">
        <f>IF(N188="základní",J188,0)</f>
        <v>0</v>
      </c>
      <c r="BF188" s="247">
        <f>IF(N188="snížená",J188,0)</f>
        <v>0</v>
      </c>
      <c r="BG188" s="247">
        <f>IF(N188="zákl. přenesená",J188,0)</f>
        <v>0</v>
      </c>
      <c r="BH188" s="247">
        <f>IF(N188="sníž. přenesená",J188,0)</f>
        <v>0</v>
      </c>
      <c r="BI188" s="247">
        <f>IF(N188="nulová",J188,0)</f>
        <v>0</v>
      </c>
      <c r="BJ188" s="25" t="s">
        <v>81</v>
      </c>
      <c r="BK188" s="247">
        <f>ROUND(I188*H188,2)</f>
        <v>0</v>
      </c>
      <c r="BL188" s="25" t="s">
        <v>218</v>
      </c>
      <c r="BM188" s="25" t="s">
        <v>631</v>
      </c>
    </row>
    <row r="189" s="1" customFormat="1" ht="25.5" customHeight="1">
      <c r="B189" s="47"/>
      <c r="C189" s="251" t="s">
        <v>632</v>
      </c>
      <c r="D189" s="251" t="s">
        <v>189</v>
      </c>
      <c r="E189" s="252" t="s">
        <v>633</v>
      </c>
      <c r="F189" s="253" t="s">
        <v>634</v>
      </c>
      <c r="G189" s="254" t="s">
        <v>183</v>
      </c>
      <c r="H189" s="255">
        <v>1</v>
      </c>
      <c r="I189" s="256"/>
      <c r="J189" s="257">
        <f>ROUND(I189*H189,2)</f>
        <v>0</v>
      </c>
      <c r="K189" s="253" t="s">
        <v>227</v>
      </c>
      <c r="L189" s="258"/>
      <c r="M189" s="259" t="s">
        <v>23</v>
      </c>
      <c r="N189" s="260" t="s">
        <v>45</v>
      </c>
      <c r="O189" s="48"/>
      <c r="P189" s="245">
        <f>O189*H189</f>
        <v>0</v>
      </c>
      <c r="Q189" s="245">
        <v>0</v>
      </c>
      <c r="R189" s="245">
        <f>Q189*H189</f>
        <v>0</v>
      </c>
      <c r="S189" s="245">
        <v>0</v>
      </c>
      <c r="T189" s="246">
        <f>S189*H189</f>
        <v>0</v>
      </c>
      <c r="AR189" s="25" t="s">
        <v>218</v>
      </c>
      <c r="AT189" s="25" t="s">
        <v>189</v>
      </c>
      <c r="AU189" s="25" t="s">
        <v>81</v>
      </c>
      <c r="AY189" s="25" t="s">
        <v>178</v>
      </c>
      <c r="BE189" s="247">
        <f>IF(N189="základní",J189,0)</f>
        <v>0</v>
      </c>
      <c r="BF189" s="247">
        <f>IF(N189="snížená",J189,0)</f>
        <v>0</v>
      </c>
      <c r="BG189" s="247">
        <f>IF(N189="zákl. přenesená",J189,0)</f>
        <v>0</v>
      </c>
      <c r="BH189" s="247">
        <f>IF(N189="sníž. přenesená",J189,0)</f>
        <v>0</v>
      </c>
      <c r="BI189" s="247">
        <f>IF(N189="nulová",J189,0)</f>
        <v>0</v>
      </c>
      <c r="BJ189" s="25" t="s">
        <v>81</v>
      </c>
      <c r="BK189" s="247">
        <f>ROUND(I189*H189,2)</f>
        <v>0</v>
      </c>
      <c r="BL189" s="25" t="s">
        <v>218</v>
      </c>
      <c r="BM189" s="25" t="s">
        <v>635</v>
      </c>
    </row>
    <row r="190" s="1" customFormat="1" ht="16.5" customHeight="1">
      <c r="B190" s="47"/>
      <c r="C190" s="251" t="s">
        <v>636</v>
      </c>
      <c r="D190" s="251" t="s">
        <v>189</v>
      </c>
      <c r="E190" s="252" t="s">
        <v>637</v>
      </c>
      <c r="F190" s="253" t="s">
        <v>638</v>
      </c>
      <c r="G190" s="254" t="s">
        <v>183</v>
      </c>
      <c r="H190" s="255">
        <v>10</v>
      </c>
      <c r="I190" s="256"/>
      <c r="J190" s="257">
        <f>ROUND(I190*H190,2)</f>
        <v>0</v>
      </c>
      <c r="K190" s="253" t="s">
        <v>227</v>
      </c>
      <c r="L190" s="258"/>
      <c r="M190" s="259" t="s">
        <v>23</v>
      </c>
      <c r="N190" s="260" t="s">
        <v>45</v>
      </c>
      <c r="O190" s="48"/>
      <c r="P190" s="245">
        <f>O190*H190</f>
        <v>0</v>
      </c>
      <c r="Q190" s="245">
        <v>0</v>
      </c>
      <c r="R190" s="245">
        <f>Q190*H190</f>
        <v>0</v>
      </c>
      <c r="S190" s="245">
        <v>0</v>
      </c>
      <c r="T190" s="246">
        <f>S190*H190</f>
        <v>0</v>
      </c>
      <c r="AR190" s="25" t="s">
        <v>218</v>
      </c>
      <c r="AT190" s="25" t="s">
        <v>189</v>
      </c>
      <c r="AU190" s="25" t="s">
        <v>81</v>
      </c>
      <c r="AY190" s="25" t="s">
        <v>178</v>
      </c>
      <c r="BE190" s="247">
        <f>IF(N190="základní",J190,0)</f>
        <v>0</v>
      </c>
      <c r="BF190" s="247">
        <f>IF(N190="snížená",J190,0)</f>
        <v>0</v>
      </c>
      <c r="BG190" s="247">
        <f>IF(N190="zákl. přenesená",J190,0)</f>
        <v>0</v>
      </c>
      <c r="BH190" s="247">
        <f>IF(N190="sníž. přenesená",J190,0)</f>
        <v>0</v>
      </c>
      <c r="BI190" s="247">
        <f>IF(N190="nulová",J190,0)</f>
        <v>0</v>
      </c>
      <c r="BJ190" s="25" t="s">
        <v>81</v>
      </c>
      <c r="BK190" s="247">
        <f>ROUND(I190*H190,2)</f>
        <v>0</v>
      </c>
      <c r="BL190" s="25" t="s">
        <v>218</v>
      </c>
      <c r="BM190" s="25" t="s">
        <v>639</v>
      </c>
    </row>
    <row r="191" s="1" customFormat="1" ht="16.5" customHeight="1">
      <c r="B191" s="47"/>
      <c r="C191" s="251" t="s">
        <v>640</v>
      </c>
      <c r="D191" s="251" t="s">
        <v>189</v>
      </c>
      <c r="E191" s="252" t="s">
        <v>641</v>
      </c>
      <c r="F191" s="253" t="s">
        <v>642</v>
      </c>
      <c r="G191" s="254" t="s">
        <v>183</v>
      </c>
      <c r="H191" s="255">
        <v>1</v>
      </c>
      <c r="I191" s="256"/>
      <c r="J191" s="257">
        <f>ROUND(I191*H191,2)</f>
        <v>0</v>
      </c>
      <c r="K191" s="253" t="s">
        <v>227</v>
      </c>
      <c r="L191" s="258"/>
      <c r="M191" s="259" t="s">
        <v>23</v>
      </c>
      <c r="N191" s="260" t="s">
        <v>45</v>
      </c>
      <c r="O191" s="48"/>
      <c r="P191" s="245">
        <f>O191*H191</f>
        <v>0</v>
      </c>
      <c r="Q191" s="245">
        <v>0</v>
      </c>
      <c r="R191" s="245">
        <f>Q191*H191</f>
        <v>0</v>
      </c>
      <c r="S191" s="245">
        <v>0</v>
      </c>
      <c r="T191" s="246">
        <f>S191*H191</f>
        <v>0</v>
      </c>
      <c r="AR191" s="25" t="s">
        <v>218</v>
      </c>
      <c r="AT191" s="25" t="s">
        <v>189</v>
      </c>
      <c r="AU191" s="25" t="s">
        <v>81</v>
      </c>
      <c r="AY191" s="25" t="s">
        <v>178</v>
      </c>
      <c r="BE191" s="247">
        <f>IF(N191="základní",J191,0)</f>
        <v>0</v>
      </c>
      <c r="BF191" s="247">
        <f>IF(N191="snížená",J191,0)</f>
        <v>0</v>
      </c>
      <c r="BG191" s="247">
        <f>IF(N191="zákl. přenesená",J191,0)</f>
        <v>0</v>
      </c>
      <c r="BH191" s="247">
        <f>IF(N191="sníž. přenesená",J191,0)</f>
        <v>0</v>
      </c>
      <c r="BI191" s="247">
        <f>IF(N191="nulová",J191,0)</f>
        <v>0</v>
      </c>
      <c r="BJ191" s="25" t="s">
        <v>81</v>
      </c>
      <c r="BK191" s="247">
        <f>ROUND(I191*H191,2)</f>
        <v>0</v>
      </c>
      <c r="BL191" s="25" t="s">
        <v>218</v>
      </c>
      <c r="BM191" s="25" t="s">
        <v>643</v>
      </c>
    </row>
    <row r="192" s="1" customFormat="1" ht="153" customHeight="1">
      <c r="B192" s="47"/>
      <c r="C192" s="236" t="s">
        <v>644</v>
      </c>
      <c r="D192" s="236" t="s">
        <v>180</v>
      </c>
      <c r="E192" s="237" t="s">
        <v>645</v>
      </c>
      <c r="F192" s="238" t="s">
        <v>646</v>
      </c>
      <c r="G192" s="239" t="s">
        <v>183</v>
      </c>
      <c r="H192" s="240">
        <v>1</v>
      </c>
      <c r="I192" s="241"/>
      <c r="J192" s="242">
        <f>ROUND(I192*H192,2)</f>
        <v>0</v>
      </c>
      <c r="K192" s="238" t="s">
        <v>227</v>
      </c>
      <c r="L192" s="73"/>
      <c r="M192" s="243" t="s">
        <v>23</v>
      </c>
      <c r="N192" s="244" t="s">
        <v>45</v>
      </c>
      <c r="O192" s="48"/>
      <c r="P192" s="245">
        <f>O192*H192</f>
        <v>0</v>
      </c>
      <c r="Q192" s="245">
        <v>0</v>
      </c>
      <c r="R192" s="245">
        <f>Q192*H192</f>
        <v>0</v>
      </c>
      <c r="S192" s="245">
        <v>0</v>
      </c>
      <c r="T192" s="246">
        <f>S192*H192</f>
        <v>0</v>
      </c>
      <c r="AR192" s="25" t="s">
        <v>218</v>
      </c>
      <c r="AT192" s="25" t="s">
        <v>180</v>
      </c>
      <c r="AU192" s="25" t="s">
        <v>81</v>
      </c>
      <c r="AY192" s="25" t="s">
        <v>178</v>
      </c>
      <c r="BE192" s="247">
        <f>IF(N192="základní",J192,0)</f>
        <v>0</v>
      </c>
      <c r="BF192" s="247">
        <f>IF(N192="snížená",J192,0)</f>
        <v>0</v>
      </c>
      <c r="BG192" s="247">
        <f>IF(N192="zákl. přenesená",J192,0)</f>
        <v>0</v>
      </c>
      <c r="BH192" s="247">
        <f>IF(N192="sníž. přenesená",J192,0)</f>
        <v>0</v>
      </c>
      <c r="BI192" s="247">
        <f>IF(N192="nulová",J192,0)</f>
        <v>0</v>
      </c>
      <c r="BJ192" s="25" t="s">
        <v>81</v>
      </c>
      <c r="BK192" s="247">
        <f>ROUND(I192*H192,2)</f>
        <v>0</v>
      </c>
      <c r="BL192" s="25" t="s">
        <v>218</v>
      </c>
      <c r="BM192" s="25" t="s">
        <v>647</v>
      </c>
    </row>
    <row r="193" s="1" customFormat="1" ht="153" customHeight="1">
      <c r="B193" s="47"/>
      <c r="C193" s="236" t="s">
        <v>648</v>
      </c>
      <c r="D193" s="236" t="s">
        <v>180</v>
      </c>
      <c r="E193" s="237" t="s">
        <v>649</v>
      </c>
      <c r="F193" s="238" t="s">
        <v>650</v>
      </c>
      <c r="G193" s="239" t="s">
        <v>211</v>
      </c>
      <c r="H193" s="240">
        <v>5</v>
      </c>
      <c r="I193" s="241"/>
      <c r="J193" s="242">
        <f>ROUND(I193*H193,2)</f>
        <v>0</v>
      </c>
      <c r="K193" s="238" t="s">
        <v>227</v>
      </c>
      <c r="L193" s="73"/>
      <c r="M193" s="243" t="s">
        <v>23</v>
      </c>
      <c r="N193" s="244" t="s">
        <v>45</v>
      </c>
      <c r="O193" s="48"/>
      <c r="P193" s="245">
        <f>O193*H193</f>
        <v>0</v>
      </c>
      <c r="Q193" s="245">
        <v>0</v>
      </c>
      <c r="R193" s="245">
        <f>Q193*H193</f>
        <v>0</v>
      </c>
      <c r="S193" s="245">
        <v>0</v>
      </c>
      <c r="T193" s="246">
        <f>S193*H193</f>
        <v>0</v>
      </c>
      <c r="AR193" s="25" t="s">
        <v>218</v>
      </c>
      <c r="AT193" s="25" t="s">
        <v>180</v>
      </c>
      <c r="AU193" s="25" t="s">
        <v>81</v>
      </c>
      <c r="AY193" s="25" t="s">
        <v>178</v>
      </c>
      <c r="BE193" s="247">
        <f>IF(N193="základní",J193,0)</f>
        <v>0</v>
      </c>
      <c r="BF193" s="247">
        <f>IF(N193="snížená",J193,0)</f>
        <v>0</v>
      </c>
      <c r="BG193" s="247">
        <f>IF(N193="zákl. přenesená",J193,0)</f>
        <v>0</v>
      </c>
      <c r="BH193" s="247">
        <f>IF(N193="sníž. přenesená",J193,0)</f>
        <v>0</v>
      </c>
      <c r="BI193" s="247">
        <f>IF(N193="nulová",J193,0)</f>
        <v>0</v>
      </c>
      <c r="BJ193" s="25" t="s">
        <v>81</v>
      </c>
      <c r="BK193" s="247">
        <f>ROUND(I193*H193,2)</f>
        <v>0</v>
      </c>
      <c r="BL193" s="25" t="s">
        <v>218</v>
      </c>
      <c r="BM193" s="25" t="s">
        <v>651</v>
      </c>
    </row>
    <row r="194" s="1" customFormat="1">
      <c r="B194" s="47"/>
      <c r="C194" s="75"/>
      <c r="D194" s="248" t="s">
        <v>187</v>
      </c>
      <c r="E194" s="75"/>
      <c r="F194" s="249" t="s">
        <v>652</v>
      </c>
      <c r="G194" s="75"/>
      <c r="H194" s="75"/>
      <c r="I194" s="204"/>
      <c r="J194" s="75"/>
      <c r="K194" s="75"/>
      <c r="L194" s="73"/>
      <c r="M194" s="250"/>
      <c r="N194" s="48"/>
      <c r="O194" s="48"/>
      <c r="P194" s="48"/>
      <c r="Q194" s="48"/>
      <c r="R194" s="48"/>
      <c r="S194" s="48"/>
      <c r="T194" s="96"/>
      <c r="AT194" s="25" t="s">
        <v>187</v>
      </c>
      <c r="AU194" s="25" t="s">
        <v>81</v>
      </c>
    </row>
    <row r="195" s="1" customFormat="1" ht="153" customHeight="1">
      <c r="B195" s="47"/>
      <c r="C195" s="236" t="s">
        <v>653</v>
      </c>
      <c r="D195" s="236" t="s">
        <v>180</v>
      </c>
      <c r="E195" s="237" t="s">
        <v>654</v>
      </c>
      <c r="F195" s="238" t="s">
        <v>655</v>
      </c>
      <c r="G195" s="239" t="s">
        <v>211</v>
      </c>
      <c r="H195" s="240">
        <v>5</v>
      </c>
      <c r="I195" s="241"/>
      <c r="J195" s="242">
        <f>ROUND(I195*H195,2)</f>
        <v>0</v>
      </c>
      <c r="K195" s="238" t="s">
        <v>227</v>
      </c>
      <c r="L195" s="73"/>
      <c r="M195" s="243" t="s">
        <v>23</v>
      </c>
      <c r="N195" s="244" t="s">
        <v>45</v>
      </c>
      <c r="O195" s="48"/>
      <c r="P195" s="245">
        <f>O195*H195</f>
        <v>0</v>
      </c>
      <c r="Q195" s="245">
        <v>0</v>
      </c>
      <c r="R195" s="245">
        <f>Q195*H195</f>
        <v>0</v>
      </c>
      <c r="S195" s="245">
        <v>0</v>
      </c>
      <c r="T195" s="246">
        <f>S195*H195</f>
        <v>0</v>
      </c>
      <c r="AR195" s="25" t="s">
        <v>218</v>
      </c>
      <c r="AT195" s="25" t="s">
        <v>180</v>
      </c>
      <c r="AU195" s="25" t="s">
        <v>81</v>
      </c>
      <c r="AY195" s="25" t="s">
        <v>178</v>
      </c>
      <c r="BE195" s="247">
        <f>IF(N195="základní",J195,0)</f>
        <v>0</v>
      </c>
      <c r="BF195" s="247">
        <f>IF(N195="snížená",J195,0)</f>
        <v>0</v>
      </c>
      <c r="BG195" s="247">
        <f>IF(N195="zákl. přenesená",J195,0)</f>
        <v>0</v>
      </c>
      <c r="BH195" s="247">
        <f>IF(N195="sníž. přenesená",J195,0)</f>
        <v>0</v>
      </c>
      <c r="BI195" s="247">
        <f>IF(N195="nulová",J195,0)</f>
        <v>0</v>
      </c>
      <c r="BJ195" s="25" t="s">
        <v>81</v>
      </c>
      <c r="BK195" s="247">
        <f>ROUND(I195*H195,2)</f>
        <v>0</v>
      </c>
      <c r="BL195" s="25" t="s">
        <v>218</v>
      </c>
      <c r="BM195" s="25" t="s">
        <v>656</v>
      </c>
    </row>
    <row r="196" s="1" customFormat="1">
      <c r="B196" s="47"/>
      <c r="C196" s="75"/>
      <c r="D196" s="248" t="s">
        <v>187</v>
      </c>
      <c r="E196" s="75"/>
      <c r="F196" s="249" t="s">
        <v>657</v>
      </c>
      <c r="G196" s="75"/>
      <c r="H196" s="75"/>
      <c r="I196" s="204"/>
      <c r="J196" s="75"/>
      <c r="K196" s="75"/>
      <c r="L196" s="73"/>
      <c r="M196" s="261"/>
      <c r="N196" s="262"/>
      <c r="O196" s="262"/>
      <c r="P196" s="262"/>
      <c r="Q196" s="262"/>
      <c r="R196" s="262"/>
      <c r="S196" s="262"/>
      <c r="T196" s="263"/>
      <c r="AT196" s="25" t="s">
        <v>187</v>
      </c>
      <c r="AU196" s="25" t="s">
        <v>81</v>
      </c>
    </row>
    <row r="197" s="1" customFormat="1" ht="6.96" customHeight="1">
      <c r="B197" s="68"/>
      <c r="C197" s="69"/>
      <c r="D197" s="69"/>
      <c r="E197" s="69"/>
      <c r="F197" s="69"/>
      <c r="G197" s="69"/>
      <c r="H197" s="69"/>
      <c r="I197" s="179"/>
      <c r="J197" s="69"/>
      <c r="K197" s="69"/>
      <c r="L197" s="73"/>
    </row>
  </sheetData>
  <sheetProtection sheet="1" autoFilter="0" formatColumns="0" formatRows="0" objects="1" scenarios="1" spinCount="100000" saltValue="8y4W4MvL2OCgrdrKErY+T8aCBKtDsB7e0GMi43lXOe5FIHursSDkIg8GQo2JTeyBx3n1IcZjdXgNZsunGti1Sg==" hashValue="k5HbROP6A+cDmZbM9wSKLJ9lX0zaZ/GOrYl5t0kty1wrw+nZzI8CkWelnmzBv5Jtgwa0kaxTp17xKYYOuezzEA==" algorithmName="SHA-512" password="CC35"/>
  <autoFilter ref="C82:K196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1:H71"/>
    <mergeCell ref="E73:H73"/>
    <mergeCell ref="E75:H75"/>
    <mergeCell ref="G1:H1"/>
    <mergeCell ref="L2:V2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142</v>
      </c>
      <c r="G1" s="152" t="s">
        <v>143</v>
      </c>
      <c r="H1" s="152"/>
      <c r="I1" s="153"/>
      <c r="J1" s="152" t="s">
        <v>144</v>
      </c>
      <c r="K1" s="151" t="s">
        <v>145</v>
      </c>
      <c r="L1" s="152" t="s">
        <v>146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94</v>
      </c>
    </row>
    <row r="3" ht="6.96" customHeight="1">
      <c r="B3" s="26"/>
      <c r="C3" s="27"/>
      <c r="D3" s="27"/>
      <c r="E3" s="27"/>
      <c r="F3" s="27"/>
      <c r="G3" s="27"/>
      <c r="H3" s="27"/>
      <c r="I3" s="154"/>
      <c r="J3" s="27"/>
      <c r="K3" s="28"/>
      <c r="AT3" s="25" t="s">
        <v>83</v>
      </c>
    </row>
    <row r="4" ht="36.96" customHeight="1">
      <c r="B4" s="29"/>
      <c r="C4" s="30"/>
      <c r="D4" s="31" t="s">
        <v>147</v>
      </c>
      <c r="E4" s="30"/>
      <c r="F4" s="30"/>
      <c r="G4" s="30"/>
      <c r="H4" s="30"/>
      <c r="I4" s="155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5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5"/>
      <c r="J6" s="30"/>
      <c r="K6" s="32"/>
    </row>
    <row r="7" ht="16.5" customHeight="1">
      <c r="B7" s="29"/>
      <c r="C7" s="30"/>
      <c r="D7" s="30"/>
      <c r="E7" s="156" t="str">
        <f>'Rekapitulace stavby'!K6</f>
        <v>Zvýšení bezpečnosti na železničních přejezdech v km 12,960 a 23,750 v ŽST Straškov</v>
      </c>
      <c r="F7" s="41"/>
      <c r="G7" s="41"/>
      <c r="H7" s="41"/>
      <c r="I7" s="155"/>
      <c r="J7" s="30"/>
      <c r="K7" s="32"/>
    </row>
    <row r="8">
      <c r="B8" s="29"/>
      <c r="C8" s="30"/>
      <c r="D8" s="41" t="s">
        <v>148</v>
      </c>
      <c r="E8" s="30"/>
      <c r="F8" s="30"/>
      <c r="G8" s="30"/>
      <c r="H8" s="30"/>
      <c r="I8" s="155"/>
      <c r="J8" s="30"/>
      <c r="K8" s="32"/>
    </row>
    <row r="9" s="1" customFormat="1" ht="16.5" customHeight="1">
      <c r="B9" s="47"/>
      <c r="C9" s="48"/>
      <c r="D9" s="48"/>
      <c r="E9" s="156" t="s">
        <v>149</v>
      </c>
      <c r="F9" s="48"/>
      <c r="G9" s="48"/>
      <c r="H9" s="48"/>
      <c r="I9" s="157"/>
      <c r="J9" s="48"/>
      <c r="K9" s="52"/>
    </row>
    <row r="10" s="1" customFormat="1">
      <c r="B10" s="47"/>
      <c r="C10" s="48"/>
      <c r="D10" s="41" t="s">
        <v>150</v>
      </c>
      <c r="E10" s="48"/>
      <c r="F10" s="48"/>
      <c r="G10" s="48"/>
      <c r="H10" s="48"/>
      <c r="I10" s="157"/>
      <c r="J10" s="48"/>
      <c r="K10" s="52"/>
    </row>
    <row r="11" s="1" customFormat="1" ht="36.96" customHeight="1">
      <c r="B11" s="47"/>
      <c r="C11" s="48"/>
      <c r="D11" s="48"/>
      <c r="E11" s="158" t="s">
        <v>658</v>
      </c>
      <c r="F11" s="48"/>
      <c r="G11" s="48"/>
      <c r="H11" s="48"/>
      <c r="I11" s="157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57"/>
      <c r="J12" s="48"/>
      <c r="K12" s="52"/>
    </row>
    <row r="13" s="1" customFormat="1" ht="14.4" customHeight="1">
      <c r="B13" s="47"/>
      <c r="C13" s="48"/>
      <c r="D13" s="41" t="s">
        <v>20</v>
      </c>
      <c r="E13" s="48"/>
      <c r="F13" s="36" t="s">
        <v>23</v>
      </c>
      <c r="G13" s="48"/>
      <c r="H13" s="48"/>
      <c r="I13" s="159" t="s">
        <v>22</v>
      </c>
      <c r="J13" s="36" t="s">
        <v>23</v>
      </c>
      <c r="K13" s="52"/>
    </row>
    <row r="14" s="1" customFormat="1" ht="14.4" customHeight="1">
      <c r="B14" s="47"/>
      <c r="C14" s="48"/>
      <c r="D14" s="41" t="s">
        <v>24</v>
      </c>
      <c r="E14" s="48"/>
      <c r="F14" s="36" t="s">
        <v>25</v>
      </c>
      <c r="G14" s="48"/>
      <c r="H14" s="48"/>
      <c r="I14" s="159" t="s">
        <v>26</v>
      </c>
      <c r="J14" s="160" t="str">
        <f>'Rekapitulace stavby'!AN8</f>
        <v>24. 10. 2018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57"/>
      <c r="J15" s="48"/>
      <c r="K15" s="52"/>
    </row>
    <row r="16" s="1" customFormat="1" ht="14.4" customHeight="1">
      <c r="B16" s="47"/>
      <c r="C16" s="48"/>
      <c r="D16" s="41" t="s">
        <v>28</v>
      </c>
      <c r="E16" s="48"/>
      <c r="F16" s="48"/>
      <c r="G16" s="48"/>
      <c r="H16" s="48"/>
      <c r="I16" s="159" t="s">
        <v>29</v>
      </c>
      <c r="J16" s="36" t="str">
        <f>IF('Rekapitulace stavby'!AN10="","",'Rekapitulace stavby'!AN10)</f>
        <v>70994234</v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>SŽDC, s.o.</v>
      </c>
      <c r="F17" s="48"/>
      <c r="G17" s="48"/>
      <c r="H17" s="48"/>
      <c r="I17" s="159" t="s">
        <v>32</v>
      </c>
      <c r="J17" s="36" t="str">
        <f>IF('Rekapitulace stavby'!AN11="","",'Rekapitulace stavby'!AN11)</f>
        <v>CZ70994234</v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57"/>
      <c r="J18" s="48"/>
      <c r="K18" s="52"/>
    </row>
    <row r="19" s="1" customFormat="1" ht="14.4" customHeight="1">
      <c r="B19" s="47"/>
      <c r="C19" s="48"/>
      <c r="D19" s="41" t="s">
        <v>34</v>
      </c>
      <c r="E19" s="48"/>
      <c r="F19" s="48"/>
      <c r="G19" s="48"/>
      <c r="H19" s="48"/>
      <c r="I19" s="159" t="s">
        <v>29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59" t="s">
        <v>32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57"/>
      <c r="J21" s="48"/>
      <c r="K21" s="52"/>
    </row>
    <row r="22" s="1" customFormat="1" ht="14.4" customHeight="1">
      <c r="B22" s="47"/>
      <c r="C22" s="48"/>
      <c r="D22" s="41" t="s">
        <v>36</v>
      </c>
      <c r="E22" s="48"/>
      <c r="F22" s="48"/>
      <c r="G22" s="48"/>
      <c r="H22" s="48"/>
      <c r="I22" s="159" t="s">
        <v>29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59" t="s">
        <v>32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57"/>
      <c r="J24" s="48"/>
      <c r="K24" s="52"/>
    </row>
    <row r="25" s="1" customFormat="1" ht="14.4" customHeight="1">
      <c r="B25" s="47"/>
      <c r="C25" s="48"/>
      <c r="D25" s="41" t="s">
        <v>39</v>
      </c>
      <c r="E25" s="48"/>
      <c r="F25" s="48"/>
      <c r="G25" s="48"/>
      <c r="H25" s="48"/>
      <c r="I25" s="157"/>
      <c r="J25" s="48"/>
      <c r="K25" s="52"/>
    </row>
    <row r="26" s="7" customFormat="1" ht="16.5" customHeight="1">
      <c r="B26" s="161"/>
      <c r="C26" s="162"/>
      <c r="D26" s="162"/>
      <c r="E26" s="45" t="s">
        <v>23</v>
      </c>
      <c r="F26" s="45"/>
      <c r="G26" s="45"/>
      <c r="H26" s="45"/>
      <c r="I26" s="163"/>
      <c r="J26" s="162"/>
      <c r="K26" s="164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57"/>
      <c r="J27" s="48"/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5"/>
      <c r="J28" s="107"/>
      <c r="K28" s="166"/>
    </row>
    <row r="29" s="1" customFormat="1" ht="25.44" customHeight="1">
      <c r="B29" s="47"/>
      <c r="C29" s="48"/>
      <c r="D29" s="167" t="s">
        <v>40</v>
      </c>
      <c r="E29" s="48"/>
      <c r="F29" s="48"/>
      <c r="G29" s="48"/>
      <c r="H29" s="48"/>
      <c r="I29" s="157"/>
      <c r="J29" s="168">
        <f>ROUND(J82,2)</f>
        <v>0</v>
      </c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5"/>
      <c r="J30" s="107"/>
      <c r="K30" s="166"/>
    </row>
    <row r="31" s="1" customFormat="1" ht="14.4" customHeight="1">
      <c r="B31" s="47"/>
      <c r="C31" s="48"/>
      <c r="D31" s="48"/>
      <c r="E31" s="48"/>
      <c r="F31" s="53" t="s">
        <v>42</v>
      </c>
      <c r="G31" s="48"/>
      <c r="H31" s="48"/>
      <c r="I31" s="169" t="s">
        <v>41</v>
      </c>
      <c r="J31" s="53" t="s">
        <v>43</v>
      </c>
      <c r="K31" s="52"/>
    </row>
    <row r="32" s="1" customFormat="1" ht="14.4" customHeight="1">
      <c r="B32" s="47"/>
      <c r="C32" s="48"/>
      <c r="D32" s="56" t="s">
        <v>44</v>
      </c>
      <c r="E32" s="56" t="s">
        <v>45</v>
      </c>
      <c r="F32" s="170">
        <f>ROUND(SUM(BE82:BE103), 2)</f>
        <v>0</v>
      </c>
      <c r="G32" s="48"/>
      <c r="H32" s="48"/>
      <c r="I32" s="171">
        <v>0.20999999999999999</v>
      </c>
      <c r="J32" s="170">
        <f>ROUND(ROUND((SUM(BE82:BE103)), 2)*I32, 2)</f>
        <v>0</v>
      </c>
      <c r="K32" s="52"/>
    </row>
    <row r="33" s="1" customFormat="1" ht="14.4" customHeight="1">
      <c r="B33" s="47"/>
      <c r="C33" s="48"/>
      <c r="D33" s="48"/>
      <c r="E33" s="56" t="s">
        <v>46</v>
      </c>
      <c r="F33" s="170">
        <f>ROUND(SUM(BF82:BF103), 2)</f>
        <v>0</v>
      </c>
      <c r="G33" s="48"/>
      <c r="H33" s="48"/>
      <c r="I33" s="171">
        <v>0.14999999999999999</v>
      </c>
      <c r="J33" s="170">
        <f>ROUND(ROUND((SUM(BF82:BF103)),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47</v>
      </c>
      <c r="F34" s="170">
        <f>ROUND(SUM(BG82:BG103), 2)</f>
        <v>0</v>
      </c>
      <c r="G34" s="48"/>
      <c r="H34" s="48"/>
      <c r="I34" s="171">
        <v>0.20999999999999999</v>
      </c>
      <c r="J34" s="170">
        <v>0</v>
      </c>
      <c r="K34" s="52"/>
    </row>
    <row r="35" hidden="1" s="1" customFormat="1" ht="14.4" customHeight="1">
      <c r="B35" s="47"/>
      <c r="C35" s="48"/>
      <c r="D35" s="48"/>
      <c r="E35" s="56" t="s">
        <v>48</v>
      </c>
      <c r="F35" s="170">
        <f>ROUND(SUM(BH82:BH103), 2)</f>
        <v>0</v>
      </c>
      <c r="G35" s="48"/>
      <c r="H35" s="48"/>
      <c r="I35" s="171">
        <v>0.14999999999999999</v>
      </c>
      <c r="J35" s="170">
        <v>0</v>
      </c>
      <c r="K35" s="52"/>
    </row>
    <row r="36" hidden="1" s="1" customFormat="1" ht="14.4" customHeight="1">
      <c r="B36" s="47"/>
      <c r="C36" s="48"/>
      <c r="D36" s="48"/>
      <c r="E36" s="56" t="s">
        <v>49</v>
      </c>
      <c r="F36" s="170">
        <f>ROUND(SUM(BI82:BI103), 2)</f>
        <v>0</v>
      </c>
      <c r="G36" s="48"/>
      <c r="H36" s="48"/>
      <c r="I36" s="171">
        <v>0</v>
      </c>
      <c r="J36" s="170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57"/>
      <c r="J37" s="48"/>
      <c r="K37" s="52"/>
    </row>
    <row r="38" s="1" customFormat="1" ht="25.44" customHeight="1">
      <c r="B38" s="47"/>
      <c r="C38" s="172"/>
      <c r="D38" s="173" t="s">
        <v>50</v>
      </c>
      <c r="E38" s="99"/>
      <c r="F38" s="99"/>
      <c r="G38" s="174" t="s">
        <v>51</v>
      </c>
      <c r="H38" s="175" t="s">
        <v>52</v>
      </c>
      <c r="I38" s="176"/>
      <c r="J38" s="177">
        <f>SUM(J29:J36)</f>
        <v>0</v>
      </c>
      <c r="K38" s="178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79"/>
      <c r="J39" s="69"/>
      <c r="K39" s="70"/>
    </row>
    <row r="43" s="1" customFormat="1" ht="6.96" customHeight="1">
      <c r="B43" s="180"/>
      <c r="C43" s="181"/>
      <c r="D43" s="181"/>
      <c r="E43" s="181"/>
      <c r="F43" s="181"/>
      <c r="G43" s="181"/>
      <c r="H43" s="181"/>
      <c r="I43" s="182"/>
      <c r="J43" s="181"/>
      <c r="K43" s="183"/>
    </row>
    <row r="44" s="1" customFormat="1" ht="36.96" customHeight="1">
      <c r="B44" s="47"/>
      <c r="C44" s="31" t="s">
        <v>152</v>
      </c>
      <c r="D44" s="48"/>
      <c r="E44" s="48"/>
      <c r="F44" s="48"/>
      <c r="G44" s="48"/>
      <c r="H44" s="48"/>
      <c r="I44" s="157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57"/>
      <c r="J45" s="48"/>
      <c r="K45" s="52"/>
    </row>
    <row r="46" s="1" customFormat="1" ht="14.4" customHeight="1">
      <c r="B46" s="47"/>
      <c r="C46" s="41" t="s">
        <v>18</v>
      </c>
      <c r="D46" s="48"/>
      <c r="E46" s="48"/>
      <c r="F46" s="48"/>
      <c r="G46" s="48"/>
      <c r="H46" s="48"/>
      <c r="I46" s="157"/>
      <c r="J46" s="48"/>
      <c r="K46" s="52"/>
    </row>
    <row r="47" s="1" customFormat="1" ht="16.5" customHeight="1">
      <c r="B47" s="47"/>
      <c r="C47" s="48"/>
      <c r="D47" s="48"/>
      <c r="E47" s="156" t="str">
        <f>E7</f>
        <v>Zvýšení bezpečnosti na železničních přejezdech v km 12,960 a 23,750 v ŽST Straškov</v>
      </c>
      <c r="F47" s="41"/>
      <c r="G47" s="41"/>
      <c r="H47" s="41"/>
      <c r="I47" s="157"/>
      <c r="J47" s="48"/>
      <c r="K47" s="52"/>
    </row>
    <row r="48">
      <c r="B48" s="29"/>
      <c r="C48" s="41" t="s">
        <v>148</v>
      </c>
      <c r="D48" s="30"/>
      <c r="E48" s="30"/>
      <c r="F48" s="30"/>
      <c r="G48" s="30"/>
      <c r="H48" s="30"/>
      <c r="I48" s="155"/>
      <c r="J48" s="30"/>
      <c r="K48" s="32"/>
    </row>
    <row r="49" s="1" customFormat="1" ht="16.5" customHeight="1">
      <c r="B49" s="47"/>
      <c r="C49" s="48"/>
      <c r="D49" s="48"/>
      <c r="E49" s="156" t="s">
        <v>149</v>
      </c>
      <c r="F49" s="48"/>
      <c r="G49" s="48"/>
      <c r="H49" s="48"/>
      <c r="I49" s="157"/>
      <c r="J49" s="48"/>
      <c r="K49" s="52"/>
    </row>
    <row r="50" s="1" customFormat="1" ht="14.4" customHeight="1">
      <c r="B50" s="47"/>
      <c r="C50" s="41" t="s">
        <v>150</v>
      </c>
      <c r="D50" s="48"/>
      <c r="E50" s="48"/>
      <c r="F50" s="48"/>
      <c r="G50" s="48"/>
      <c r="H50" s="48"/>
      <c r="I50" s="157"/>
      <c r="J50" s="48"/>
      <c r="K50" s="52"/>
    </row>
    <row r="51" s="1" customFormat="1" ht="17.25" customHeight="1">
      <c r="B51" s="47"/>
      <c r="C51" s="48"/>
      <c r="D51" s="48"/>
      <c r="E51" s="158" t="str">
        <f>E11</f>
        <v>1.03 - PZS v km 23,742 - dodávky SŽDC - NEOCEŇOVAT</v>
      </c>
      <c r="F51" s="48"/>
      <c r="G51" s="48"/>
      <c r="H51" s="48"/>
      <c r="I51" s="157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57"/>
      <c r="J52" s="48"/>
      <c r="K52" s="52"/>
    </row>
    <row r="53" s="1" customFormat="1" ht="18" customHeight="1">
      <c r="B53" s="47"/>
      <c r="C53" s="41" t="s">
        <v>24</v>
      </c>
      <c r="D53" s="48"/>
      <c r="E53" s="48"/>
      <c r="F53" s="36" t="str">
        <f>F14</f>
        <v>Straškov</v>
      </c>
      <c r="G53" s="48"/>
      <c r="H53" s="48"/>
      <c r="I53" s="159" t="s">
        <v>26</v>
      </c>
      <c r="J53" s="160" t="str">
        <f>IF(J14="","",J14)</f>
        <v>24. 10. 2018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57"/>
      <c r="J54" s="48"/>
      <c r="K54" s="52"/>
    </row>
    <row r="55" s="1" customFormat="1">
      <c r="B55" s="47"/>
      <c r="C55" s="41" t="s">
        <v>28</v>
      </c>
      <c r="D55" s="48"/>
      <c r="E55" s="48"/>
      <c r="F55" s="36" t="str">
        <f>E17</f>
        <v>SŽDC, s.o.</v>
      </c>
      <c r="G55" s="48"/>
      <c r="H55" s="48"/>
      <c r="I55" s="159" t="s">
        <v>36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34</v>
      </c>
      <c r="D56" s="48"/>
      <c r="E56" s="48"/>
      <c r="F56" s="36" t="str">
        <f>IF(E20="","",E20)</f>
        <v/>
      </c>
      <c r="G56" s="48"/>
      <c r="H56" s="48"/>
      <c r="I56" s="157"/>
      <c r="J56" s="184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57"/>
      <c r="J57" s="48"/>
      <c r="K57" s="52"/>
    </row>
    <row r="58" s="1" customFormat="1" ht="29.28" customHeight="1">
      <c r="B58" s="47"/>
      <c r="C58" s="185" t="s">
        <v>153</v>
      </c>
      <c r="D58" s="172"/>
      <c r="E58" s="172"/>
      <c r="F58" s="172"/>
      <c r="G58" s="172"/>
      <c r="H58" s="172"/>
      <c r="I58" s="186"/>
      <c r="J58" s="187" t="s">
        <v>154</v>
      </c>
      <c r="K58" s="188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57"/>
      <c r="J59" s="48"/>
      <c r="K59" s="52"/>
    </row>
    <row r="60" s="1" customFormat="1" ht="29.28" customHeight="1">
      <c r="B60" s="47"/>
      <c r="C60" s="189" t="s">
        <v>155</v>
      </c>
      <c r="D60" s="48"/>
      <c r="E60" s="48"/>
      <c r="F60" s="48"/>
      <c r="G60" s="48"/>
      <c r="H60" s="48"/>
      <c r="I60" s="157"/>
      <c r="J60" s="168">
        <f>J82</f>
        <v>0</v>
      </c>
      <c r="K60" s="52"/>
      <c r="AU60" s="25" t="s">
        <v>156</v>
      </c>
    </row>
    <row r="61" s="1" customFormat="1" ht="21.84" customHeight="1">
      <c r="B61" s="47"/>
      <c r="C61" s="48"/>
      <c r="D61" s="48"/>
      <c r="E61" s="48"/>
      <c r="F61" s="48"/>
      <c r="G61" s="48"/>
      <c r="H61" s="48"/>
      <c r="I61" s="157"/>
      <c r="J61" s="48"/>
      <c r="K61" s="52"/>
    </row>
    <row r="62" s="1" customFormat="1" ht="6.96" customHeight="1">
      <c r="B62" s="68"/>
      <c r="C62" s="69"/>
      <c r="D62" s="69"/>
      <c r="E62" s="69"/>
      <c r="F62" s="69"/>
      <c r="G62" s="69"/>
      <c r="H62" s="69"/>
      <c r="I62" s="179"/>
      <c r="J62" s="69"/>
      <c r="K62" s="70"/>
    </row>
    <row r="66" s="1" customFormat="1" ht="6.96" customHeight="1">
      <c r="B66" s="71"/>
      <c r="C66" s="72"/>
      <c r="D66" s="72"/>
      <c r="E66" s="72"/>
      <c r="F66" s="72"/>
      <c r="G66" s="72"/>
      <c r="H66" s="72"/>
      <c r="I66" s="182"/>
      <c r="J66" s="72"/>
      <c r="K66" s="72"/>
      <c r="L66" s="73"/>
    </row>
    <row r="67" s="1" customFormat="1" ht="36.96" customHeight="1">
      <c r="B67" s="47"/>
      <c r="C67" s="74" t="s">
        <v>162</v>
      </c>
      <c r="D67" s="75"/>
      <c r="E67" s="75"/>
      <c r="F67" s="75"/>
      <c r="G67" s="75"/>
      <c r="H67" s="75"/>
      <c r="I67" s="204"/>
      <c r="J67" s="75"/>
      <c r="K67" s="75"/>
      <c r="L67" s="73"/>
    </row>
    <row r="68" s="1" customFormat="1" ht="6.96" customHeight="1">
      <c r="B68" s="47"/>
      <c r="C68" s="75"/>
      <c r="D68" s="75"/>
      <c r="E68" s="75"/>
      <c r="F68" s="75"/>
      <c r="G68" s="75"/>
      <c r="H68" s="75"/>
      <c r="I68" s="204"/>
      <c r="J68" s="75"/>
      <c r="K68" s="75"/>
      <c r="L68" s="73"/>
    </row>
    <row r="69" s="1" customFormat="1" ht="14.4" customHeight="1">
      <c r="B69" s="47"/>
      <c r="C69" s="77" t="s">
        <v>18</v>
      </c>
      <c r="D69" s="75"/>
      <c r="E69" s="75"/>
      <c r="F69" s="75"/>
      <c r="G69" s="75"/>
      <c r="H69" s="75"/>
      <c r="I69" s="204"/>
      <c r="J69" s="75"/>
      <c r="K69" s="75"/>
      <c r="L69" s="73"/>
    </row>
    <row r="70" s="1" customFormat="1" ht="16.5" customHeight="1">
      <c r="B70" s="47"/>
      <c r="C70" s="75"/>
      <c r="D70" s="75"/>
      <c r="E70" s="205" t="str">
        <f>E7</f>
        <v>Zvýšení bezpečnosti na železničních přejezdech v km 12,960 a 23,750 v ŽST Straškov</v>
      </c>
      <c r="F70" s="77"/>
      <c r="G70" s="77"/>
      <c r="H70" s="77"/>
      <c r="I70" s="204"/>
      <c r="J70" s="75"/>
      <c r="K70" s="75"/>
      <c r="L70" s="73"/>
    </row>
    <row r="71">
      <c r="B71" s="29"/>
      <c r="C71" s="77" t="s">
        <v>148</v>
      </c>
      <c r="D71" s="206"/>
      <c r="E71" s="206"/>
      <c r="F71" s="206"/>
      <c r="G71" s="206"/>
      <c r="H71" s="206"/>
      <c r="I71" s="149"/>
      <c r="J71" s="206"/>
      <c r="K71" s="206"/>
      <c r="L71" s="207"/>
    </row>
    <row r="72" s="1" customFormat="1" ht="16.5" customHeight="1">
      <c r="B72" s="47"/>
      <c r="C72" s="75"/>
      <c r="D72" s="75"/>
      <c r="E72" s="205" t="s">
        <v>149</v>
      </c>
      <c r="F72" s="75"/>
      <c r="G72" s="75"/>
      <c r="H72" s="75"/>
      <c r="I72" s="204"/>
      <c r="J72" s="75"/>
      <c r="K72" s="75"/>
      <c r="L72" s="73"/>
    </row>
    <row r="73" s="1" customFormat="1" ht="14.4" customHeight="1">
      <c r="B73" s="47"/>
      <c r="C73" s="77" t="s">
        <v>150</v>
      </c>
      <c r="D73" s="75"/>
      <c r="E73" s="75"/>
      <c r="F73" s="75"/>
      <c r="G73" s="75"/>
      <c r="H73" s="75"/>
      <c r="I73" s="204"/>
      <c r="J73" s="75"/>
      <c r="K73" s="75"/>
      <c r="L73" s="73"/>
    </row>
    <row r="74" s="1" customFormat="1" ht="17.25" customHeight="1">
      <c r="B74" s="47"/>
      <c r="C74" s="75"/>
      <c r="D74" s="75"/>
      <c r="E74" s="83" t="str">
        <f>E11</f>
        <v>1.03 - PZS v km 23,742 - dodávky SŽDC - NEOCEŇOVAT</v>
      </c>
      <c r="F74" s="75"/>
      <c r="G74" s="75"/>
      <c r="H74" s="75"/>
      <c r="I74" s="204"/>
      <c r="J74" s="75"/>
      <c r="K74" s="75"/>
      <c r="L74" s="73"/>
    </row>
    <row r="75" s="1" customFormat="1" ht="6.96" customHeight="1">
      <c r="B75" s="47"/>
      <c r="C75" s="75"/>
      <c r="D75" s="75"/>
      <c r="E75" s="75"/>
      <c r="F75" s="75"/>
      <c r="G75" s="75"/>
      <c r="H75" s="75"/>
      <c r="I75" s="204"/>
      <c r="J75" s="75"/>
      <c r="K75" s="75"/>
      <c r="L75" s="73"/>
    </row>
    <row r="76" s="1" customFormat="1" ht="18" customHeight="1">
      <c r="B76" s="47"/>
      <c r="C76" s="77" t="s">
        <v>24</v>
      </c>
      <c r="D76" s="75"/>
      <c r="E76" s="75"/>
      <c r="F76" s="208" t="str">
        <f>F14</f>
        <v>Straškov</v>
      </c>
      <c r="G76" s="75"/>
      <c r="H76" s="75"/>
      <c r="I76" s="209" t="s">
        <v>26</v>
      </c>
      <c r="J76" s="86" t="str">
        <f>IF(J14="","",J14)</f>
        <v>24. 10. 2018</v>
      </c>
      <c r="K76" s="75"/>
      <c r="L76" s="73"/>
    </row>
    <row r="77" s="1" customFormat="1" ht="6.96" customHeight="1">
      <c r="B77" s="47"/>
      <c r="C77" s="75"/>
      <c r="D77" s="75"/>
      <c r="E77" s="75"/>
      <c r="F77" s="75"/>
      <c r="G77" s="75"/>
      <c r="H77" s="75"/>
      <c r="I77" s="204"/>
      <c r="J77" s="75"/>
      <c r="K77" s="75"/>
      <c r="L77" s="73"/>
    </row>
    <row r="78" s="1" customFormat="1">
      <c r="B78" s="47"/>
      <c r="C78" s="77" t="s">
        <v>28</v>
      </c>
      <c r="D78" s="75"/>
      <c r="E78" s="75"/>
      <c r="F78" s="208" t="str">
        <f>E17</f>
        <v>SŽDC, s.o.</v>
      </c>
      <c r="G78" s="75"/>
      <c r="H78" s="75"/>
      <c r="I78" s="209" t="s">
        <v>36</v>
      </c>
      <c r="J78" s="208" t="str">
        <f>E23</f>
        <v xml:space="preserve"> </v>
      </c>
      <c r="K78" s="75"/>
      <c r="L78" s="73"/>
    </row>
    <row r="79" s="1" customFormat="1" ht="14.4" customHeight="1">
      <c r="B79" s="47"/>
      <c r="C79" s="77" t="s">
        <v>34</v>
      </c>
      <c r="D79" s="75"/>
      <c r="E79" s="75"/>
      <c r="F79" s="208" t="str">
        <f>IF(E20="","",E20)</f>
        <v/>
      </c>
      <c r="G79" s="75"/>
      <c r="H79" s="75"/>
      <c r="I79" s="204"/>
      <c r="J79" s="75"/>
      <c r="K79" s="75"/>
      <c r="L79" s="73"/>
    </row>
    <row r="80" s="1" customFormat="1" ht="10.32" customHeight="1">
      <c r="B80" s="47"/>
      <c r="C80" s="75"/>
      <c r="D80" s="75"/>
      <c r="E80" s="75"/>
      <c r="F80" s="75"/>
      <c r="G80" s="75"/>
      <c r="H80" s="75"/>
      <c r="I80" s="204"/>
      <c r="J80" s="75"/>
      <c r="K80" s="75"/>
      <c r="L80" s="73"/>
    </row>
    <row r="81" s="10" customFormat="1" ht="29.28" customHeight="1">
      <c r="B81" s="210"/>
      <c r="C81" s="211" t="s">
        <v>163</v>
      </c>
      <c r="D81" s="212" t="s">
        <v>59</v>
      </c>
      <c r="E81" s="212" t="s">
        <v>55</v>
      </c>
      <c r="F81" s="212" t="s">
        <v>164</v>
      </c>
      <c r="G81" s="212" t="s">
        <v>165</v>
      </c>
      <c r="H81" s="212" t="s">
        <v>166</v>
      </c>
      <c r="I81" s="213" t="s">
        <v>167</v>
      </c>
      <c r="J81" s="212" t="s">
        <v>154</v>
      </c>
      <c r="K81" s="214" t="s">
        <v>168</v>
      </c>
      <c r="L81" s="215"/>
      <c r="M81" s="103" t="s">
        <v>169</v>
      </c>
      <c r="N81" s="104" t="s">
        <v>44</v>
      </c>
      <c r="O81" s="104" t="s">
        <v>170</v>
      </c>
      <c r="P81" s="104" t="s">
        <v>171</v>
      </c>
      <c r="Q81" s="104" t="s">
        <v>172</v>
      </c>
      <c r="R81" s="104" t="s">
        <v>173</v>
      </c>
      <c r="S81" s="104" t="s">
        <v>174</v>
      </c>
      <c r="T81" s="105" t="s">
        <v>175</v>
      </c>
    </row>
    <row r="82" s="1" customFormat="1" ht="29.28" customHeight="1">
      <c r="B82" s="47"/>
      <c r="C82" s="109" t="s">
        <v>155</v>
      </c>
      <c r="D82" s="75"/>
      <c r="E82" s="75"/>
      <c r="F82" s="75"/>
      <c r="G82" s="75"/>
      <c r="H82" s="75"/>
      <c r="I82" s="204"/>
      <c r="J82" s="216">
        <f>BK82</f>
        <v>0</v>
      </c>
      <c r="K82" s="75"/>
      <c r="L82" s="73"/>
      <c r="M82" s="106"/>
      <c r="N82" s="107"/>
      <c r="O82" s="107"/>
      <c r="P82" s="217">
        <f>SUM(P83:P103)</f>
        <v>0</v>
      </c>
      <c r="Q82" s="107"/>
      <c r="R82" s="217">
        <f>SUM(R83:R103)</f>
        <v>0</v>
      </c>
      <c r="S82" s="107"/>
      <c r="T82" s="218">
        <f>SUM(T83:T103)</f>
        <v>0</v>
      </c>
      <c r="AT82" s="25" t="s">
        <v>73</v>
      </c>
      <c r="AU82" s="25" t="s">
        <v>156</v>
      </c>
      <c r="BK82" s="219">
        <f>SUM(BK83:BK103)</f>
        <v>0</v>
      </c>
    </row>
    <row r="83" s="1" customFormat="1" ht="16.5" customHeight="1">
      <c r="B83" s="47"/>
      <c r="C83" s="251" t="s">
        <v>81</v>
      </c>
      <c r="D83" s="251" t="s">
        <v>189</v>
      </c>
      <c r="E83" s="252" t="s">
        <v>659</v>
      </c>
      <c r="F83" s="253" t="s">
        <v>660</v>
      </c>
      <c r="G83" s="254" t="s">
        <v>183</v>
      </c>
      <c r="H83" s="255">
        <v>4</v>
      </c>
      <c r="I83" s="256"/>
      <c r="J83" s="257">
        <f>ROUND(I83*H83,2)</f>
        <v>0</v>
      </c>
      <c r="K83" s="253" t="s">
        <v>23</v>
      </c>
      <c r="L83" s="258"/>
      <c r="M83" s="259" t="s">
        <v>23</v>
      </c>
      <c r="N83" s="260" t="s">
        <v>45</v>
      </c>
      <c r="O83" s="48"/>
      <c r="P83" s="245">
        <f>O83*H83</f>
        <v>0</v>
      </c>
      <c r="Q83" s="245">
        <v>0</v>
      </c>
      <c r="R83" s="245">
        <f>Q83*H83</f>
        <v>0</v>
      </c>
      <c r="S83" s="245">
        <v>0</v>
      </c>
      <c r="T83" s="246">
        <f>S83*H83</f>
        <v>0</v>
      </c>
      <c r="AR83" s="25" t="s">
        <v>212</v>
      </c>
      <c r="AT83" s="25" t="s">
        <v>189</v>
      </c>
      <c r="AU83" s="25" t="s">
        <v>74</v>
      </c>
      <c r="AY83" s="25" t="s">
        <v>178</v>
      </c>
      <c r="BE83" s="247">
        <f>IF(N83="základní",J83,0)</f>
        <v>0</v>
      </c>
      <c r="BF83" s="247">
        <f>IF(N83="snížená",J83,0)</f>
        <v>0</v>
      </c>
      <c r="BG83" s="247">
        <f>IF(N83="zákl. přenesená",J83,0)</f>
        <v>0</v>
      </c>
      <c r="BH83" s="247">
        <f>IF(N83="sníž. přenesená",J83,0)</f>
        <v>0</v>
      </c>
      <c r="BI83" s="247">
        <f>IF(N83="nulová",J83,0)</f>
        <v>0</v>
      </c>
      <c r="BJ83" s="25" t="s">
        <v>81</v>
      </c>
      <c r="BK83" s="247">
        <f>ROUND(I83*H83,2)</f>
        <v>0</v>
      </c>
      <c r="BL83" s="25" t="s">
        <v>185</v>
      </c>
      <c r="BM83" s="25" t="s">
        <v>661</v>
      </c>
    </row>
    <row r="84" s="1" customFormat="1">
      <c r="B84" s="47"/>
      <c r="C84" s="75"/>
      <c r="D84" s="248" t="s">
        <v>187</v>
      </c>
      <c r="E84" s="75"/>
      <c r="F84" s="249" t="s">
        <v>662</v>
      </c>
      <c r="G84" s="75"/>
      <c r="H84" s="75"/>
      <c r="I84" s="204"/>
      <c r="J84" s="75"/>
      <c r="K84" s="75"/>
      <c r="L84" s="73"/>
      <c r="M84" s="250"/>
      <c r="N84" s="48"/>
      <c r="O84" s="48"/>
      <c r="P84" s="48"/>
      <c r="Q84" s="48"/>
      <c r="R84" s="48"/>
      <c r="S84" s="48"/>
      <c r="T84" s="96"/>
      <c r="AT84" s="25" t="s">
        <v>187</v>
      </c>
      <c r="AU84" s="25" t="s">
        <v>74</v>
      </c>
    </row>
    <row r="85" s="1" customFormat="1" ht="16.5" customHeight="1">
      <c r="B85" s="47"/>
      <c r="C85" s="251" t="s">
        <v>83</v>
      </c>
      <c r="D85" s="251" t="s">
        <v>189</v>
      </c>
      <c r="E85" s="252" t="s">
        <v>663</v>
      </c>
      <c r="F85" s="253" t="s">
        <v>664</v>
      </c>
      <c r="G85" s="254" t="s">
        <v>183</v>
      </c>
      <c r="H85" s="255">
        <v>2</v>
      </c>
      <c r="I85" s="256"/>
      <c r="J85" s="257">
        <f>ROUND(I85*H85,2)</f>
        <v>0</v>
      </c>
      <c r="K85" s="253" t="s">
        <v>227</v>
      </c>
      <c r="L85" s="258"/>
      <c r="M85" s="259" t="s">
        <v>23</v>
      </c>
      <c r="N85" s="260" t="s">
        <v>45</v>
      </c>
      <c r="O85" s="48"/>
      <c r="P85" s="245">
        <f>O85*H85</f>
        <v>0</v>
      </c>
      <c r="Q85" s="245">
        <v>0</v>
      </c>
      <c r="R85" s="245">
        <f>Q85*H85</f>
        <v>0</v>
      </c>
      <c r="S85" s="245">
        <v>0</v>
      </c>
      <c r="T85" s="246">
        <f>S85*H85</f>
        <v>0</v>
      </c>
      <c r="AR85" s="25" t="s">
        <v>212</v>
      </c>
      <c r="AT85" s="25" t="s">
        <v>189</v>
      </c>
      <c r="AU85" s="25" t="s">
        <v>74</v>
      </c>
      <c r="AY85" s="25" t="s">
        <v>178</v>
      </c>
      <c r="BE85" s="247">
        <f>IF(N85="základní",J85,0)</f>
        <v>0</v>
      </c>
      <c r="BF85" s="247">
        <f>IF(N85="snížená",J85,0)</f>
        <v>0</v>
      </c>
      <c r="BG85" s="247">
        <f>IF(N85="zákl. přenesená",J85,0)</f>
        <v>0</v>
      </c>
      <c r="BH85" s="247">
        <f>IF(N85="sníž. přenesená",J85,0)</f>
        <v>0</v>
      </c>
      <c r="BI85" s="247">
        <f>IF(N85="nulová",J85,0)</f>
        <v>0</v>
      </c>
      <c r="BJ85" s="25" t="s">
        <v>81</v>
      </c>
      <c r="BK85" s="247">
        <f>ROUND(I85*H85,2)</f>
        <v>0</v>
      </c>
      <c r="BL85" s="25" t="s">
        <v>185</v>
      </c>
      <c r="BM85" s="25" t="s">
        <v>665</v>
      </c>
    </row>
    <row r="86" s="1" customFormat="1">
      <c r="B86" s="47"/>
      <c r="C86" s="75"/>
      <c r="D86" s="248" t="s">
        <v>187</v>
      </c>
      <c r="E86" s="75"/>
      <c r="F86" s="249" t="s">
        <v>666</v>
      </c>
      <c r="G86" s="75"/>
      <c r="H86" s="75"/>
      <c r="I86" s="204"/>
      <c r="J86" s="75"/>
      <c r="K86" s="75"/>
      <c r="L86" s="73"/>
      <c r="M86" s="250"/>
      <c r="N86" s="48"/>
      <c r="O86" s="48"/>
      <c r="P86" s="48"/>
      <c r="Q86" s="48"/>
      <c r="R86" s="48"/>
      <c r="S86" s="48"/>
      <c r="T86" s="96"/>
      <c r="AT86" s="25" t="s">
        <v>187</v>
      </c>
      <c r="AU86" s="25" t="s">
        <v>74</v>
      </c>
    </row>
    <row r="87" s="1" customFormat="1" ht="16.5" customHeight="1">
      <c r="B87" s="47"/>
      <c r="C87" s="251" t="s">
        <v>191</v>
      </c>
      <c r="D87" s="251" t="s">
        <v>189</v>
      </c>
      <c r="E87" s="252" t="s">
        <v>667</v>
      </c>
      <c r="F87" s="253" t="s">
        <v>668</v>
      </c>
      <c r="G87" s="254" t="s">
        <v>183</v>
      </c>
      <c r="H87" s="255">
        <v>2</v>
      </c>
      <c r="I87" s="256"/>
      <c r="J87" s="257">
        <f>ROUND(I87*H87,2)</f>
        <v>0</v>
      </c>
      <c r="K87" s="253" t="s">
        <v>23</v>
      </c>
      <c r="L87" s="258"/>
      <c r="M87" s="259" t="s">
        <v>23</v>
      </c>
      <c r="N87" s="260" t="s">
        <v>45</v>
      </c>
      <c r="O87" s="48"/>
      <c r="P87" s="245">
        <f>O87*H87</f>
        <v>0</v>
      </c>
      <c r="Q87" s="245">
        <v>0</v>
      </c>
      <c r="R87" s="245">
        <f>Q87*H87</f>
        <v>0</v>
      </c>
      <c r="S87" s="245">
        <v>0</v>
      </c>
      <c r="T87" s="246">
        <f>S87*H87</f>
        <v>0</v>
      </c>
      <c r="AR87" s="25" t="s">
        <v>212</v>
      </c>
      <c r="AT87" s="25" t="s">
        <v>189</v>
      </c>
      <c r="AU87" s="25" t="s">
        <v>74</v>
      </c>
      <c r="AY87" s="25" t="s">
        <v>178</v>
      </c>
      <c r="BE87" s="247">
        <f>IF(N87="základní",J87,0)</f>
        <v>0</v>
      </c>
      <c r="BF87" s="247">
        <f>IF(N87="snížená",J87,0)</f>
        <v>0</v>
      </c>
      <c r="BG87" s="247">
        <f>IF(N87="zákl. přenesená",J87,0)</f>
        <v>0</v>
      </c>
      <c r="BH87" s="247">
        <f>IF(N87="sníž. přenesená",J87,0)</f>
        <v>0</v>
      </c>
      <c r="BI87" s="247">
        <f>IF(N87="nulová",J87,0)</f>
        <v>0</v>
      </c>
      <c r="BJ87" s="25" t="s">
        <v>81</v>
      </c>
      <c r="BK87" s="247">
        <f>ROUND(I87*H87,2)</f>
        <v>0</v>
      </c>
      <c r="BL87" s="25" t="s">
        <v>185</v>
      </c>
      <c r="BM87" s="25" t="s">
        <v>669</v>
      </c>
    </row>
    <row r="88" s="1" customFormat="1">
      <c r="B88" s="47"/>
      <c r="C88" s="75"/>
      <c r="D88" s="248" t="s">
        <v>187</v>
      </c>
      <c r="E88" s="75"/>
      <c r="F88" s="249" t="s">
        <v>670</v>
      </c>
      <c r="G88" s="75"/>
      <c r="H88" s="75"/>
      <c r="I88" s="204"/>
      <c r="J88" s="75"/>
      <c r="K88" s="75"/>
      <c r="L88" s="73"/>
      <c r="M88" s="250"/>
      <c r="N88" s="48"/>
      <c r="O88" s="48"/>
      <c r="P88" s="48"/>
      <c r="Q88" s="48"/>
      <c r="R88" s="48"/>
      <c r="S88" s="48"/>
      <c r="T88" s="96"/>
      <c r="AT88" s="25" t="s">
        <v>187</v>
      </c>
      <c r="AU88" s="25" t="s">
        <v>74</v>
      </c>
    </row>
    <row r="89" s="1" customFormat="1" ht="16.5" customHeight="1">
      <c r="B89" s="47"/>
      <c r="C89" s="251" t="s">
        <v>185</v>
      </c>
      <c r="D89" s="251" t="s">
        <v>189</v>
      </c>
      <c r="E89" s="252" t="s">
        <v>671</v>
      </c>
      <c r="F89" s="253" t="s">
        <v>672</v>
      </c>
      <c r="G89" s="254" t="s">
        <v>183</v>
      </c>
      <c r="H89" s="255">
        <v>4</v>
      </c>
      <c r="I89" s="256"/>
      <c r="J89" s="257">
        <f>ROUND(I89*H89,2)</f>
        <v>0</v>
      </c>
      <c r="K89" s="253" t="s">
        <v>23</v>
      </c>
      <c r="L89" s="258"/>
      <c r="M89" s="259" t="s">
        <v>23</v>
      </c>
      <c r="N89" s="260" t="s">
        <v>45</v>
      </c>
      <c r="O89" s="48"/>
      <c r="P89" s="245">
        <f>O89*H89</f>
        <v>0</v>
      </c>
      <c r="Q89" s="245">
        <v>0</v>
      </c>
      <c r="R89" s="245">
        <f>Q89*H89</f>
        <v>0</v>
      </c>
      <c r="S89" s="245">
        <v>0</v>
      </c>
      <c r="T89" s="246">
        <f>S89*H89</f>
        <v>0</v>
      </c>
      <c r="AR89" s="25" t="s">
        <v>212</v>
      </c>
      <c r="AT89" s="25" t="s">
        <v>189</v>
      </c>
      <c r="AU89" s="25" t="s">
        <v>74</v>
      </c>
      <c r="AY89" s="25" t="s">
        <v>178</v>
      </c>
      <c r="BE89" s="247">
        <f>IF(N89="základní",J89,0)</f>
        <v>0</v>
      </c>
      <c r="BF89" s="247">
        <f>IF(N89="snížená",J89,0)</f>
        <v>0</v>
      </c>
      <c r="BG89" s="247">
        <f>IF(N89="zákl. přenesená",J89,0)</f>
        <v>0</v>
      </c>
      <c r="BH89" s="247">
        <f>IF(N89="sníž. přenesená",J89,0)</f>
        <v>0</v>
      </c>
      <c r="BI89" s="247">
        <f>IF(N89="nulová",J89,0)</f>
        <v>0</v>
      </c>
      <c r="BJ89" s="25" t="s">
        <v>81</v>
      </c>
      <c r="BK89" s="247">
        <f>ROUND(I89*H89,2)</f>
        <v>0</v>
      </c>
      <c r="BL89" s="25" t="s">
        <v>185</v>
      </c>
      <c r="BM89" s="25" t="s">
        <v>673</v>
      </c>
    </row>
    <row r="90" s="1" customFormat="1">
      <c r="B90" s="47"/>
      <c r="C90" s="75"/>
      <c r="D90" s="248" t="s">
        <v>187</v>
      </c>
      <c r="E90" s="75"/>
      <c r="F90" s="249" t="s">
        <v>674</v>
      </c>
      <c r="G90" s="75"/>
      <c r="H90" s="75"/>
      <c r="I90" s="204"/>
      <c r="J90" s="75"/>
      <c r="K90" s="75"/>
      <c r="L90" s="73"/>
      <c r="M90" s="250"/>
      <c r="N90" s="48"/>
      <c r="O90" s="48"/>
      <c r="P90" s="48"/>
      <c r="Q90" s="48"/>
      <c r="R90" s="48"/>
      <c r="S90" s="48"/>
      <c r="T90" s="96"/>
      <c r="AT90" s="25" t="s">
        <v>187</v>
      </c>
      <c r="AU90" s="25" t="s">
        <v>74</v>
      </c>
    </row>
    <row r="91" s="1" customFormat="1" ht="16.5" customHeight="1">
      <c r="B91" s="47"/>
      <c r="C91" s="251" t="s">
        <v>208</v>
      </c>
      <c r="D91" s="251" t="s">
        <v>189</v>
      </c>
      <c r="E91" s="252" t="s">
        <v>675</v>
      </c>
      <c r="F91" s="253" t="s">
        <v>676</v>
      </c>
      <c r="G91" s="254" t="s">
        <v>183</v>
      </c>
      <c r="H91" s="255">
        <v>2</v>
      </c>
      <c r="I91" s="256"/>
      <c r="J91" s="257">
        <f>ROUND(I91*H91,2)</f>
        <v>0</v>
      </c>
      <c r="K91" s="253" t="s">
        <v>23</v>
      </c>
      <c r="L91" s="258"/>
      <c r="M91" s="259" t="s">
        <v>23</v>
      </c>
      <c r="N91" s="260" t="s">
        <v>45</v>
      </c>
      <c r="O91" s="48"/>
      <c r="P91" s="245">
        <f>O91*H91</f>
        <v>0</v>
      </c>
      <c r="Q91" s="245">
        <v>0</v>
      </c>
      <c r="R91" s="245">
        <f>Q91*H91</f>
        <v>0</v>
      </c>
      <c r="S91" s="245">
        <v>0</v>
      </c>
      <c r="T91" s="246">
        <f>S91*H91</f>
        <v>0</v>
      </c>
      <c r="AR91" s="25" t="s">
        <v>212</v>
      </c>
      <c r="AT91" s="25" t="s">
        <v>189</v>
      </c>
      <c r="AU91" s="25" t="s">
        <v>74</v>
      </c>
      <c r="AY91" s="25" t="s">
        <v>178</v>
      </c>
      <c r="BE91" s="247">
        <f>IF(N91="základní",J91,0)</f>
        <v>0</v>
      </c>
      <c r="BF91" s="247">
        <f>IF(N91="snížená",J91,0)</f>
        <v>0</v>
      </c>
      <c r="BG91" s="247">
        <f>IF(N91="zákl. přenesená",J91,0)</f>
        <v>0</v>
      </c>
      <c r="BH91" s="247">
        <f>IF(N91="sníž. přenesená",J91,0)</f>
        <v>0</v>
      </c>
      <c r="BI91" s="247">
        <f>IF(N91="nulová",J91,0)</f>
        <v>0</v>
      </c>
      <c r="BJ91" s="25" t="s">
        <v>81</v>
      </c>
      <c r="BK91" s="247">
        <f>ROUND(I91*H91,2)</f>
        <v>0</v>
      </c>
      <c r="BL91" s="25" t="s">
        <v>185</v>
      </c>
      <c r="BM91" s="25" t="s">
        <v>677</v>
      </c>
    </row>
    <row r="92" s="1" customFormat="1">
      <c r="B92" s="47"/>
      <c r="C92" s="75"/>
      <c r="D92" s="248" t="s">
        <v>187</v>
      </c>
      <c r="E92" s="75"/>
      <c r="F92" s="249" t="s">
        <v>678</v>
      </c>
      <c r="G92" s="75"/>
      <c r="H92" s="75"/>
      <c r="I92" s="204"/>
      <c r="J92" s="75"/>
      <c r="K92" s="75"/>
      <c r="L92" s="73"/>
      <c r="M92" s="250"/>
      <c r="N92" s="48"/>
      <c r="O92" s="48"/>
      <c r="P92" s="48"/>
      <c r="Q92" s="48"/>
      <c r="R92" s="48"/>
      <c r="S92" s="48"/>
      <c r="T92" s="96"/>
      <c r="AT92" s="25" t="s">
        <v>187</v>
      </c>
      <c r="AU92" s="25" t="s">
        <v>74</v>
      </c>
    </row>
    <row r="93" s="1" customFormat="1" ht="16.5" customHeight="1">
      <c r="B93" s="47"/>
      <c r="C93" s="251" t="s">
        <v>215</v>
      </c>
      <c r="D93" s="251" t="s">
        <v>189</v>
      </c>
      <c r="E93" s="252" t="s">
        <v>679</v>
      </c>
      <c r="F93" s="253" t="s">
        <v>680</v>
      </c>
      <c r="G93" s="254" t="s">
        <v>183</v>
      </c>
      <c r="H93" s="255">
        <v>1</v>
      </c>
      <c r="I93" s="256"/>
      <c r="J93" s="257">
        <f>ROUND(I93*H93,2)</f>
        <v>0</v>
      </c>
      <c r="K93" s="253" t="s">
        <v>23</v>
      </c>
      <c r="L93" s="258"/>
      <c r="M93" s="259" t="s">
        <v>23</v>
      </c>
      <c r="N93" s="260" t="s">
        <v>45</v>
      </c>
      <c r="O93" s="48"/>
      <c r="P93" s="245">
        <f>O93*H93</f>
        <v>0</v>
      </c>
      <c r="Q93" s="245">
        <v>0</v>
      </c>
      <c r="R93" s="245">
        <f>Q93*H93</f>
        <v>0</v>
      </c>
      <c r="S93" s="245">
        <v>0</v>
      </c>
      <c r="T93" s="246">
        <f>S93*H93</f>
        <v>0</v>
      </c>
      <c r="AR93" s="25" t="s">
        <v>212</v>
      </c>
      <c r="AT93" s="25" t="s">
        <v>189</v>
      </c>
      <c r="AU93" s="25" t="s">
        <v>74</v>
      </c>
      <c r="AY93" s="25" t="s">
        <v>178</v>
      </c>
      <c r="BE93" s="247">
        <f>IF(N93="základní",J93,0)</f>
        <v>0</v>
      </c>
      <c r="BF93" s="247">
        <f>IF(N93="snížená",J93,0)</f>
        <v>0</v>
      </c>
      <c r="BG93" s="247">
        <f>IF(N93="zákl. přenesená",J93,0)</f>
        <v>0</v>
      </c>
      <c r="BH93" s="247">
        <f>IF(N93="sníž. přenesená",J93,0)</f>
        <v>0</v>
      </c>
      <c r="BI93" s="247">
        <f>IF(N93="nulová",J93,0)</f>
        <v>0</v>
      </c>
      <c r="BJ93" s="25" t="s">
        <v>81</v>
      </c>
      <c r="BK93" s="247">
        <f>ROUND(I93*H93,2)</f>
        <v>0</v>
      </c>
      <c r="BL93" s="25" t="s">
        <v>185</v>
      </c>
      <c r="BM93" s="25" t="s">
        <v>681</v>
      </c>
    </row>
    <row r="94" s="1" customFormat="1">
      <c r="B94" s="47"/>
      <c r="C94" s="75"/>
      <c r="D94" s="248" t="s">
        <v>187</v>
      </c>
      <c r="E94" s="75"/>
      <c r="F94" s="249" t="s">
        <v>682</v>
      </c>
      <c r="G94" s="75"/>
      <c r="H94" s="75"/>
      <c r="I94" s="204"/>
      <c r="J94" s="75"/>
      <c r="K94" s="75"/>
      <c r="L94" s="73"/>
      <c r="M94" s="250"/>
      <c r="N94" s="48"/>
      <c r="O94" s="48"/>
      <c r="P94" s="48"/>
      <c r="Q94" s="48"/>
      <c r="R94" s="48"/>
      <c r="S94" s="48"/>
      <c r="T94" s="96"/>
      <c r="AT94" s="25" t="s">
        <v>187</v>
      </c>
      <c r="AU94" s="25" t="s">
        <v>74</v>
      </c>
    </row>
    <row r="95" s="1" customFormat="1" ht="16.5" customHeight="1">
      <c r="B95" s="47"/>
      <c r="C95" s="251" t="s">
        <v>245</v>
      </c>
      <c r="D95" s="251" t="s">
        <v>189</v>
      </c>
      <c r="E95" s="252" t="s">
        <v>683</v>
      </c>
      <c r="F95" s="253" t="s">
        <v>684</v>
      </c>
      <c r="G95" s="254" t="s">
        <v>183</v>
      </c>
      <c r="H95" s="255">
        <v>2</v>
      </c>
      <c r="I95" s="256"/>
      <c r="J95" s="257">
        <f>ROUND(I95*H95,2)</f>
        <v>0</v>
      </c>
      <c r="K95" s="253" t="s">
        <v>23</v>
      </c>
      <c r="L95" s="258"/>
      <c r="M95" s="259" t="s">
        <v>23</v>
      </c>
      <c r="N95" s="260" t="s">
        <v>45</v>
      </c>
      <c r="O95" s="48"/>
      <c r="P95" s="245">
        <f>O95*H95</f>
        <v>0</v>
      </c>
      <c r="Q95" s="245">
        <v>0</v>
      </c>
      <c r="R95" s="245">
        <f>Q95*H95</f>
        <v>0</v>
      </c>
      <c r="S95" s="245">
        <v>0</v>
      </c>
      <c r="T95" s="246">
        <f>S95*H95</f>
        <v>0</v>
      </c>
      <c r="AR95" s="25" t="s">
        <v>212</v>
      </c>
      <c r="AT95" s="25" t="s">
        <v>189</v>
      </c>
      <c r="AU95" s="25" t="s">
        <v>74</v>
      </c>
      <c r="AY95" s="25" t="s">
        <v>178</v>
      </c>
      <c r="BE95" s="247">
        <f>IF(N95="základní",J95,0)</f>
        <v>0</v>
      </c>
      <c r="BF95" s="247">
        <f>IF(N95="snížená",J95,0)</f>
        <v>0</v>
      </c>
      <c r="BG95" s="247">
        <f>IF(N95="zákl. přenesená",J95,0)</f>
        <v>0</v>
      </c>
      <c r="BH95" s="247">
        <f>IF(N95="sníž. přenesená",J95,0)</f>
        <v>0</v>
      </c>
      <c r="BI95" s="247">
        <f>IF(N95="nulová",J95,0)</f>
        <v>0</v>
      </c>
      <c r="BJ95" s="25" t="s">
        <v>81</v>
      </c>
      <c r="BK95" s="247">
        <f>ROUND(I95*H95,2)</f>
        <v>0</v>
      </c>
      <c r="BL95" s="25" t="s">
        <v>185</v>
      </c>
      <c r="BM95" s="25" t="s">
        <v>685</v>
      </c>
    </row>
    <row r="96" s="1" customFormat="1">
      <c r="B96" s="47"/>
      <c r="C96" s="75"/>
      <c r="D96" s="248" t="s">
        <v>187</v>
      </c>
      <c r="E96" s="75"/>
      <c r="F96" s="249" t="s">
        <v>686</v>
      </c>
      <c r="G96" s="75"/>
      <c r="H96" s="75"/>
      <c r="I96" s="204"/>
      <c r="J96" s="75"/>
      <c r="K96" s="75"/>
      <c r="L96" s="73"/>
      <c r="M96" s="250"/>
      <c r="N96" s="48"/>
      <c r="O96" s="48"/>
      <c r="P96" s="48"/>
      <c r="Q96" s="48"/>
      <c r="R96" s="48"/>
      <c r="S96" s="48"/>
      <c r="T96" s="96"/>
      <c r="AT96" s="25" t="s">
        <v>187</v>
      </c>
      <c r="AU96" s="25" t="s">
        <v>74</v>
      </c>
    </row>
    <row r="97" s="1" customFormat="1" ht="16.5" customHeight="1">
      <c r="B97" s="47"/>
      <c r="C97" s="251" t="s">
        <v>212</v>
      </c>
      <c r="D97" s="251" t="s">
        <v>189</v>
      </c>
      <c r="E97" s="252" t="s">
        <v>687</v>
      </c>
      <c r="F97" s="253" t="s">
        <v>688</v>
      </c>
      <c r="G97" s="254" t="s">
        <v>183</v>
      </c>
      <c r="H97" s="255">
        <v>2</v>
      </c>
      <c r="I97" s="256"/>
      <c r="J97" s="257">
        <f>ROUND(I97*H97,2)</f>
        <v>0</v>
      </c>
      <c r="K97" s="253" t="s">
        <v>227</v>
      </c>
      <c r="L97" s="258"/>
      <c r="M97" s="259" t="s">
        <v>23</v>
      </c>
      <c r="N97" s="260" t="s">
        <v>45</v>
      </c>
      <c r="O97" s="48"/>
      <c r="P97" s="245">
        <f>O97*H97</f>
        <v>0</v>
      </c>
      <c r="Q97" s="245">
        <v>0</v>
      </c>
      <c r="R97" s="245">
        <f>Q97*H97</f>
        <v>0</v>
      </c>
      <c r="S97" s="245">
        <v>0</v>
      </c>
      <c r="T97" s="246">
        <f>S97*H97</f>
        <v>0</v>
      </c>
      <c r="AR97" s="25" t="s">
        <v>212</v>
      </c>
      <c r="AT97" s="25" t="s">
        <v>189</v>
      </c>
      <c r="AU97" s="25" t="s">
        <v>74</v>
      </c>
      <c r="AY97" s="25" t="s">
        <v>178</v>
      </c>
      <c r="BE97" s="247">
        <f>IF(N97="základní",J97,0)</f>
        <v>0</v>
      </c>
      <c r="BF97" s="247">
        <f>IF(N97="snížená",J97,0)</f>
        <v>0</v>
      </c>
      <c r="BG97" s="247">
        <f>IF(N97="zákl. přenesená",J97,0)</f>
        <v>0</v>
      </c>
      <c r="BH97" s="247">
        <f>IF(N97="sníž. přenesená",J97,0)</f>
        <v>0</v>
      </c>
      <c r="BI97" s="247">
        <f>IF(N97="nulová",J97,0)</f>
        <v>0</v>
      </c>
      <c r="BJ97" s="25" t="s">
        <v>81</v>
      </c>
      <c r="BK97" s="247">
        <f>ROUND(I97*H97,2)</f>
        <v>0</v>
      </c>
      <c r="BL97" s="25" t="s">
        <v>185</v>
      </c>
      <c r="BM97" s="25" t="s">
        <v>689</v>
      </c>
    </row>
    <row r="98" s="1" customFormat="1" ht="16.5" customHeight="1">
      <c r="B98" s="47"/>
      <c r="C98" s="251" t="s">
        <v>252</v>
      </c>
      <c r="D98" s="251" t="s">
        <v>189</v>
      </c>
      <c r="E98" s="252" t="s">
        <v>690</v>
      </c>
      <c r="F98" s="253" t="s">
        <v>691</v>
      </c>
      <c r="G98" s="254" t="s">
        <v>183</v>
      </c>
      <c r="H98" s="255">
        <v>2</v>
      </c>
      <c r="I98" s="256"/>
      <c r="J98" s="257">
        <f>ROUND(I98*H98,2)</f>
        <v>0</v>
      </c>
      <c r="K98" s="253" t="s">
        <v>23</v>
      </c>
      <c r="L98" s="258"/>
      <c r="M98" s="259" t="s">
        <v>23</v>
      </c>
      <c r="N98" s="260" t="s">
        <v>45</v>
      </c>
      <c r="O98" s="48"/>
      <c r="P98" s="245">
        <f>O98*H98</f>
        <v>0</v>
      </c>
      <c r="Q98" s="245">
        <v>0</v>
      </c>
      <c r="R98" s="245">
        <f>Q98*H98</f>
        <v>0</v>
      </c>
      <c r="S98" s="245">
        <v>0</v>
      </c>
      <c r="T98" s="246">
        <f>S98*H98</f>
        <v>0</v>
      </c>
      <c r="AR98" s="25" t="s">
        <v>212</v>
      </c>
      <c r="AT98" s="25" t="s">
        <v>189</v>
      </c>
      <c r="AU98" s="25" t="s">
        <v>74</v>
      </c>
      <c r="AY98" s="25" t="s">
        <v>178</v>
      </c>
      <c r="BE98" s="247">
        <f>IF(N98="základní",J98,0)</f>
        <v>0</v>
      </c>
      <c r="BF98" s="247">
        <f>IF(N98="snížená",J98,0)</f>
        <v>0</v>
      </c>
      <c r="BG98" s="247">
        <f>IF(N98="zákl. přenesená",J98,0)</f>
        <v>0</v>
      </c>
      <c r="BH98" s="247">
        <f>IF(N98="sníž. přenesená",J98,0)</f>
        <v>0</v>
      </c>
      <c r="BI98" s="247">
        <f>IF(N98="nulová",J98,0)</f>
        <v>0</v>
      </c>
      <c r="BJ98" s="25" t="s">
        <v>81</v>
      </c>
      <c r="BK98" s="247">
        <f>ROUND(I98*H98,2)</f>
        <v>0</v>
      </c>
      <c r="BL98" s="25" t="s">
        <v>185</v>
      </c>
      <c r="BM98" s="25" t="s">
        <v>692</v>
      </c>
    </row>
    <row r="99" s="1" customFormat="1">
      <c r="B99" s="47"/>
      <c r="C99" s="75"/>
      <c r="D99" s="248" t="s">
        <v>187</v>
      </c>
      <c r="E99" s="75"/>
      <c r="F99" s="249" t="s">
        <v>693</v>
      </c>
      <c r="G99" s="75"/>
      <c r="H99" s="75"/>
      <c r="I99" s="204"/>
      <c r="J99" s="75"/>
      <c r="K99" s="75"/>
      <c r="L99" s="73"/>
      <c r="M99" s="250"/>
      <c r="N99" s="48"/>
      <c r="O99" s="48"/>
      <c r="P99" s="48"/>
      <c r="Q99" s="48"/>
      <c r="R99" s="48"/>
      <c r="S99" s="48"/>
      <c r="T99" s="96"/>
      <c r="AT99" s="25" t="s">
        <v>187</v>
      </c>
      <c r="AU99" s="25" t="s">
        <v>74</v>
      </c>
    </row>
    <row r="100" s="1" customFormat="1" ht="16.5" customHeight="1">
      <c r="B100" s="47"/>
      <c r="C100" s="251" t="s">
        <v>256</v>
      </c>
      <c r="D100" s="251" t="s">
        <v>189</v>
      </c>
      <c r="E100" s="252" t="s">
        <v>694</v>
      </c>
      <c r="F100" s="253" t="s">
        <v>695</v>
      </c>
      <c r="G100" s="254" t="s">
        <v>183</v>
      </c>
      <c r="H100" s="255">
        <v>4</v>
      </c>
      <c r="I100" s="256"/>
      <c r="J100" s="257">
        <f>ROUND(I100*H100,2)</f>
        <v>0</v>
      </c>
      <c r="K100" s="253" t="s">
        <v>23</v>
      </c>
      <c r="L100" s="258"/>
      <c r="M100" s="259" t="s">
        <v>23</v>
      </c>
      <c r="N100" s="260" t="s">
        <v>45</v>
      </c>
      <c r="O100" s="48"/>
      <c r="P100" s="245">
        <f>O100*H100</f>
        <v>0</v>
      </c>
      <c r="Q100" s="245">
        <v>0</v>
      </c>
      <c r="R100" s="245">
        <f>Q100*H100</f>
        <v>0</v>
      </c>
      <c r="S100" s="245">
        <v>0</v>
      </c>
      <c r="T100" s="246">
        <f>S100*H100</f>
        <v>0</v>
      </c>
      <c r="AR100" s="25" t="s">
        <v>212</v>
      </c>
      <c r="AT100" s="25" t="s">
        <v>189</v>
      </c>
      <c r="AU100" s="25" t="s">
        <v>74</v>
      </c>
      <c r="AY100" s="25" t="s">
        <v>178</v>
      </c>
      <c r="BE100" s="247">
        <f>IF(N100="základní",J100,0)</f>
        <v>0</v>
      </c>
      <c r="BF100" s="247">
        <f>IF(N100="snížená",J100,0)</f>
        <v>0</v>
      </c>
      <c r="BG100" s="247">
        <f>IF(N100="zákl. přenesená",J100,0)</f>
        <v>0</v>
      </c>
      <c r="BH100" s="247">
        <f>IF(N100="sníž. přenesená",J100,0)</f>
        <v>0</v>
      </c>
      <c r="BI100" s="247">
        <f>IF(N100="nulová",J100,0)</f>
        <v>0</v>
      </c>
      <c r="BJ100" s="25" t="s">
        <v>81</v>
      </c>
      <c r="BK100" s="247">
        <f>ROUND(I100*H100,2)</f>
        <v>0</v>
      </c>
      <c r="BL100" s="25" t="s">
        <v>185</v>
      </c>
      <c r="BM100" s="25" t="s">
        <v>696</v>
      </c>
    </row>
    <row r="101" s="1" customFormat="1">
      <c r="B101" s="47"/>
      <c r="C101" s="75"/>
      <c r="D101" s="248" t="s">
        <v>187</v>
      </c>
      <c r="E101" s="75"/>
      <c r="F101" s="249" t="s">
        <v>697</v>
      </c>
      <c r="G101" s="75"/>
      <c r="H101" s="75"/>
      <c r="I101" s="204"/>
      <c r="J101" s="75"/>
      <c r="K101" s="75"/>
      <c r="L101" s="73"/>
      <c r="M101" s="250"/>
      <c r="N101" s="48"/>
      <c r="O101" s="48"/>
      <c r="P101" s="48"/>
      <c r="Q101" s="48"/>
      <c r="R101" s="48"/>
      <c r="S101" s="48"/>
      <c r="T101" s="96"/>
      <c r="AT101" s="25" t="s">
        <v>187</v>
      </c>
      <c r="AU101" s="25" t="s">
        <v>74</v>
      </c>
    </row>
    <row r="102" s="1" customFormat="1" ht="16.5" customHeight="1">
      <c r="B102" s="47"/>
      <c r="C102" s="251" t="s">
        <v>260</v>
      </c>
      <c r="D102" s="251" t="s">
        <v>189</v>
      </c>
      <c r="E102" s="252" t="s">
        <v>698</v>
      </c>
      <c r="F102" s="253" t="s">
        <v>699</v>
      </c>
      <c r="G102" s="254" t="s">
        <v>183</v>
      </c>
      <c r="H102" s="255">
        <v>12</v>
      </c>
      <c r="I102" s="256"/>
      <c r="J102" s="257">
        <f>ROUND(I102*H102,2)</f>
        <v>0</v>
      </c>
      <c r="K102" s="253" t="s">
        <v>23</v>
      </c>
      <c r="L102" s="258"/>
      <c r="M102" s="259" t="s">
        <v>23</v>
      </c>
      <c r="N102" s="260" t="s">
        <v>45</v>
      </c>
      <c r="O102" s="48"/>
      <c r="P102" s="245">
        <f>O102*H102</f>
        <v>0</v>
      </c>
      <c r="Q102" s="245">
        <v>0</v>
      </c>
      <c r="R102" s="245">
        <f>Q102*H102</f>
        <v>0</v>
      </c>
      <c r="S102" s="245">
        <v>0</v>
      </c>
      <c r="T102" s="246">
        <f>S102*H102</f>
        <v>0</v>
      </c>
      <c r="AR102" s="25" t="s">
        <v>212</v>
      </c>
      <c r="AT102" s="25" t="s">
        <v>189</v>
      </c>
      <c r="AU102" s="25" t="s">
        <v>74</v>
      </c>
      <c r="AY102" s="25" t="s">
        <v>178</v>
      </c>
      <c r="BE102" s="247">
        <f>IF(N102="základní",J102,0)</f>
        <v>0</v>
      </c>
      <c r="BF102" s="247">
        <f>IF(N102="snížená",J102,0)</f>
        <v>0</v>
      </c>
      <c r="BG102" s="247">
        <f>IF(N102="zákl. přenesená",J102,0)</f>
        <v>0</v>
      </c>
      <c r="BH102" s="247">
        <f>IF(N102="sníž. přenesená",J102,0)</f>
        <v>0</v>
      </c>
      <c r="BI102" s="247">
        <f>IF(N102="nulová",J102,0)</f>
        <v>0</v>
      </c>
      <c r="BJ102" s="25" t="s">
        <v>81</v>
      </c>
      <c r="BK102" s="247">
        <f>ROUND(I102*H102,2)</f>
        <v>0</v>
      </c>
      <c r="BL102" s="25" t="s">
        <v>185</v>
      </c>
      <c r="BM102" s="25" t="s">
        <v>700</v>
      </c>
    </row>
    <row r="103" s="1" customFormat="1">
      <c r="B103" s="47"/>
      <c r="C103" s="75"/>
      <c r="D103" s="248" t="s">
        <v>187</v>
      </c>
      <c r="E103" s="75"/>
      <c r="F103" s="249" t="s">
        <v>701</v>
      </c>
      <c r="G103" s="75"/>
      <c r="H103" s="75"/>
      <c r="I103" s="204"/>
      <c r="J103" s="75"/>
      <c r="K103" s="75"/>
      <c r="L103" s="73"/>
      <c r="M103" s="261"/>
      <c r="N103" s="262"/>
      <c r="O103" s="262"/>
      <c r="P103" s="262"/>
      <c r="Q103" s="262"/>
      <c r="R103" s="262"/>
      <c r="S103" s="262"/>
      <c r="T103" s="263"/>
      <c r="AT103" s="25" t="s">
        <v>187</v>
      </c>
      <c r="AU103" s="25" t="s">
        <v>74</v>
      </c>
    </row>
    <row r="104" s="1" customFormat="1" ht="6.96" customHeight="1">
      <c r="B104" s="68"/>
      <c r="C104" s="69"/>
      <c r="D104" s="69"/>
      <c r="E104" s="69"/>
      <c r="F104" s="69"/>
      <c r="G104" s="69"/>
      <c r="H104" s="69"/>
      <c r="I104" s="179"/>
      <c r="J104" s="69"/>
      <c r="K104" s="69"/>
      <c r="L104" s="73"/>
    </row>
  </sheetData>
  <sheetProtection sheet="1" autoFilter="0" formatColumns="0" formatRows="0" objects="1" scenarios="1" spinCount="100000" saltValue="Q0y73adA6K4VlfHWhy7Qbzz6r6ApkxRU0jN9+Qd9FtwHn5ww6wTBMxgd3yChJoq5RIDo6HA1GtaUj90Pcij20Q==" hashValue="FkFG7XYp7M4Vk0s8pN7/KWnZUKAFtVB9wvDKwPFESUHBwTQ/0T56BB5zIW3dm84rTRgGCLVunZpbrTmxRsv8zA==" algorithmName="SHA-512" password="CC35"/>
  <autoFilter ref="C81:K103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142</v>
      </c>
      <c r="G1" s="152" t="s">
        <v>143</v>
      </c>
      <c r="H1" s="152"/>
      <c r="I1" s="153"/>
      <c r="J1" s="152" t="s">
        <v>144</v>
      </c>
      <c r="K1" s="151" t="s">
        <v>145</v>
      </c>
      <c r="L1" s="152" t="s">
        <v>146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100</v>
      </c>
    </row>
    <row r="3" ht="6.96" customHeight="1">
      <c r="B3" s="26"/>
      <c r="C3" s="27"/>
      <c r="D3" s="27"/>
      <c r="E3" s="27"/>
      <c r="F3" s="27"/>
      <c r="G3" s="27"/>
      <c r="H3" s="27"/>
      <c r="I3" s="154"/>
      <c r="J3" s="27"/>
      <c r="K3" s="28"/>
      <c r="AT3" s="25" t="s">
        <v>83</v>
      </c>
    </row>
    <row r="4" ht="36.96" customHeight="1">
      <c r="B4" s="29"/>
      <c r="C4" s="30"/>
      <c r="D4" s="31" t="s">
        <v>147</v>
      </c>
      <c r="E4" s="30"/>
      <c r="F4" s="30"/>
      <c r="G4" s="30"/>
      <c r="H4" s="30"/>
      <c r="I4" s="155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5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5"/>
      <c r="J6" s="30"/>
      <c r="K6" s="32"/>
    </row>
    <row r="7" ht="16.5" customHeight="1">
      <c r="B7" s="29"/>
      <c r="C7" s="30"/>
      <c r="D7" s="30"/>
      <c r="E7" s="156" t="str">
        <f>'Rekapitulace stavby'!K6</f>
        <v>Zvýšení bezpečnosti na železničních přejezdech v km 12,960 a 23,750 v ŽST Straškov</v>
      </c>
      <c r="F7" s="41"/>
      <c r="G7" s="41"/>
      <c r="H7" s="41"/>
      <c r="I7" s="155"/>
      <c r="J7" s="30"/>
      <c r="K7" s="32"/>
    </row>
    <row r="8">
      <c r="B8" s="29"/>
      <c r="C8" s="30"/>
      <c r="D8" s="41" t="s">
        <v>148</v>
      </c>
      <c r="E8" s="30"/>
      <c r="F8" s="30"/>
      <c r="G8" s="30"/>
      <c r="H8" s="30"/>
      <c r="I8" s="155"/>
      <c r="J8" s="30"/>
      <c r="K8" s="32"/>
    </row>
    <row r="9" s="1" customFormat="1" ht="16.5" customHeight="1">
      <c r="B9" s="47"/>
      <c r="C9" s="48"/>
      <c r="D9" s="48"/>
      <c r="E9" s="156" t="s">
        <v>702</v>
      </c>
      <c r="F9" s="48"/>
      <c r="G9" s="48"/>
      <c r="H9" s="48"/>
      <c r="I9" s="157"/>
      <c r="J9" s="48"/>
      <c r="K9" s="52"/>
    </row>
    <row r="10" s="1" customFormat="1">
      <c r="B10" s="47"/>
      <c r="C10" s="48"/>
      <c r="D10" s="41" t="s">
        <v>150</v>
      </c>
      <c r="E10" s="48"/>
      <c r="F10" s="48"/>
      <c r="G10" s="48"/>
      <c r="H10" s="48"/>
      <c r="I10" s="157"/>
      <c r="J10" s="48"/>
      <c r="K10" s="52"/>
    </row>
    <row r="11" s="1" customFormat="1" ht="36.96" customHeight="1">
      <c r="B11" s="47"/>
      <c r="C11" s="48"/>
      <c r="D11" s="48"/>
      <c r="E11" s="158" t="s">
        <v>703</v>
      </c>
      <c r="F11" s="48"/>
      <c r="G11" s="48"/>
      <c r="H11" s="48"/>
      <c r="I11" s="157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57"/>
      <c r="J12" s="48"/>
      <c r="K12" s="52"/>
    </row>
    <row r="13" s="1" customFormat="1" ht="14.4" customHeight="1">
      <c r="B13" s="47"/>
      <c r="C13" s="48"/>
      <c r="D13" s="41" t="s">
        <v>20</v>
      </c>
      <c r="E13" s="48"/>
      <c r="F13" s="36" t="s">
        <v>23</v>
      </c>
      <c r="G13" s="48"/>
      <c r="H13" s="48"/>
      <c r="I13" s="159" t="s">
        <v>22</v>
      </c>
      <c r="J13" s="36" t="s">
        <v>23</v>
      </c>
      <c r="K13" s="52"/>
    </row>
    <row r="14" s="1" customFormat="1" ht="14.4" customHeight="1">
      <c r="B14" s="47"/>
      <c r="C14" s="48"/>
      <c r="D14" s="41" t="s">
        <v>24</v>
      </c>
      <c r="E14" s="48"/>
      <c r="F14" s="36" t="s">
        <v>25</v>
      </c>
      <c r="G14" s="48"/>
      <c r="H14" s="48"/>
      <c r="I14" s="159" t="s">
        <v>26</v>
      </c>
      <c r="J14" s="160" t="str">
        <f>'Rekapitulace stavby'!AN8</f>
        <v>24. 10. 2018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57"/>
      <c r="J15" s="48"/>
      <c r="K15" s="52"/>
    </row>
    <row r="16" s="1" customFormat="1" ht="14.4" customHeight="1">
      <c r="B16" s="47"/>
      <c r="C16" s="48"/>
      <c r="D16" s="41" t="s">
        <v>28</v>
      </c>
      <c r="E16" s="48"/>
      <c r="F16" s="48"/>
      <c r="G16" s="48"/>
      <c r="H16" s="48"/>
      <c r="I16" s="159" t="s">
        <v>29</v>
      </c>
      <c r="J16" s="36" t="str">
        <f>IF('Rekapitulace stavby'!AN10="","",'Rekapitulace stavby'!AN10)</f>
        <v>70994234</v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>SŽDC, s.o.</v>
      </c>
      <c r="F17" s="48"/>
      <c r="G17" s="48"/>
      <c r="H17" s="48"/>
      <c r="I17" s="159" t="s">
        <v>32</v>
      </c>
      <c r="J17" s="36" t="str">
        <f>IF('Rekapitulace stavby'!AN11="","",'Rekapitulace stavby'!AN11)</f>
        <v>CZ70994234</v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57"/>
      <c r="J18" s="48"/>
      <c r="K18" s="52"/>
    </row>
    <row r="19" s="1" customFormat="1" ht="14.4" customHeight="1">
      <c r="B19" s="47"/>
      <c r="C19" s="48"/>
      <c r="D19" s="41" t="s">
        <v>34</v>
      </c>
      <c r="E19" s="48"/>
      <c r="F19" s="48"/>
      <c r="G19" s="48"/>
      <c r="H19" s="48"/>
      <c r="I19" s="159" t="s">
        <v>29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59" t="s">
        <v>32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57"/>
      <c r="J21" s="48"/>
      <c r="K21" s="52"/>
    </row>
    <row r="22" s="1" customFormat="1" ht="14.4" customHeight="1">
      <c r="B22" s="47"/>
      <c r="C22" s="48"/>
      <c r="D22" s="41" t="s">
        <v>36</v>
      </c>
      <c r="E22" s="48"/>
      <c r="F22" s="48"/>
      <c r="G22" s="48"/>
      <c r="H22" s="48"/>
      <c r="I22" s="159" t="s">
        <v>29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59" t="s">
        <v>32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57"/>
      <c r="J24" s="48"/>
      <c r="K24" s="52"/>
    </row>
    <row r="25" s="1" customFormat="1" ht="14.4" customHeight="1">
      <c r="B25" s="47"/>
      <c r="C25" s="48"/>
      <c r="D25" s="41" t="s">
        <v>39</v>
      </c>
      <c r="E25" s="48"/>
      <c r="F25" s="48"/>
      <c r="G25" s="48"/>
      <c r="H25" s="48"/>
      <c r="I25" s="157"/>
      <c r="J25" s="48"/>
      <c r="K25" s="52"/>
    </row>
    <row r="26" s="7" customFormat="1" ht="16.5" customHeight="1">
      <c r="B26" s="161"/>
      <c r="C26" s="162"/>
      <c r="D26" s="162"/>
      <c r="E26" s="45" t="s">
        <v>23</v>
      </c>
      <c r="F26" s="45"/>
      <c r="G26" s="45"/>
      <c r="H26" s="45"/>
      <c r="I26" s="163"/>
      <c r="J26" s="162"/>
      <c r="K26" s="164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57"/>
      <c r="J27" s="48"/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5"/>
      <c r="J28" s="107"/>
      <c r="K28" s="166"/>
    </row>
    <row r="29" s="1" customFormat="1" ht="25.44" customHeight="1">
      <c r="B29" s="47"/>
      <c r="C29" s="48"/>
      <c r="D29" s="167" t="s">
        <v>40</v>
      </c>
      <c r="E29" s="48"/>
      <c r="F29" s="48"/>
      <c r="G29" s="48"/>
      <c r="H29" s="48"/>
      <c r="I29" s="157"/>
      <c r="J29" s="168">
        <f>ROUND(J86,2)</f>
        <v>0</v>
      </c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5"/>
      <c r="J30" s="107"/>
      <c r="K30" s="166"/>
    </row>
    <row r="31" s="1" customFormat="1" ht="14.4" customHeight="1">
      <c r="B31" s="47"/>
      <c r="C31" s="48"/>
      <c r="D31" s="48"/>
      <c r="E31" s="48"/>
      <c r="F31" s="53" t="s">
        <v>42</v>
      </c>
      <c r="G31" s="48"/>
      <c r="H31" s="48"/>
      <c r="I31" s="169" t="s">
        <v>41</v>
      </c>
      <c r="J31" s="53" t="s">
        <v>43</v>
      </c>
      <c r="K31" s="52"/>
    </row>
    <row r="32" s="1" customFormat="1" ht="14.4" customHeight="1">
      <c r="B32" s="47"/>
      <c r="C32" s="48"/>
      <c r="D32" s="56" t="s">
        <v>44</v>
      </c>
      <c r="E32" s="56" t="s">
        <v>45</v>
      </c>
      <c r="F32" s="170">
        <f>ROUND(SUM(BE86:BE100), 2)</f>
        <v>0</v>
      </c>
      <c r="G32" s="48"/>
      <c r="H32" s="48"/>
      <c r="I32" s="171">
        <v>0.20999999999999999</v>
      </c>
      <c r="J32" s="170">
        <f>ROUND(ROUND((SUM(BE86:BE100)), 2)*I32, 2)</f>
        <v>0</v>
      </c>
      <c r="K32" s="52"/>
    </row>
    <row r="33" s="1" customFormat="1" ht="14.4" customHeight="1">
      <c r="B33" s="47"/>
      <c r="C33" s="48"/>
      <c r="D33" s="48"/>
      <c r="E33" s="56" t="s">
        <v>46</v>
      </c>
      <c r="F33" s="170">
        <f>ROUND(SUM(BF86:BF100), 2)</f>
        <v>0</v>
      </c>
      <c r="G33" s="48"/>
      <c r="H33" s="48"/>
      <c r="I33" s="171">
        <v>0.14999999999999999</v>
      </c>
      <c r="J33" s="170">
        <f>ROUND(ROUND((SUM(BF86:BF100)),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47</v>
      </c>
      <c r="F34" s="170">
        <f>ROUND(SUM(BG86:BG100), 2)</f>
        <v>0</v>
      </c>
      <c r="G34" s="48"/>
      <c r="H34" s="48"/>
      <c r="I34" s="171">
        <v>0.20999999999999999</v>
      </c>
      <c r="J34" s="170">
        <v>0</v>
      </c>
      <c r="K34" s="52"/>
    </row>
    <row r="35" hidden="1" s="1" customFormat="1" ht="14.4" customHeight="1">
      <c r="B35" s="47"/>
      <c r="C35" s="48"/>
      <c r="D35" s="48"/>
      <c r="E35" s="56" t="s">
        <v>48</v>
      </c>
      <c r="F35" s="170">
        <f>ROUND(SUM(BH86:BH100), 2)</f>
        <v>0</v>
      </c>
      <c r="G35" s="48"/>
      <c r="H35" s="48"/>
      <c r="I35" s="171">
        <v>0.14999999999999999</v>
      </c>
      <c r="J35" s="170">
        <v>0</v>
      </c>
      <c r="K35" s="52"/>
    </row>
    <row r="36" hidden="1" s="1" customFormat="1" ht="14.4" customHeight="1">
      <c r="B36" s="47"/>
      <c r="C36" s="48"/>
      <c r="D36" s="48"/>
      <c r="E36" s="56" t="s">
        <v>49</v>
      </c>
      <c r="F36" s="170">
        <f>ROUND(SUM(BI86:BI100), 2)</f>
        <v>0</v>
      </c>
      <c r="G36" s="48"/>
      <c r="H36" s="48"/>
      <c r="I36" s="171">
        <v>0</v>
      </c>
      <c r="J36" s="170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57"/>
      <c r="J37" s="48"/>
      <c r="K37" s="52"/>
    </row>
    <row r="38" s="1" customFormat="1" ht="25.44" customHeight="1">
      <c r="B38" s="47"/>
      <c r="C38" s="172"/>
      <c r="D38" s="173" t="s">
        <v>50</v>
      </c>
      <c r="E38" s="99"/>
      <c r="F38" s="99"/>
      <c r="G38" s="174" t="s">
        <v>51</v>
      </c>
      <c r="H38" s="175" t="s">
        <v>52</v>
      </c>
      <c r="I38" s="176"/>
      <c r="J38" s="177">
        <f>SUM(J29:J36)</f>
        <v>0</v>
      </c>
      <c r="K38" s="178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79"/>
      <c r="J39" s="69"/>
      <c r="K39" s="70"/>
    </row>
    <row r="43" s="1" customFormat="1" ht="6.96" customHeight="1">
      <c r="B43" s="180"/>
      <c r="C43" s="181"/>
      <c r="D43" s="181"/>
      <c r="E43" s="181"/>
      <c r="F43" s="181"/>
      <c r="G43" s="181"/>
      <c r="H43" s="181"/>
      <c r="I43" s="182"/>
      <c r="J43" s="181"/>
      <c r="K43" s="183"/>
    </row>
    <row r="44" s="1" customFormat="1" ht="36.96" customHeight="1">
      <c r="B44" s="47"/>
      <c r="C44" s="31" t="s">
        <v>152</v>
      </c>
      <c r="D44" s="48"/>
      <c r="E44" s="48"/>
      <c r="F44" s="48"/>
      <c r="G44" s="48"/>
      <c r="H44" s="48"/>
      <c r="I44" s="157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57"/>
      <c r="J45" s="48"/>
      <c r="K45" s="52"/>
    </row>
    <row r="46" s="1" customFormat="1" ht="14.4" customHeight="1">
      <c r="B46" s="47"/>
      <c r="C46" s="41" t="s">
        <v>18</v>
      </c>
      <c r="D46" s="48"/>
      <c r="E46" s="48"/>
      <c r="F46" s="48"/>
      <c r="G46" s="48"/>
      <c r="H46" s="48"/>
      <c r="I46" s="157"/>
      <c r="J46" s="48"/>
      <c r="K46" s="52"/>
    </row>
    <row r="47" s="1" customFormat="1" ht="16.5" customHeight="1">
      <c r="B47" s="47"/>
      <c r="C47" s="48"/>
      <c r="D47" s="48"/>
      <c r="E47" s="156" t="str">
        <f>E7</f>
        <v>Zvýšení bezpečnosti na železničních přejezdech v km 12,960 a 23,750 v ŽST Straškov</v>
      </c>
      <c r="F47" s="41"/>
      <c r="G47" s="41"/>
      <c r="H47" s="41"/>
      <c r="I47" s="157"/>
      <c r="J47" s="48"/>
      <c r="K47" s="52"/>
    </row>
    <row r="48">
      <c r="B48" s="29"/>
      <c r="C48" s="41" t="s">
        <v>148</v>
      </c>
      <c r="D48" s="30"/>
      <c r="E48" s="30"/>
      <c r="F48" s="30"/>
      <c r="G48" s="30"/>
      <c r="H48" s="30"/>
      <c r="I48" s="155"/>
      <c r="J48" s="30"/>
      <c r="K48" s="32"/>
    </row>
    <row r="49" s="1" customFormat="1" ht="16.5" customHeight="1">
      <c r="B49" s="47"/>
      <c r="C49" s="48"/>
      <c r="D49" s="48"/>
      <c r="E49" s="156" t="s">
        <v>702</v>
      </c>
      <c r="F49" s="48"/>
      <c r="G49" s="48"/>
      <c r="H49" s="48"/>
      <c r="I49" s="157"/>
      <c r="J49" s="48"/>
      <c r="K49" s="52"/>
    </row>
    <row r="50" s="1" customFormat="1" ht="14.4" customHeight="1">
      <c r="B50" s="47"/>
      <c r="C50" s="41" t="s">
        <v>150</v>
      </c>
      <c r="D50" s="48"/>
      <c r="E50" s="48"/>
      <c r="F50" s="48"/>
      <c r="G50" s="48"/>
      <c r="H50" s="48"/>
      <c r="I50" s="157"/>
      <c r="J50" s="48"/>
      <c r="K50" s="52"/>
    </row>
    <row r="51" s="1" customFormat="1" ht="17.25" customHeight="1">
      <c r="B51" s="47"/>
      <c r="C51" s="48"/>
      <c r="D51" s="48"/>
      <c r="E51" s="158" t="str">
        <f>E11</f>
        <v>2.01 - PZS v km 12,960 - URS</v>
      </c>
      <c r="F51" s="48"/>
      <c r="G51" s="48"/>
      <c r="H51" s="48"/>
      <c r="I51" s="157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57"/>
      <c r="J52" s="48"/>
      <c r="K52" s="52"/>
    </row>
    <row r="53" s="1" customFormat="1" ht="18" customHeight="1">
      <c r="B53" s="47"/>
      <c r="C53" s="41" t="s">
        <v>24</v>
      </c>
      <c r="D53" s="48"/>
      <c r="E53" s="48"/>
      <c r="F53" s="36" t="str">
        <f>F14</f>
        <v>Straškov</v>
      </c>
      <c r="G53" s="48"/>
      <c r="H53" s="48"/>
      <c r="I53" s="159" t="s">
        <v>26</v>
      </c>
      <c r="J53" s="160" t="str">
        <f>IF(J14="","",J14)</f>
        <v>24. 10. 2018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57"/>
      <c r="J54" s="48"/>
      <c r="K54" s="52"/>
    </row>
    <row r="55" s="1" customFormat="1">
      <c r="B55" s="47"/>
      <c r="C55" s="41" t="s">
        <v>28</v>
      </c>
      <c r="D55" s="48"/>
      <c r="E55" s="48"/>
      <c r="F55" s="36" t="str">
        <f>E17</f>
        <v>SŽDC, s.o.</v>
      </c>
      <c r="G55" s="48"/>
      <c r="H55" s="48"/>
      <c r="I55" s="159" t="s">
        <v>36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34</v>
      </c>
      <c r="D56" s="48"/>
      <c r="E56" s="48"/>
      <c r="F56" s="36" t="str">
        <f>IF(E20="","",E20)</f>
        <v/>
      </c>
      <c r="G56" s="48"/>
      <c r="H56" s="48"/>
      <c r="I56" s="157"/>
      <c r="J56" s="184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57"/>
      <c r="J57" s="48"/>
      <c r="K57" s="52"/>
    </row>
    <row r="58" s="1" customFormat="1" ht="29.28" customHeight="1">
      <c r="B58" s="47"/>
      <c r="C58" s="185" t="s">
        <v>153</v>
      </c>
      <c r="D58" s="172"/>
      <c r="E58" s="172"/>
      <c r="F58" s="172"/>
      <c r="G58" s="172"/>
      <c r="H58" s="172"/>
      <c r="I58" s="186"/>
      <c r="J58" s="187" t="s">
        <v>154</v>
      </c>
      <c r="K58" s="188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57"/>
      <c r="J59" s="48"/>
      <c r="K59" s="52"/>
    </row>
    <row r="60" s="1" customFormat="1" ht="29.28" customHeight="1">
      <c r="B60" s="47"/>
      <c r="C60" s="189" t="s">
        <v>155</v>
      </c>
      <c r="D60" s="48"/>
      <c r="E60" s="48"/>
      <c r="F60" s="48"/>
      <c r="G60" s="48"/>
      <c r="H60" s="48"/>
      <c r="I60" s="157"/>
      <c r="J60" s="168">
        <f>J86</f>
        <v>0</v>
      </c>
      <c r="K60" s="52"/>
      <c r="AU60" s="25" t="s">
        <v>156</v>
      </c>
    </row>
    <row r="61" s="8" customFormat="1" ht="24.96" customHeight="1">
      <c r="B61" s="190"/>
      <c r="C61" s="191"/>
      <c r="D61" s="192" t="s">
        <v>157</v>
      </c>
      <c r="E61" s="193"/>
      <c r="F61" s="193"/>
      <c r="G61" s="193"/>
      <c r="H61" s="193"/>
      <c r="I61" s="194"/>
      <c r="J61" s="195">
        <f>J87</f>
        <v>0</v>
      </c>
      <c r="K61" s="196"/>
    </row>
    <row r="62" s="8" customFormat="1" ht="24.96" customHeight="1">
      <c r="B62" s="190"/>
      <c r="C62" s="191"/>
      <c r="D62" s="192" t="s">
        <v>159</v>
      </c>
      <c r="E62" s="193"/>
      <c r="F62" s="193"/>
      <c r="G62" s="193"/>
      <c r="H62" s="193"/>
      <c r="I62" s="194"/>
      <c r="J62" s="195">
        <f>J90</f>
        <v>0</v>
      </c>
      <c r="K62" s="196"/>
    </row>
    <row r="63" s="9" customFormat="1" ht="19.92" customHeight="1">
      <c r="B63" s="197"/>
      <c r="C63" s="198"/>
      <c r="D63" s="199" t="s">
        <v>160</v>
      </c>
      <c r="E63" s="200"/>
      <c r="F63" s="200"/>
      <c r="G63" s="200"/>
      <c r="H63" s="200"/>
      <c r="I63" s="201"/>
      <c r="J63" s="202">
        <f>J91</f>
        <v>0</v>
      </c>
      <c r="K63" s="203"/>
    </row>
    <row r="64" s="8" customFormat="1" ht="24.96" customHeight="1">
      <c r="B64" s="190"/>
      <c r="C64" s="191"/>
      <c r="D64" s="192" t="s">
        <v>161</v>
      </c>
      <c r="E64" s="193"/>
      <c r="F64" s="193"/>
      <c r="G64" s="193"/>
      <c r="H64" s="193"/>
      <c r="I64" s="194"/>
      <c r="J64" s="195">
        <f>J94</f>
        <v>0</v>
      </c>
      <c r="K64" s="196"/>
    </row>
    <row r="65" s="1" customFormat="1" ht="21.84" customHeight="1">
      <c r="B65" s="47"/>
      <c r="C65" s="48"/>
      <c r="D65" s="48"/>
      <c r="E65" s="48"/>
      <c r="F65" s="48"/>
      <c r="G65" s="48"/>
      <c r="H65" s="48"/>
      <c r="I65" s="157"/>
      <c r="J65" s="48"/>
      <c r="K65" s="52"/>
    </row>
    <row r="66" s="1" customFormat="1" ht="6.96" customHeight="1">
      <c r="B66" s="68"/>
      <c r="C66" s="69"/>
      <c r="D66" s="69"/>
      <c r="E66" s="69"/>
      <c r="F66" s="69"/>
      <c r="G66" s="69"/>
      <c r="H66" s="69"/>
      <c r="I66" s="179"/>
      <c r="J66" s="69"/>
      <c r="K66" s="70"/>
    </row>
    <row r="70" s="1" customFormat="1" ht="6.96" customHeight="1">
      <c r="B70" s="71"/>
      <c r="C70" s="72"/>
      <c r="D70" s="72"/>
      <c r="E70" s="72"/>
      <c r="F70" s="72"/>
      <c r="G70" s="72"/>
      <c r="H70" s="72"/>
      <c r="I70" s="182"/>
      <c r="J70" s="72"/>
      <c r="K70" s="72"/>
      <c r="L70" s="73"/>
    </row>
    <row r="71" s="1" customFormat="1" ht="36.96" customHeight="1">
      <c r="B71" s="47"/>
      <c r="C71" s="74" t="s">
        <v>162</v>
      </c>
      <c r="D71" s="75"/>
      <c r="E71" s="75"/>
      <c r="F71" s="75"/>
      <c r="G71" s="75"/>
      <c r="H71" s="75"/>
      <c r="I71" s="204"/>
      <c r="J71" s="75"/>
      <c r="K71" s="75"/>
      <c r="L71" s="73"/>
    </row>
    <row r="72" s="1" customFormat="1" ht="6.96" customHeight="1">
      <c r="B72" s="47"/>
      <c r="C72" s="75"/>
      <c r="D72" s="75"/>
      <c r="E72" s="75"/>
      <c r="F72" s="75"/>
      <c r="G72" s="75"/>
      <c r="H72" s="75"/>
      <c r="I72" s="204"/>
      <c r="J72" s="75"/>
      <c r="K72" s="75"/>
      <c r="L72" s="73"/>
    </row>
    <row r="73" s="1" customFormat="1" ht="14.4" customHeight="1">
      <c r="B73" s="47"/>
      <c r="C73" s="77" t="s">
        <v>18</v>
      </c>
      <c r="D73" s="75"/>
      <c r="E73" s="75"/>
      <c r="F73" s="75"/>
      <c r="G73" s="75"/>
      <c r="H73" s="75"/>
      <c r="I73" s="204"/>
      <c r="J73" s="75"/>
      <c r="K73" s="75"/>
      <c r="L73" s="73"/>
    </row>
    <row r="74" s="1" customFormat="1" ht="16.5" customHeight="1">
      <c r="B74" s="47"/>
      <c r="C74" s="75"/>
      <c r="D74" s="75"/>
      <c r="E74" s="205" t="str">
        <f>E7</f>
        <v>Zvýšení bezpečnosti na železničních přejezdech v km 12,960 a 23,750 v ŽST Straškov</v>
      </c>
      <c r="F74" s="77"/>
      <c r="G74" s="77"/>
      <c r="H74" s="77"/>
      <c r="I74" s="204"/>
      <c r="J74" s="75"/>
      <c r="K74" s="75"/>
      <c r="L74" s="73"/>
    </row>
    <row r="75">
      <c r="B75" s="29"/>
      <c r="C75" s="77" t="s">
        <v>148</v>
      </c>
      <c r="D75" s="206"/>
      <c r="E75" s="206"/>
      <c r="F75" s="206"/>
      <c r="G75" s="206"/>
      <c r="H75" s="206"/>
      <c r="I75" s="149"/>
      <c r="J75" s="206"/>
      <c r="K75" s="206"/>
      <c r="L75" s="207"/>
    </row>
    <row r="76" s="1" customFormat="1" ht="16.5" customHeight="1">
      <c r="B76" s="47"/>
      <c r="C76" s="75"/>
      <c r="D76" s="75"/>
      <c r="E76" s="205" t="s">
        <v>702</v>
      </c>
      <c r="F76" s="75"/>
      <c r="G76" s="75"/>
      <c r="H76" s="75"/>
      <c r="I76" s="204"/>
      <c r="J76" s="75"/>
      <c r="K76" s="75"/>
      <c r="L76" s="73"/>
    </row>
    <row r="77" s="1" customFormat="1" ht="14.4" customHeight="1">
      <c r="B77" s="47"/>
      <c r="C77" s="77" t="s">
        <v>150</v>
      </c>
      <c r="D77" s="75"/>
      <c r="E77" s="75"/>
      <c r="F77" s="75"/>
      <c r="G77" s="75"/>
      <c r="H77" s="75"/>
      <c r="I77" s="204"/>
      <c r="J77" s="75"/>
      <c r="K77" s="75"/>
      <c r="L77" s="73"/>
    </row>
    <row r="78" s="1" customFormat="1" ht="17.25" customHeight="1">
      <c r="B78" s="47"/>
      <c r="C78" s="75"/>
      <c r="D78" s="75"/>
      <c r="E78" s="83" t="str">
        <f>E11</f>
        <v>2.01 - PZS v km 12,960 - URS</v>
      </c>
      <c r="F78" s="75"/>
      <c r="G78" s="75"/>
      <c r="H78" s="75"/>
      <c r="I78" s="204"/>
      <c r="J78" s="75"/>
      <c r="K78" s="75"/>
      <c r="L78" s="73"/>
    </row>
    <row r="79" s="1" customFormat="1" ht="6.96" customHeight="1">
      <c r="B79" s="47"/>
      <c r="C79" s="75"/>
      <c r="D79" s="75"/>
      <c r="E79" s="75"/>
      <c r="F79" s="75"/>
      <c r="G79" s="75"/>
      <c r="H79" s="75"/>
      <c r="I79" s="204"/>
      <c r="J79" s="75"/>
      <c r="K79" s="75"/>
      <c r="L79" s="73"/>
    </row>
    <row r="80" s="1" customFormat="1" ht="18" customHeight="1">
      <c r="B80" s="47"/>
      <c r="C80" s="77" t="s">
        <v>24</v>
      </c>
      <c r="D80" s="75"/>
      <c r="E80" s="75"/>
      <c r="F80" s="208" t="str">
        <f>F14</f>
        <v>Straškov</v>
      </c>
      <c r="G80" s="75"/>
      <c r="H80" s="75"/>
      <c r="I80" s="209" t="s">
        <v>26</v>
      </c>
      <c r="J80" s="86" t="str">
        <f>IF(J14="","",J14)</f>
        <v>24. 10. 2018</v>
      </c>
      <c r="K80" s="75"/>
      <c r="L80" s="73"/>
    </row>
    <row r="81" s="1" customFormat="1" ht="6.96" customHeight="1">
      <c r="B81" s="47"/>
      <c r="C81" s="75"/>
      <c r="D81" s="75"/>
      <c r="E81" s="75"/>
      <c r="F81" s="75"/>
      <c r="G81" s="75"/>
      <c r="H81" s="75"/>
      <c r="I81" s="204"/>
      <c r="J81" s="75"/>
      <c r="K81" s="75"/>
      <c r="L81" s="73"/>
    </row>
    <row r="82" s="1" customFormat="1">
      <c r="B82" s="47"/>
      <c r="C82" s="77" t="s">
        <v>28</v>
      </c>
      <c r="D82" s="75"/>
      <c r="E82" s="75"/>
      <c r="F82" s="208" t="str">
        <f>E17</f>
        <v>SŽDC, s.o.</v>
      </c>
      <c r="G82" s="75"/>
      <c r="H82" s="75"/>
      <c r="I82" s="209" t="s">
        <v>36</v>
      </c>
      <c r="J82" s="208" t="str">
        <f>E23</f>
        <v xml:space="preserve"> </v>
      </c>
      <c r="K82" s="75"/>
      <c r="L82" s="73"/>
    </row>
    <row r="83" s="1" customFormat="1" ht="14.4" customHeight="1">
      <c r="B83" s="47"/>
      <c r="C83" s="77" t="s">
        <v>34</v>
      </c>
      <c r="D83" s="75"/>
      <c r="E83" s="75"/>
      <c r="F83" s="208" t="str">
        <f>IF(E20="","",E20)</f>
        <v/>
      </c>
      <c r="G83" s="75"/>
      <c r="H83" s="75"/>
      <c r="I83" s="204"/>
      <c r="J83" s="75"/>
      <c r="K83" s="75"/>
      <c r="L83" s="73"/>
    </row>
    <row r="84" s="1" customFormat="1" ht="10.32" customHeight="1">
      <c r="B84" s="47"/>
      <c r="C84" s="75"/>
      <c r="D84" s="75"/>
      <c r="E84" s="75"/>
      <c r="F84" s="75"/>
      <c r="G84" s="75"/>
      <c r="H84" s="75"/>
      <c r="I84" s="204"/>
      <c r="J84" s="75"/>
      <c r="K84" s="75"/>
      <c r="L84" s="73"/>
    </row>
    <row r="85" s="10" customFormat="1" ht="29.28" customHeight="1">
      <c r="B85" s="210"/>
      <c r="C85" s="211" t="s">
        <v>163</v>
      </c>
      <c r="D85" s="212" t="s">
        <v>59</v>
      </c>
      <c r="E85" s="212" t="s">
        <v>55</v>
      </c>
      <c r="F85" s="212" t="s">
        <v>164</v>
      </c>
      <c r="G85" s="212" t="s">
        <v>165</v>
      </c>
      <c r="H85" s="212" t="s">
        <v>166</v>
      </c>
      <c r="I85" s="213" t="s">
        <v>167</v>
      </c>
      <c r="J85" s="212" t="s">
        <v>154</v>
      </c>
      <c r="K85" s="214" t="s">
        <v>168</v>
      </c>
      <c r="L85" s="215"/>
      <c r="M85" s="103" t="s">
        <v>169</v>
      </c>
      <c r="N85" s="104" t="s">
        <v>44</v>
      </c>
      <c r="O85" s="104" t="s">
        <v>170</v>
      </c>
      <c r="P85" s="104" t="s">
        <v>171</v>
      </c>
      <c r="Q85" s="104" t="s">
        <v>172</v>
      </c>
      <c r="R85" s="104" t="s">
        <v>173</v>
      </c>
      <c r="S85" s="104" t="s">
        <v>174</v>
      </c>
      <c r="T85" s="105" t="s">
        <v>175</v>
      </c>
    </row>
    <row r="86" s="1" customFormat="1" ht="29.28" customHeight="1">
      <c r="B86" s="47"/>
      <c r="C86" s="109" t="s">
        <v>155</v>
      </c>
      <c r="D86" s="75"/>
      <c r="E86" s="75"/>
      <c r="F86" s="75"/>
      <c r="G86" s="75"/>
      <c r="H86" s="75"/>
      <c r="I86" s="204"/>
      <c r="J86" s="216">
        <f>BK86</f>
        <v>0</v>
      </c>
      <c r="K86" s="75"/>
      <c r="L86" s="73"/>
      <c r="M86" s="106"/>
      <c r="N86" s="107"/>
      <c r="O86" s="107"/>
      <c r="P86" s="217">
        <f>P87+P90+P94</f>
        <v>0</v>
      </c>
      <c r="Q86" s="107"/>
      <c r="R86" s="217">
        <f>R87+R90+R94</f>
        <v>0.9536</v>
      </c>
      <c r="S86" s="107"/>
      <c r="T86" s="218">
        <f>T87+T90+T94</f>
        <v>0</v>
      </c>
      <c r="AT86" s="25" t="s">
        <v>73</v>
      </c>
      <c r="AU86" s="25" t="s">
        <v>156</v>
      </c>
      <c r="BK86" s="219">
        <f>BK87+BK90+BK94</f>
        <v>0</v>
      </c>
    </row>
    <row r="87" s="11" customFormat="1" ht="37.44" customHeight="1">
      <c r="B87" s="220"/>
      <c r="C87" s="221"/>
      <c r="D87" s="222" t="s">
        <v>73</v>
      </c>
      <c r="E87" s="223" t="s">
        <v>176</v>
      </c>
      <c r="F87" s="223" t="s">
        <v>177</v>
      </c>
      <c r="G87" s="221"/>
      <c r="H87" s="221"/>
      <c r="I87" s="224"/>
      <c r="J87" s="225">
        <f>BK87</f>
        <v>0</v>
      </c>
      <c r="K87" s="221"/>
      <c r="L87" s="226"/>
      <c r="M87" s="227"/>
      <c r="N87" s="228"/>
      <c r="O87" s="228"/>
      <c r="P87" s="229">
        <f>SUM(P88:P89)</f>
        <v>0</v>
      </c>
      <c r="Q87" s="228"/>
      <c r="R87" s="229">
        <f>SUM(R88:R89)</f>
        <v>0.89359999999999995</v>
      </c>
      <c r="S87" s="228"/>
      <c r="T87" s="230">
        <f>SUM(T88:T89)</f>
        <v>0</v>
      </c>
      <c r="AR87" s="231" t="s">
        <v>81</v>
      </c>
      <c r="AT87" s="232" t="s">
        <v>73</v>
      </c>
      <c r="AU87" s="232" t="s">
        <v>74</v>
      </c>
      <c r="AY87" s="231" t="s">
        <v>178</v>
      </c>
      <c r="BK87" s="233">
        <f>SUM(BK88:BK89)</f>
        <v>0</v>
      </c>
    </row>
    <row r="88" s="1" customFormat="1" ht="25.5" customHeight="1">
      <c r="B88" s="47"/>
      <c r="C88" s="236" t="s">
        <v>81</v>
      </c>
      <c r="D88" s="236" t="s">
        <v>180</v>
      </c>
      <c r="E88" s="237" t="s">
        <v>181</v>
      </c>
      <c r="F88" s="238" t="s">
        <v>182</v>
      </c>
      <c r="G88" s="239" t="s">
        <v>183</v>
      </c>
      <c r="H88" s="240">
        <v>10</v>
      </c>
      <c r="I88" s="241"/>
      <c r="J88" s="242">
        <f>ROUND(I88*H88,2)</f>
        <v>0</v>
      </c>
      <c r="K88" s="238" t="s">
        <v>184</v>
      </c>
      <c r="L88" s="73"/>
      <c r="M88" s="243" t="s">
        <v>23</v>
      </c>
      <c r="N88" s="244" t="s">
        <v>45</v>
      </c>
      <c r="O88" s="48"/>
      <c r="P88" s="245">
        <f>O88*H88</f>
        <v>0</v>
      </c>
      <c r="Q88" s="245">
        <v>0.089359999999999995</v>
      </c>
      <c r="R88" s="245">
        <f>Q88*H88</f>
        <v>0.89359999999999995</v>
      </c>
      <c r="S88" s="245">
        <v>0</v>
      </c>
      <c r="T88" s="246">
        <f>S88*H88</f>
        <v>0</v>
      </c>
      <c r="AR88" s="25" t="s">
        <v>185</v>
      </c>
      <c r="AT88" s="25" t="s">
        <v>180</v>
      </c>
      <c r="AU88" s="25" t="s">
        <v>81</v>
      </c>
      <c r="AY88" s="25" t="s">
        <v>178</v>
      </c>
      <c r="BE88" s="247">
        <f>IF(N88="základní",J88,0)</f>
        <v>0</v>
      </c>
      <c r="BF88" s="247">
        <f>IF(N88="snížená",J88,0)</f>
        <v>0</v>
      </c>
      <c r="BG88" s="247">
        <f>IF(N88="zákl. přenesená",J88,0)</f>
        <v>0</v>
      </c>
      <c r="BH88" s="247">
        <f>IF(N88="sníž. přenesená",J88,0)</f>
        <v>0</v>
      </c>
      <c r="BI88" s="247">
        <f>IF(N88="nulová",J88,0)</f>
        <v>0</v>
      </c>
      <c r="BJ88" s="25" t="s">
        <v>81</v>
      </c>
      <c r="BK88" s="247">
        <f>ROUND(I88*H88,2)</f>
        <v>0</v>
      </c>
      <c r="BL88" s="25" t="s">
        <v>185</v>
      </c>
      <c r="BM88" s="25" t="s">
        <v>704</v>
      </c>
    </row>
    <row r="89" s="1" customFormat="1">
      <c r="B89" s="47"/>
      <c r="C89" s="75"/>
      <c r="D89" s="248" t="s">
        <v>187</v>
      </c>
      <c r="E89" s="75"/>
      <c r="F89" s="249" t="s">
        <v>188</v>
      </c>
      <c r="G89" s="75"/>
      <c r="H89" s="75"/>
      <c r="I89" s="204"/>
      <c r="J89" s="75"/>
      <c r="K89" s="75"/>
      <c r="L89" s="73"/>
      <c r="M89" s="250"/>
      <c r="N89" s="48"/>
      <c r="O89" s="48"/>
      <c r="P89" s="48"/>
      <c r="Q89" s="48"/>
      <c r="R89" s="48"/>
      <c r="S89" s="48"/>
      <c r="T89" s="96"/>
      <c r="AT89" s="25" t="s">
        <v>187</v>
      </c>
      <c r="AU89" s="25" t="s">
        <v>81</v>
      </c>
    </row>
    <row r="90" s="11" customFormat="1" ht="37.44" customHeight="1">
      <c r="B90" s="220"/>
      <c r="C90" s="221"/>
      <c r="D90" s="222" t="s">
        <v>73</v>
      </c>
      <c r="E90" s="223" t="s">
        <v>189</v>
      </c>
      <c r="F90" s="223" t="s">
        <v>190</v>
      </c>
      <c r="G90" s="221"/>
      <c r="H90" s="221"/>
      <c r="I90" s="224"/>
      <c r="J90" s="225">
        <f>BK90</f>
        <v>0</v>
      </c>
      <c r="K90" s="221"/>
      <c r="L90" s="226"/>
      <c r="M90" s="227"/>
      <c r="N90" s="228"/>
      <c r="O90" s="228"/>
      <c r="P90" s="229">
        <f>P91</f>
        <v>0</v>
      </c>
      <c r="Q90" s="228"/>
      <c r="R90" s="229">
        <f>R91</f>
        <v>0</v>
      </c>
      <c r="S90" s="228"/>
      <c r="T90" s="230">
        <f>T91</f>
        <v>0</v>
      </c>
      <c r="AR90" s="231" t="s">
        <v>191</v>
      </c>
      <c r="AT90" s="232" t="s">
        <v>73</v>
      </c>
      <c r="AU90" s="232" t="s">
        <v>74</v>
      </c>
      <c r="AY90" s="231" t="s">
        <v>178</v>
      </c>
      <c r="BK90" s="233">
        <f>BK91</f>
        <v>0</v>
      </c>
    </row>
    <row r="91" s="11" customFormat="1" ht="19.92" customHeight="1">
      <c r="B91" s="220"/>
      <c r="C91" s="221"/>
      <c r="D91" s="222" t="s">
        <v>73</v>
      </c>
      <c r="E91" s="234" t="s">
        <v>192</v>
      </c>
      <c r="F91" s="234" t="s">
        <v>193</v>
      </c>
      <c r="G91" s="221"/>
      <c r="H91" s="221"/>
      <c r="I91" s="224"/>
      <c r="J91" s="235">
        <f>BK91</f>
        <v>0</v>
      </c>
      <c r="K91" s="221"/>
      <c r="L91" s="226"/>
      <c r="M91" s="227"/>
      <c r="N91" s="228"/>
      <c r="O91" s="228"/>
      <c r="P91" s="229">
        <f>SUM(P92:P93)</f>
        <v>0</v>
      </c>
      <c r="Q91" s="228"/>
      <c r="R91" s="229">
        <f>SUM(R92:R93)</f>
        <v>0</v>
      </c>
      <c r="S91" s="228"/>
      <c r="T91" s="230">
        <f>SUM(T92:T93)</f>
        <v>0</v>
      </c>
      <c r="AR91" s="231" t="s">
        <v>191</v>
      </c>
      <c r="AT91" s="232" t="s">
        <v>73</v>
      </c>
      <c r="AU91" s="232" t="s">
        <v>81</v>
      </c>
      <c r="AY91" s="231" t="s">
        <v>178</v>
      </c>
      <c r="BK91" s="233">
        <f>SUM(BK92:BK93)</f>
        <v>0</v>
      </c>
    </row>
    <row r="92" s="1" customFormat="1" ht="51" customHeight="1">
      <c r="B92" s="47"/>
      <c r="C92" s="236" t="s">
        <v>191</v>
      </c>
      <c r="D92" s="236" t="s">
        <v>180</v>
      </c>
      <c r="E92" s="237" t="s">
        <v>194</v>
      </c>
      <c r="F92" s="238" t="s">
        <v>195</v>
      </c>
      <c r="G92" s="239" t="s">
        <v>183</v>
      </c>
      <c r="H92" s="240">
        <v>6</v>
      </c>
      <c r="I92" s="241"/>
      <c r="J92" s="242">
        <f>ROUND(I92*H92,2)</f>
        <v>0</v>
      </c>
      <c r="K92" s="238" t="s">
        <v>184</v>
      </c>
      <c r="L92" s="73"/>
      <c r="M92" s="243" t="s">
        <v>23</v>
      </c>
      <c r="N92" s="244" t="s">
        <v>45</v>
      </c>
      <c r="O92" s="48"/>
      <c r="P92" s="245">
        <f>O92*H92</f>
        <v>0</v>
      </c>
      <c r="Q92" s="245">
        <v>0</v>
      </c>
      <c r="R92" s="245">
        <f>Q92*H92</f>
        <v>0</v>
      </c>
      <c r="S92" s="245">
        <v>0</v>
      </c>
      <c r="T92" s="246">
        <f>S92*H92</f>
        <v>0</v>
      </c>
      <c r="AR92" s="25" t="s">
        <v>196</v>
      </c>
      <c r="AT92" s="25" t="s">
        <v>180</v>
      </c>
      <c r="AU92" s="25" t="s">
        <v>83</v>
      </c>
      <c r="AY92" s="25" t="s">
        <v>178</v>
      </c>
      <c r="BE92" s="247">
        <f>IF(N92="základní",J92,0)</f>
        <v>0</v>
      </c>
      <c r="BF92" s="247">
        <f>IF(N92="snížená",J92,0)</f>
        <v>0</v>
      </c>
      <c r="BG92" s="247">
        <f>IF(N92="zákl. přenesená",J92,0)</f>
        <v>0</v>
      </c>
      <c r="BH92" s="247">
        <f>IF(N92="sníž. přenesená",J92,0)</f>
        <v>0</v>
      </c>
      <c r="BI92" s="247">
        <f>IF(N92="nulová",J92,0)</f>
        <v>0</v>
      </c>
      <c r="BJ92" s="25" t="s">
        <v>81</v>
      </c>
      <c r="BK92" s="247">
        <f>ROUND(I92*H92,2)</f>
        <v>0</v>
      </c>
      <c r="BL92" s="25" t="s">
        <v>196</v>
      </c>
      <c r="BM92" s="25" t="s">
        <v>705</v>
      </c>
    </row>
    <row r="93" s="1" customFormat="1" ht="63.75" customHeight="1">
      <c r="B93" s="47"/>
      <c r="C93" s="236" t="s">
        <v>185</v>
      </c>
      <c r="D93" s="236" t="s">
        <v>180</v>
      </c>
      <c r="E93" s="237" t="s">
        <v>198</v>
      </c>
      <c r="F93" s="238" t="s">
        <v>199</v>
      </c>
      <c r="G93" s="239" t="s">
        <v>183</v>
      </c>
      <c r="H93" s="240">
        <v>4</v>
      </c>
      <c r="I93" s="241"/>
      <c r="J93" s="242">
        <f>ROUND(I93*H93,2)</f>
        <v>0</v>
      </c>
      <c r="K93" s="238" t="s">
        <v>184</v>
      </c>
      <c r="L93" s="73"/>
      <c r="M93" s="243" t="s">
        <v>23</v>
      </c>
      <c r="N93" s="244" t="s">
        <v>45</v>
      </c>
      <c r="O93" s="48"/>
      <c r="P93" s="245">
        <f>O93*H93</f>
        <v>0</v>
      </c>
      <c r="Q93" s="245">
        <v>0</v>
      </c>
      <c r="R93" s="245">
        <f>Q93*H93</f>
        <v>0</v>
      </c>
      <c r="S93" s="245">
        <v>0</v>
      </c>
      <c r="T93" s="246">
        <f>S93*H93</f>
        <v>0</v>
      </c>
      <c r="AR93" s="25" t="s">
        <v>196</v>
      </c>
      <c r="AT93" s="25" t="s">
        <v>180</v>
      </c>
      <c r="AU93" s="25" t="s">
        <v>83</v>
      </c>
      <c r="AY93" s="25" t="s">
        <v>178</v>
      </c>
      <c r="BE93" s="247">
        <f>IF(N93="základní",J93,0)</f>
        <v>0</v>
      </c>
      <c r="BF93" s="247">
        <f>IF(N93="snížená",J93,0)</f>
        <v>0</v>
      </c>
      <c r="BG93" s="247">
        <f>IF(N93="zákl. přenesená",J93,0)</f>
        <v>0</v>
      </c>
      <c r="BH93" s="247">
        <f>IF(N93="sníž. přenesená",J93,0)</f>
        <v>0</v>
      </c>
      <c r="BI93" s="247">
        <f>IF(N93="nulová",J93,0)</f>
        <v>0</v>
      </c>
      <c r="BJ93" s="25" t="s">
        <v>81</v>
      </c>
      <c r="BK93" s="247">
        <f>ROUND(I93*H93,2)</f>
        <v>0</v>
      </c>
      <c r="BL93" s="25" t="s">
        <v>196</v>
      </c>
      <c r="BM93" s="25" t="s">
        <v>706</v>
      </c>
    </row>
    <row r="94" s="11" customFormat="1" ht="37.44" customHeight="1">
      <c r="B94" s="220"/>
      <c r="C94" s="221"/>
      <c r="D94" s="222" t="s">
        <v>73</v>
      </c>
      <c r="E94" s="223" t="s">
        <v>201</v>
      </c>
      <c r="F94" s="223" t="s">
        <v>202</v>
      </c>
      <c r="G94" s="221"/>
      <c r="H94" s="221"/>
      <c r="I94" s="224"/>
      <c r="J94" s="225">
        <f>BK94</f>
        <v>0</v>
      </c>
      <c r="K94" s="221"/>
      <c r="L94" s="226"/>
      <c r="M94" s="227"/>
      <c r="N94" s="228"/>
      <c r="O94" s="228"/>
      <c r="P94" s="229">
        <f>SUM(P95:P100)</f>
        <v>0</v>
      </c>
      <c r="Q94" s="228"/>
      <c r="R94" s="229">
        <f>SUM(R95:R100)</f>
        <v>0.059999999999999998</v>
      </c>
      <c r="S94" s="228"/>
      <c r="T94" s="230">
        <f>SUM(T95:T100)</f>
        <v>0</v>
      </c>
      <c r="AR94" s="231" t="s">
        <v>185</v>
      </c>
      <c r="AT94" s="232" t="s">
        <v>73</v>
      </c>
      <c r="AU94" s="232" t="s">
        <v>74</v>
      </c>
      <c r="AY94" s="231" t="s">
        <v>178</v>
      </c>
      <c r="BK94" s="233">
        <f>SUM(BK95:BK100)</f>
        <v>0</v>
      </c>
    </row>
    <row r="95" s="1" customFormat="1" ht="25.5" customHeight="1">
      <c r="B95" s="47"/>
      <c r="C95" s="236" t="s">
        <v>215</v>
      </c>
      <c r="D95" s="236" t="s">
        <v>180</v>
      </c>
      <c r="E95" s="237" t="s">
        <v>203</v>
      </c>
      <c r="F95" s="238" t="s">
        <v>204</v>
      </c>
      <c r="G95" s="239" t="s">
        <v>205</v>
      </c>
      <c r="H95" s="240">
        <v>24</v>
      </c>
      <c r="I95" s="241"/>
      <c r="J95" s="242">
        <f>ROUND(I95*H95,2)</f>
        <v>0</v>
      </c>
      <c r="K95" s="238" t="s">
        <v>184</v>
      </c>
      <c r="L95" s="73"/>
      <c r="M95" s="243" t="s">
        <v>23</v>
      </c>
      <c r="N95" s="244" t="s">
        <v>45</v>
      </c>
      <c r="O95" s="48"/>
      <c r="P95" s="245">
        <f>O95*H95</f>
        <v>0</v>
      </c>
      <c r="Q95" s="245">
        <v>0</v>
      </c>
      <c r="R95" s="245">
        <f>Q95*H95</f>
        <v>0</v>
      </c>
      <c r="S95" s="245">
        <v>0</v>
      </c>
      <c r="T95" s="246">
        <f>S95*H95</f>
        <v>0</v>
      </c>
      <c r="AR95" s="25" t="s">
        <v>185</v>
      </c>
      <c r="AT95" s="25" t="s">
        <v>180</v>
      </c>
      <c r="AU95" s="25" t="s">
        <v>81</v>
      </c>
      <c r="AY95" s="25" t="s">
        <v>178</v>
      </c>
      <c r="BE95" s="247">
        <f>IF(N95="základní",J95,0)</f>
        <v>0</v>
      </c>
      <c r="BF95" s="247">
        <f>IF(N95="snížená",J95,0)</f>
        <v>0</v>
      </c>
      <c r="BG95" s="247">
        <f>IF(N95="zákl. přenesená",J95,0)</f>
        <v>0</v>
      </c>
      <c r="BH95" s="247">
        <f>IF(N95="sníž. přenesená",J95,0)</f>
        <v>0</v>
      </c>
      <c r="BI95" s="247">
        <f>IF(N95="nulová",J95,0)</f>
        <v>0</v>
      </c>
      <c r="BJ95" s="25" t="s">
        <v>81</v>
      </c>
      <c r="BK95" s="247">
        <f>ROUND(I95*H95,2)</f>
        <v>0</v>
      </c>
      <c r="BL95" s="25" t="s">
        <v>185</v>
      </c>
      <c r="BM95" s="25" t="s">
        <v>707</v>
      </c>
    </row>
    <row r="96" s="1" customFormat="1">
      <c r="B96" s="47"/>
      <c r="C96" s="75"/>
      <c r="D96" s="248" t="s">
        <v>187</v>
      </c>
      <c r="E96" s="75"/>
      <c r="F96" s="249" t="s">
        <v>708</v>
      </c>
      <c r="G96" s="75"/>
      <c r="H96" s="75"/>
      <c r="I96" s="204"/>
      <c r="J96" s="75"/>
      <c r="K96" s="75"/>
      <c r="L96" s="73"/>
      <c r="M96" s="250"/>
      <c r="N96" s="48"/>
      <c r="O96" s="48"/>
      <c r="P96" s="48"/>
      <c r="Q96" s="48"/>
      <c r="R96" s="48"/>
      <c r="S96" s="48"/>
      <c r="T96" s="96"/>
      <c r="AT96" s="25" t="s">
        <v>187</v>
      </c>
      <c r="AU96" s="25" t="s">
        <v>81</v>
      </c>
    </row>
    <row r="97" s="1" customFormat="1" ht="16.5" customHeight="1">
      <c r="B97" s="47"/>
      <c r="C97" s="251" t="s">
        <v>245</v>
      </c>
      <c r="D97" s="251" t="s">
        <v>189</v>
      </c>
      <c r="E97" s="252" t="s">
        <v>209</v>
      </c>
      <c r="F97" s="253" t="s">
        <v>210</v>
      </c>
      <c r="G97" s="254" t="s">
        <v>211</v>
      </c>
      <c r="H97" s="255">
        <v>0.059999999999999998</v>
      </c>
      <c r="I97" s="256"/>
      <c r="J97" s="257">
        <f>ROUND(I97*H97,2)</f>
        <v>0</v>
      </c>
      <c r="K97" s="253" t="s">
        <v>184</v>
      </c>
      <c r="L97" s="258"/>
      <c r="M97" s="259" t="s">
        <v>23</v>
      </c>
      <c r="N97" s="260" t="s">
        <v>45</v>
      </c>
      <c r="O97" s="48"/>
      <c r="P97" s="245">
        <f>O97*H97</f>
        <v>0</v>
      </c>
      <c r="Q97" s="245">
        <v>1</v>
      </c>
      <c r="R97" s="245">
        <f>Q97*H97</f>
        <v>0.059999999999999998</v>
      </c>
      <c r="S97" s="245">
        <v>0</v>
      </c>
      <c r="T97" s="246">
        <f>S97*H97</f>
        <v>0</v>
      </c>
      <c r="AR97" s="25" t="s">
        <v>212</v>
      </c>
      <c r="AT97" s="25" t="s">
        <v>189</v>
      </c>
      <c r="AU97" s="25" t="s">
        <v>81</v>
      </c>
      <c r="AY97" s="25" t="s">
        <v>178</v>
      </c>
      <c r="BE97" s="247">
        <f>IF(N97="základní",J97,0)</f>
        <v>0</v>
      </c>
      <c r="BF97" s="247">
        <f>IF(N97="snížená",J97,0)</f>
        <v>0</v>
      </c>
      <c r="BG97" s="247">
        <f>IF(N97="zákl. přenesená",J97,0)</f>
        <v>0</v>
      </c>
      <c r="BH97" s="247">
        <f>IF(N97="sníž. přenesená",J97,0)</f>
        <v>0</v>
      </c>
      <c r="BI97" s="247">
        <f>IF(N97="nulová",J97,0)</f>
        <v>0</v>
      </c>
      <c r="BJ97" s="25" t="s">
        <v>81</v>
      </c>
      <c r="BK97" s="247">
        <f>ROUND(I97*H97,2)</f>
        <v>0</v>
      </c>
      <c r="BL97" s="25" t="s">
        <v>185</v>
      </c>
      <c r="BM97" s="25" t="s">
        <v>709</v>
      </c>
    </row>
    <row r="98" s="1" customFormat="1">
      <c r="B98" s="47"/>
      <c r="C98" s="75"/>
      <c r="D98" s="248" t="s">
        <v>187</v>
      </c>
      <c r="E98" s="75"/>
      <c r="F98" s="249" t="s">
        <v>214</v>
      </c>
      <c r="G98" s="75"/>
      <c r="H98" s="75"/>
      <c r="I98" s="204"/>
      <c r="J98" s="75"/>
      <c r="K98" s="75"/>
      <c r="L98" s="73"/>
      <c r="M98" s="250"/>
      <c r="N98" s="48"/>
      <c r="O98" s="48"/>
      <c r="P98" s="48"/>
      <c r="Q98" s="48"/>
      <c r="R98" s="48"/>
      <c r="S98" s="48"/>
      <c r="T98" s="96"/>
      <c r="AT98" s="25" t="s">
        <v>187</v>
      </c>
      <c r="AU98" s="25" t="s">
        <v>81</v>
      </c>
    </row>
    <row r="99" s="1" customFormat="1" ht="25.5" customHeight="1">
      <c r="B99" s="47"/>
      <c r="C99" s="236" t="s">
        <v>208</v>
      </c>
      <c r="D99" s="236" t="s">
        <v>180</v>
      </c>
      <c r="E99" s="237" t="s">
        <v>216</v>
      </c>
      <c r="F99" s="238" t="s">
        <v>217</v>
      </c>
      <c r="G99" s="239" t="s">
        <v>205</v>
      </c>
      <c r="H99" s="240">
        <v>112</v>
      </c>
      <c r="I99" s="241"/>
      <c r="J99" s="242">
        <f>ROUND(I99*H99,2)</f>
        <v>0</v>
      </c>
      <c r="K99" s="238" t="s">
        <v>184</v>
      </c>
      <c r="L99" s="73"/>
      <c r="M99" s="243" t="s">
        <v>23</v>
      </c>
      <c r="N99" s="244" t="s">
        <v>45</v>
      </c>
      <c r="O99" s="48"/>
      <c r="P99" s="245">
        <f>O99*H99</f>
        <v>0</v>
      </c>
      <c r="Q99" s="245">
        <v>0</v>
      </c>
      <c r="R99" s="245">
        <f>Q99*H99</f>
        <v>0</v>
      </c>
      <c r="S99" s="245">
        <v>0</v>
      </c>
      <c r="T99" s="246">
        <f>S99*H99</f>
        <v>0</v>
      </c>
      <c r="AR99" s="25" t="s">
        <v>218</v>
      </c>
      <c r="AT99" s="25" t="s">
        <v>180</v>
      </c>
      <c r="AU99" s="25" t="s">
        <v>81</v>
      </c>
      <c r="AY99" s="25" t="s">
        <v>178</v>
      </c>
      <c r="BE99" s="247">
        <f>IF(N99="základní",J99,0)</f>
        <v>0</v>
      </c>
      <c r="BF99" s="247">
        <f>IF(N99="snížená",J99,0)</f>
        <v>0</v>
      </c>
      <c r="BG99" s="247">
        <f>IF(N99="zákl. přenesená",J99,0)</f>
        <v>0</v>
      </c>
      <c r="BH99" s="247">
        <f>IF(N99="sníž. přenesená",J99,0)</f>
        <v>0</v>
      </c>
      <c r="BI99" s="247">
        <f>IF(N99="nulová",J99,0)</f>
        <v>0</v>
      </c>
      <c r="BJ99" s="25" t="s">
        <v>81</v>
      </c>
      <c r="BK99" s="247">
        <f>ROUND(I99*H99,2)</f>
        <v>0</v>
      </c>
      <c r="BL99" s="25" t="s">
        <v>218</v>
      </c>
      <c r="BM99" s="25" t="s">
        <v>710</v>
      </c>
    </row>
    <row r="100" s="1" customFormat="1">
      <c r="B100" s="47"/>
      <c r="C100" s="75"/>
      <c r="D100" s="248" t="s">
        <v>187</v>
      </c>
      <c r="E100" s="75"/>
      <c r="F100" s="249" t="s">
        <v>220</v>
      </c>
      <c r="G100" s="75"/>
      <c r="H100" s="75"/>
      <c r="I100" s="204"/>
      <c r="J100" s="75"/>
      <c r="K100" s="75"/>
      <c r="L100" s="73"/>
      <c r="M100" s="261"/>
      <c r="N100" s="262"/>
      <c r="O100" s="262"/>
      <c r="P100" s="262"/>
      <c r="Q100" s="262"/>
      <c r="R100" s="262"/>
      <c r="S100" s="262"/>
      <c r="T100" s="263"/>
      <c r="AT100" s="25" t="s">
        <v>187</v>
      </c>
      <c r="AU100" s="25" t="s">
        <v>81</v>
      </c>
    </row>
    <row r="101" s="1" customFormat="1" ht="6.96" customHeight="1">
      <c r="B101" s="68"/>
      <c r="C101" s="69"/>
      <c r="D101" s="69"/>
      <c r="E101" s="69"/>
      <c r="F101" s="69"/>
      <c r="G101" s="69"/>
      <c r="H101" s="69"/>
      <c r="I101" s="179"/>
      <c r="J101" s="69"/>
      <c r="K101" s="69"/>
      <c r="L101" s="73"/>
    </row>
  </sheetData>
  <sheetProtection sheet="1" autoFilter="0" formatColumns="0" formatRows="0" objects="1" scenarios="1" spinCount="100000" saltValue="SgLjlDBt79YjjVSb7MshG3YQEDKUfFrInhND5XA1lFWNj2cUkti0a+cN5ljPHhBC3x3niOnfY6+rEcUcwiokpA==" hashValue="Qua1UVpmy+kurl8qtOAdC13ajn1AXw5DkIAtLMMaN2MNb83Ksjw9FS19Ni2R6K7RZ2cOrwDZ22e6r4W7am0pgw==" algorithmName="SHA-512" password="CC35"/>
  <autoFilter ref="C85:K10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4:H74"/>
    <mergeCell ref="E76:H76"/>
    <mergeCell ref="E78:H78"/>
    <mergeCell ref="G1:H1"/>
    <mergeCell ref="L2:V2"/>
  </mergeCells>
  <hyperlinks>
    <hyperlink ref="F1:G1" location="C2" display="1) Krycí list soupisu"/>
    <hyperlink ref="G1:H1" location="C58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142</v>
      </c>
      <c r="G1" s="152" t="s">
        <v>143</v>
      </c>
      <c r="H1" s="152"/>
      <c r="I1" s="153"/>
      <c r="J1" s="152" t="s">
        <v>144</v>
      </c>
      <c r="K1" s="151" t="s">
        <v>145</v>
      </c>
      <c r="L1" s="152" t="s">
        <v>146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103</v>
      </c>
    </row>
    <row r="3" ht="6.96" customHeight="1">
      <c r="B3" s="26"/>
      <c r="C3" s="27"/>
      <c r="D3" s="27"/>
      <c r="E3" s="27"/>
      <c r="F3" s="27"/>
      <c r="G3" s="27"/>
      <c r="H3" s="27"/>
      <c r="I3" s="154"/>
      <c r="J3" s="27"/>
      <c r="K3" s="28"/>
      <c r="AT3" s="25" t="s">
        <v>83</v>
      </c>
    </row>
    <row r="4" ht="36.96" customHeight="1">
      <c r="B4" s="29"/>
      <c r="C4" s="30"/>
      <c r="D4" s="31" t="s">
        <v>147</v>
      </c>
      <c r="E4" s="30"/>
      <c r="F4" s="30"/>
      <c r="G4" s="30"/>
      <c r="H4" s="30"/>
      <c r="I4" s="155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5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5"/>
      <c r="J6" s="30"/>
      <c r="K6" s="32"/>
    </row>
    <row r="7" ht="16.5" customHeight="1">
      <c r="B7" s="29"/>
      <c r="C7" s="30"/>
      <c r="D7" s="30"/>
      <c r="E7" s="156" t="str">
        <f>'Rekapitulace stavby'!K6</f>
        <v>Zvýšení bezpečnosti na železničních přejezdech v km 12,960 a 23,750 v ŽST Straškov</v>
      </c>
      <c r="F7" s="41"/>
      <c r="G7" s="41"/>
      <c r="H7" s="41"/>
      <c r="I7" s="155"/>
      <c r="J7" s="30"/>
      <c r="K7" s="32"/>
    </row>
    <row r="8">
      <c r="B8" s="29"/>
      <c r="C8" s="30"/>
      <c r="D8" s="41" t="s">
        <v>148</v>
      </c>
      <c r="E8" s="30"/>
      <c r="F8" s="30"/>
      <c r="G8" s="30"/>
      <c r="H8" s="30"/>
      <c r="I8" s="155"/>
      <c r="J8" s="30"/>
      <c r="K8" s="32"/>
    </row>
    <row r="9" s="1" customFormat="1" ht="16.5" customHeight="1">
      <c r="B9" s="47"/>
      <c r="C9" s="48"/>
      <c r="D9" s="48"/>
      <c r="E9" s="156" t="s">
        <v>702</v>
      </c>
      <c r="F9" s="48"/>
      <c r="G9" s="48"/>
      <c r="H9" s="48"/>
      <c r="I9" s="157"/>
      <c r="J9" s="48"/>
      <c r="K9" s="52"/>
    </row>
    <row r="10" s="1" customFormat="1">
      <c r="B10" s="47"/>
      <c r="C10" s="48"/>
      <c r="D10" s="41" t="s">
        <v>150</v>
      </c>
      <c r="E10" s="48"/>
      <c r="F10" s="48"/>
      <c r="G10" s="48"/>
      <c r="H10" s="48"/>
      <c r="I10" s="157"/>
      <c r="J10" s="48"/>
      <c r="K10" s="52"/>
    </row>
    <row r="11" s="1" customFormat="1" ht="36.96" customHeight="1">
      <c r="B11" s="47"/>
      <c r="C11" s="48"/>
      <c r="D11" s="48"/>
      <c r="E11" s="158" t="s">
        <v>711</v>
      </c>
      <c r="F11" s="48"/>
      <c r="G11" s="48"/>
      <c r="H11" s="48"/>
      <c r="I11" s="157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57"/>
      <c r="J12" s="48"/>
      <c r="K12" s="52"/>
    </row>
    <row r="13" s="1" customFormat="1" ht="14.4" customHeight="1">
      <c r="B13" s="47"/>
      <c r="C13" s="48"/>
      <c r="D13" s="41" t="s">
        <v>20</v>
      </c>
      <c r="E13" s="48"/>
      <c r="F13" s="36" t="s">
        <v>23</v>
      </c>
      <c r="G13" s="48"/>
      <c r="H13" s="48"/>
      <c r="I13" s="159" t="s">
        <v>22</v>
      </c>
      <c r="J13" s="36" t="s">
        <v>23</v>
      </c>
      <c r="K13" s="52"/>
    </row>
    <row r="14" s="1" customFormat="1" ht="14.4" customHeight="1">
      <c r="B14" s="47"/>
      <c r="C14" s="48"/>
      <c r="D14" s="41" t="s">
        <v>24</v>
      </c>
      <c r="E14" s="48"/>
      <c r="F14" s="36" t="s">
        <v>25</v>
      </c>
      <c r="G14" s="48"/>
      <c r="H14" s="48"/>
      <c r="I14" s="159" t="s">
        <v>26</v>
      </c>
      <c r="J14" s="160" t="str">
        <f>'Rekapitulace stavby'!AN8</f>
        <v>24. 10. 2018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57"/>
      <c r="J15" s="48"/>
      <c r="K15" s="52"/>
    </row>
    <row r="16" s="1" customFormat="1" ht="14.4" customHeight="1">
      <c r="B16" s="47"/>
      <c r="C16" s="48"/>
      <c r="D16" s="41" t="s">
        <v>28</v>
      </c>
      <c r="E16" s="48"/>
      <c r="F16" s="48"/>
      <c r="G16" s="48"/>
      <c r="H16" s="48"/>
      <c r="I16" s="159" t="s">
        <v>29</v>
      </c>
      <c r="J16" s="36" t="str">
        <f>IF('Rekapitulace stavby'!AN10="","",'Rekapitulace stavby'!AN10)</f>
        <v>70994234</v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>SŽDC, s.o.</v>
      </c>
      <c r="F17" s="48"/>
      <c r="G17" s="48"/>
      <c r="H17" s="48"/>
      <c r="I17" s="159" t="s">
        <v>32</v>
      </c>
      <c r="J17" s="36" t="str">
        <f>IF('Rekapitulace stavby'!AN11="","",'Rekapitulace stavby'!AN11)</f>
        <v>CZ70994234</v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57"/>
      <c r="J18" s="48"/>
      <c r="K18" s="52"/>
    </row>
    <row r="19" s="1" customFormat="1" ht="14.4" customHeight="1">
      <c r="B19" s="47"/>
      <c r="C19" s="48"/>
      <c r="D19" s="41" t="s">
        <v>34</v>
      </c>
      <c r="E19" s="48"/>
      <c r="F19" s="48"/>
      <c r="G19" s="48"/>
      <c r="H19" s="48"/>
      <c r="I19" s="159" t="s">
        <v>29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59" t="s">
        <v>32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57"/>
      <c r="J21" s="48"/>
      <c r="K21" s="52"/>
    </row>
    <row r="22" s="1" customFormat="1" ht="14.4" customHeight="1">
      <c r="B22" s="47"/>
      <c r="C22" s="48"/>
      <c r="D22" s="41" t="s">
        <v>36</v>
      </c>
      <c r="E22" s="48"/>
      <c r="F22" s="48"/>
      <c r="G22" s="48"/>
      <c r="H22" s="48"/>
      <c r="I22" s="159" t="s">
        <v>29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59" t="s">
        <v>32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57"/>
      <c r="J24" s="48"/>
      <c r="K24" s="52"/>
    </row>
    <row r="25" s="1" customFormat="1" ht="14.4" customHeight="1">
      <c r="B25" s="47"/>
      <c r="C25" s="48"/>
      <c r="D25" s="41" t="s">
        <v>39</v>
      </c>
      <c r="E25" s="48"/>
      <c r="F25" s="48"/>
      <c r="G25" s="48"/>
      <c r="H25" s="48"/>
      <c r="I25" s="157"/>
      <c r="J25" s="48"/>
      <c r="K25" s="52"/>
    </row>
    <row r="26" s="7" customFormat="1" ht="16.5" customHeight="1">
      <c r="B26" s="161"/>
      <c r="C26" s="162"/>
      <c r="D26" s="162"/>
      <c r="E26" s="45" t="s">
        <v>23</v>
      </c>
      <c r="F26" s="45"/>
      <c r="G26" s="45"/>
      <c r="H26" s="45"/>
      <c r="I26" s="163"/>
      <c r="J26" s="162"/>
      <c r="K26" s="164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57"/>
      <c r="J27" s="48"/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5"/>
      <c r="J28" s="107"/>
      <c r="K28" s="166"/>
    </row>
    <row r="29" s="1" customFormat="1" ht="25.44" customHeight="1">
      <c r="B29" s="47"/>
      <c r="C29" s="48"/>
      <c r="D29" s="167" t="s">
        <v>40</v>
      </c>
      <c r="E29" s="48"/>
      <c r="F29" s="48"/>
      <c r="G29" s="48"/>
      <c r="H29" s="48"/>
      <c r="I29" s="157"/>
      <c r="J29" s="168">
        <f>ROUND(J83,2)</f>
        <v>0</v>
      </c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5"/>
      <c r="J30" s="107"/>
      <c r="K30" s="166"/>
    </row>
    <row r="31" s="1" customFormat="1" ht="14.4" customHeight="1">
      <c r="B31" s="47"/>
      <c r="C31" s="48"/>
      <c r="D31" s="48"/>
      <c r="E31" s="48"/>
      <c r="F31" s="53" t="s">
        <v>42</v>
      </c>
      <c r="G31" s="48"/>
      <c r="H31" s="48"/>
      <c r="I31" s="169" t="s">
        <v>41</v>
      </c>
      <c r="J31" s="53" t="s">
        <v>43</v>
      </c>
      <c r="K31" s="52"/>
    </row>
    <row r="32" s="1" customFormat="1" ht="14.4" customHeight="1">
      <c r="B32" s="47"/>
      <c r="C32" s="48"/>
      <c r="D32" s="56" t="s">
        <v>44</v>
      </c>
      <c r="E32" s="56" t="s">
        <v>45</v>
      </c>
      <c r="F32" s="170">
        <f>ROUND(SUM(BE83:BE189), 2)</f>
        <v>0</v>
      </c>
      <c r="G32" s="48"/>
      <c r="H32" s="48"/>
      <c r="I32" s="171">
        <v>0.20999999999999999</v>
      </c>
      <c r="J32" s="170">
        <f>ROUND(ROUND((SUM(BE83:BE189)), 2)*I32, 2)</f>
        <v>0</v>
      </c>
      <c r="K32" s="52"/>
    </row>
    <row r="33" s="1" customFormat="1" ht="14.4" customHeight="1">
      <c r="B33" s="47"/>
      <c r="C33" s="48"/>
      <c r="D33" s="48"/>
      <c r="E33" s="56" t="s">
        <v>46</v>
      </c>
      <c r="F33" s="170">
        <f>ROUND(SUM(BF83:BF189), 2)</f>
        <v>0</v>
      </c>
      <c r="G33" s="48"/>
      <c r="H33" s="48"/>
      <c r="I33" s="171">
        <v>0.14999999999999999</v>
      </c>
      <c r="J33" s="170">
        <f>ROUND(ROUND((SUM(BF83:BF189)),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47</v>
      </c>
      <c r="F34" s="170">
        <f>ROUND(SUM(BG83:BG189), 2)</f>
        <v>0</v>
      </c>
      <c r="G34" s="48"/>
      <c r="H34" s="48"/>
      <c r="I34" s="171">
        <v>0.20999999999999999</v>
      </c>
      <c r="J34" s="170">
        <v>0</v>
      </c>
      <c r="K34" s="52"/>
    </row>
    <row r="35" hidden="1" s="1" customFormat="1" ht="14.4" customHeight="1">
      <c r="B35" s="47"/>
      <c r="C35" s="48"/>
      <c r="D35" s="48"/>
      <c r="E35" s="56" t="s">
        <v>48</v>
      </c>
      <c r="F35" s="170">
        <f>ROUND(SUM(BH83:BH189), 2)</f>
        <v>0</v>
      </c>
      <c r="G35" s="48"/>
      <c r="H35" s="48"/>
      <c r="I35" s="171">
        <v>0.14999999999999999</v>
      </c>
      <c r="J35" s="170">
        <v>0</v>
      </c>
      <c r="K35" s="52"/>
    </row>
    <row r="36" hidden="1" s="1" customFormat="1" ht="14.4" customHeight="1">
      <c r="B36" s="47"/>
      <c r="C36" s="48"/>
      <c r="D36" s="48"/>
      <c r="E36" s="56" t="s">
        <v>49</v>
      </c>
      <c r="F36" s="170">
        <f>ROUND(SUM(BI83:BI189), 2)</f>
        <v>0</v>
      </c>
      <c r="G36" s="48"/>
      <c r="H36" s="48"/>
      <c r="I36" s="171">
        <v>0</v>
      </c>
      <c r="J36" s="170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57"/>
      <c r="J37" s="48"/>
      <c r="K37" s="52"/>
    </row>
    <row r="38" s="1" customFormat="1" ht="25.44" customHeight="1">
      <c r="B38" s="47"/>
      <c r="C38" s="172"/>
      <c r="D38" s="173" t="s">
        <v>50</v>
      </c>
      <c r="E38" s="99"/>
      <c r="F38" s="99"/>
      <c r="G38" s="174" t="s">
        <v>51</v>
      </c>
      <c r="H38" s="175" t="s">
        <v>52</v>
      </c>
      <c r="I38" s="176"/>
      <c r="J38" s="177">
        <f>SUM(J29:J36)</f>
        <v>0</v>
      </c>
      <c r="K38" s="178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79"/>
      <c r="J39" s="69"/>
      <c r="K39" s="70"/>
    </row>
    <row r="43" s="1" customFormat="1" ht="6.96" customHeight="1">
      <c r="B43" s="180"/>
      <c r="C43" s="181"/>
      <c r="D43" s="181"/>
      <c r="E43" s="181"/>
      <c r="F43" s="181"/>
      <c r="G43" s="181"/>
      <c r="H43" s="181"/>
      <c r="I43" s="182"/>
      <c r="J43" s="181"/>
      <c r="K43" s="183"/>
    </row>
    <row r="44" s="1" customFormat="1" ht="36.96" customHeight="1">
      <c r="B44" s="47"/>
      <c r="C44" s="31" t="s">
        <v>152</v>
      </c>
      <c r="D44" s="48"/>
      <c r="E44" s="48"/>
      <c r="F44" s="48"/>
      <c r="G44" s="48"/>
      <c r="H44" s="48"/>
      <c r="I44" s="157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57"/>
      <c r="J45" s="48"/>
      <c r="K45" s="52"/>
    </row>
    <row r="46" s="1" customFormat="1" ht="14.4" customHeight="1">
      <c r="B46" s="47"/>
      <c r="C46" s="41" t="s">
        <v>18</v>
      </c>
      <c r="D46" s="48"/>
      <c r="E46" s="48"/>
      <c r="F46" s="48"/>
      <c r="G46" s="48"/>
      <c r="H46" s="48"/>
      <c r="I46" s="157"/>
      <c r="J46" s="48"/>
      <c r="K46" s="52"/>
    </row>
    <row r="47" s="1" customFormat="1" ht="16.5" customHeight="1">
      <c r="B47" s="47"/>
      <c r="C47" s="48"/>
      <c r="D47" s="48"/>
      <c r="E47" s="156" t="str">
        <f>E7</f>
        <v>Zvýšení bezpečnosti na železničních přejezdech v km 12,960 a 23,750 v ŽST Straškov</v>
      </c>
      <c r="F47" s="41"/>
      <c r="G47" s="41"/>
      <c r="H47" s="41"/>
      <c r="I47" s="157"/>
      <c r="J47" s="48"/>
      <c r="K47" s="52"/>
    </row>
    <row r="48">
      <c r="B48" s="29"/>
      <c r="C48" s="41" t="s">
        <v>148</v>
      </c>
      <c r="D48" s="30"/>
      <c r="E48" s="30"/>
      <c r="F48" s="30"/>
      <c r="G48" s="30"/>
      <c r="H48" s="30"/>
      <c r="I48" s="155"/>
      <c r="J48" s="30"/>
      <c r="K48" s="32"/>
    </row>
    <row r="49" s="1" customFormat="1" ht="16.5" customHeight="1">
      <c r="B49" s="47"/>
      <c r="C49" s="48"/>
      <c r="D49" s="48"/>
      <c r="E49" s="156" t="s">
        <v>702</v>
      </c>
      <c r="F49" s="48"/>
      <c r="G49" s="48"/>
      <c r="H49" s="48"/>
      <c r="I49" s="157"/>
      <c r="J49" s="48"/>
      <c r="K49" s="52"/>
    </row>
    <row r="50" s="1" customFormat="1" ht="14.4" customHeight="1">
      <c r="B50" s="47"/>
      <c r="C50" s="41" t="s">
        <v>150</v>
      </c>
      <c r="D50" s="48"/>
      <c r="E50" s="48"/>
      <c r="F50" s="48"/>
      <c r="G50" s="48"/>
      <c r="H50" s="48"/>
      <c r="I50" s="157"/>
      <c r="J50" s="48"/>
      <c r="K50" s="52"/>
    </row>
    <row r="51" s="1" customFormat="1" ht="17.25" customHeight="1">
      <c r="B51" s="47"/>
      <c r="C51" s="48"/>
      <c r="D51" s="48"/>
      <c r="E51" s="158" t="str">
        <f>E11</f>
        <v>2.02 - PZS v km 12,960 - ÚOŽI</v>
      </c>
      <c r="F51" s="48"/>
      <c r="G51" s="48"/>
      <c r="H51" s="48"/>
      <c r="I51" s="157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57"/>
      <c r="J52" s="48"/>
      <c r="K52" s="52"/>
    </row>
    <row r="53" s="1" customFormat="1" ht="18" customHeight="1">
      <c r="B53" s="47"/>
      <c r="C53" s="41" t="s">
        <v>24</v>
      </c>
      <c r="D53" s="48"/>
      <c r="E53" s="48"/>
      <c r="F53" s="36" t="str">
        <f>F14</f>
        <v>Straškov</v>
      </c>
      <c r="G53" s="48"/>
      <c r="H53" s="48"/>
      <c r="I53" s="159" t="s">
        <v>26</v>
      </c>
      <c r="J53" s="160" t="str">
        <f>IF(J14="","",J14)</f>
        <v>24. 10. 2018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57"/>
      <c r="J54" s="48"/>
      <c r="K54" s="52"/>
    </row>
    <row r="55" s="1" customFormat="1">
      <c r="B55" s="47"/>
      <c r="C55" s="41" t="s">
        <v>28</v>
      </c>
      <c r="D55" s="48"/>
      <c r="E55" s="48"/>
      <c r="F55" s="36" t="str">
        <f>E17</f>
        <v>SŽDC, s.o.</v>
      </c>
      <c r="G55" s="48"/>
      <c r="H55" s="48"/>
      <c r="I55" s="159" t="s">
        <v>36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34</v>
      </c>
      <c r="D56" s="48"/>
      <c r="E56" s="48"/>
      <c r="F56" s="36" t="str">
        <f>IF(E20="","",E20)</f>
        <v/>
      </c>
      <c r="G56" s="48"/>
      <c r="H56" s="48"/>
      <c r="I56" s="157"/>
      <c r="J56" s="184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57"/>
      <c r="J57" s="48"/>
      <c r="K57" s="52"/>
    </row>
    <row r="58" s="1" customFormat="1" ht="29.28" customHeight="1">
      <c r="B58" s="47"/>
      <c r="C58" s="185" t="s">
        <v>153</v>
      </c>
      <c r="D58" s="172"/>
      <c r="E58" s="172"/>
      <c r="F58" s="172"/>
      <c r="G58" s="172"/>
      <c r="H58" s="172"/>
      <c r="I58" s="186"/>
      <c r="J58" s="187" t="s">
        <v>154</v>
      </c>
      <c r="K58" s="188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57"/>
      <c r="J59" s="48"/>
      <c r="K59" s="52"/>
    </row>
    <row r="60" s="1" customFormat="1" ht="29.28" customHeight="1">
      <c r="B60" s="47"/>
      <c r="C60" s="189" t="s">
        <v>155</v>
      </c>
      <c r="D60" s="48"/>
      <c r="E60" s="48"/>
      <c r="F60" s="48"/>
      <c r="G60" s="48"/>
      <c r="H60" s="48"/>
      <c r="I60" s="157"/>
      <c r="J60" s="168">
        <f>J83</f>
        <v>0</v>
      </c>
      <c r="K60" s="52"/>
      <c r="AU60" s="25" t="s">
        <v>156</v>
      </c>
    </row>
    <row r="61" s="8" customFormat="1" ht="24.96" customHeight="1">
      <c r="B61" s="190"/>
      <c r="C61" s="191"/>
      <c r="D61" s="192" t="s">
        <v>222</v>
      </c>
      <c r="E61" s="193"/>
      <c r="F61" s="193"/>
      <c r="G61" s="193"/>
      <c r="H61" s="193"/>
      <c r="I61" s="194"/>
      <c r="J61" s="195">
        <f>J84</f>
        <v>0</v>
      </c>
      <c r="K61" s="196"/>
    </row>
    <row r="62" s="1" customFormat="1" ht="21.84" customHeight="1">
      <c r="B62" s="47"/>
      <c r="C62" s="48"/>
      <c r="D62" s="48"/>
      <c r="E62" s="48"/>
      <c r="F62" s="48"/>
      <c r="G62" s="48"/>
      <c r="H62" s="48"/>
      <c r="I62" s="157"/>
      <c r="J62" s="48"/>
      <c r="K62" s="52"/>
    </row>
    <row r="63" s="1" customFormat="1" ht="6.96" customHeight="1">
      <c r="B63" s="68"/>
      <c r="C63" s="69"/>
      <c r="D63" s="69"/>
      <c r="E63" s="69"/>
      <c r="F63" s="69"/>
      <c r="G63" s="69"/>
      <c r="H63" s="69"/>
      <c r="I63" s="179"/>
      <c r="J63" s="69"/>
      <c r="K63" s="70"/>
    </row>
    <row r="67" s="1" customFormat="1" ht="6.96" customHeight="1">
      <c r="B67" s="71"/>
      <c r="C67" s="72"/>
      <c r="D67" s="72"/>
      <c r="E67" s="72"/>
      <c r="F67" s="72"/>
      <c r="G67" s="72"/>
      <c r="H67" s="72"/>
      <c r="I67" s="182"/>
      <c r="J67" s="72"/>
      <c r="K67" s="72"/>
      <c r="L67" s="73"/>
    </row>
    <row r="68" s="1" customFormat="1" ht="36.96" customHeight="1">
      <c r="B68" s="47"/>
      <c r="C68" s="74" t="s">
        <v>162</v>
      </c>
      <c r="D68" s="75"/>
      <c r="E68" s="75"/>
      <c r="F68" s="75"/>
      <c r="G68" s="75"/>
      <c r="H68" s="75"/>
      <c r="I68" s="204"/>
      <c r="J68" s="75"/>
      <c r="K68" s="75"/>
      <c r="L68" s="73"/>
    </row>
    <row r="69" s="1" customFormat="1" ht="6.96" customHeight="1">
      <c r="B69" s="47"/>
      <c r="C69" s="75"/>
      <c r="D69" s="75"/>
      <c r="E69" s="75"/>
      <c r="F69" s="75"/>
      <c r="G69" s="75"/>
      <c r="H69" s="75"/>
      <c r="I69" s="204"/>
      <c r="J69" s="75"/>
      <c r="K69" s="75"/>
      <c r="L69" s="73"/>
    </row>
    <row r="70" s="1" customFormat="1" ht="14.4" customHeight="1">
      <c r="B70" s="47"/>
      <c r="C70" s="77" t="s">
        <v>18</v>
      </c>
      <c r="D70" s="75"/>
      <c r="E70" s="75"/>
      <c r="F70" s="75"/>
      <c r="G70" s="75"/>
      <c r="H70" s="75"/>
      <c r="I70" s="204"/>
      <c r="J70" s="75"/>
      <c r="K70" s="75"/>
      <c r="L70" s="73"/>
    </row>
    <row r="71" s="1" customFormat="1" ht="16.5" customHeight="1">
      <c r="B71" s="47"/>
      <c r="C71" s="75"/>
      <c r="D71" s="75"/>
      <c r="E71" s="205" t="str">
        <f>E7</f>
        <v>Zvýšení bezpečnosti na železničních přejezdech v km 12,960 a 23,750 v ŽST Straškov</v>
      </c>
      <c r="F71" s="77"/>
      <c r="G71" s="77"/>
      <c r="H71" s="77"/>
      <c r="I71" s="204"/>
      <c r="J71" s="75"/>
      <c r="K71" s="75"/>
      <c r="L71" s="73"/>
    </row>
    <row r="72">
      <c r="B72" s="29"/>
      <c r="C72" s="77" t="s">
        <v>148</v>
      </c>
      <c r="D72" s="206"/>
      <c r="E72" s="206"/>
      <c r="F72" s="206"/>
      <c r="G72" s="206"/>
      <c r="H72" s="206"/>
      <c r="I72" s="149"/>
      <c r="J72" s="206"/>
      <c r="K72" s="206"/>
      <c r="L72" s="207"/>
    </row>
    <row r="73" s="1" customFormat="1" ht="16.5" customHeight="1">
      <c r="B73" s="47"/>
      <c r="C73" s="75"/>
      <c r="D73" s="75"/>
      <c r="E73" s="205" t="s">
        <v>702</v>
      </c>
      <c r="F73" s="75"/>
      <c r="G73" s="75"/>
      <c r="H73" s="75"/>
      <c r="I73" s="204"/>
      <c r="J73" s="75"/>
      <c r="K73" s="75"/>
      <c r="L73" s="73"/>
    </row>
    <row r="74" s="1" customFormat="1" ht="14.4" customHeight="1">
      <c r="B74" s="47"/>
      <c r="C74" s="77" t="s">
        <v>150</v>
      </c>
      <c r="D74" s="75"/>
      <c r="E74" s="75"/>
      <c r="F74" s="75"/>
      <c r="G74" s="75"/>
      <c r="H74" s="75"/>
      <c r="I74" s="204"/>
      <c r="J74" s="75"/>
      <c r="K74" s="75"/>
      <c r="L74" s="73"/>
    </row>
    <row r="75" s="1" customFormat="1" ht="17.25" customHeight="1">
      <c r="B75" s="47"/>
      <c r="C75" s="75"/>
      <c r="D75" s="75"/>
      <c r="E75" s="83" t="str">
        <f>E11</f>
        <v>2.02 - PZS v km 12,960 - ÚOŽI</v>
      </c>
      <c r="F75" s="75"/>
      <c r="G75" s="75"/>
      <c r="H75" s="75"/>
      <c r="I75" s="204"/>
      <c r="J75" s="75"/>
      <c r="K75" s="75"/>
      <c r="L75" s="73"/>
    </row>
    <row r="76" s="1" customFormat="1" ht="6.96" customHeight="1">
      <c r="B76" s="47"/>
      <c r="C76" s="75"/>
      <c r="D76" s="75"/>
      <c r="E76" s="75"/>
      <c r="F76" s="75"/>
      <c r="G76" s="75"/>
      <c r="H76" s="75"/>
      <c r="I76" s="204"/>
      <c r="J76" s="75"/>
      <c r="K76" s="75"/>
      <c r="L76" s="73"/>
    </row>
    <row r="77" s="1" customFormat="1" ht="18" customHeight="1">
      <c r="B77" s="47"/>
      <c r="C77" s="77" t="s">
        <v>24</v>
      </c>
      <c r="D77" s="75"/>
      <c r="E77" s="75"/>
      <c r="F77" s="208" t="str">
        <f>F14</f>
        <v>Straškov</v>
      </c>
      <c r="G77" s="75"/>
      <c r="H77" s="75"/>
      <c r="I77" s="209" t="s">
        <v>26</v>
      </c>
      <c r="J77" s="86" t="str">
        <f>IF(J14="","",J14)</f>
        <v>24. 10. 2018</v>
      </c>
      <c r="K77" s="75"/>
      <c r="L77" s="73"/>
    </row>
    <row r="78" s="1" customFormat="1" ht="6.96" customHeight="1">
      <c r="B78" s="47"/>
      <c r="C78" s="75"/>
      <c r="D78" s="75"/>
      <c r="E78" s="75"/>
      <c r="F78" s="75"/>
      <c r="G78" s="75"/>
      <c r="H78" s="75"/>
      <c r="I78" s="204"/>
      <c r="J78" s="75"/>
      <c r="K78" s="75"/>
      <c r="L78" s="73"/>
    </row>
    <row r="79" s="1" customFormat="1">
      <c r="B79" s="47"/>
      <c r="C79" s="77" t="s">
        <v>28</v>
      </c>
      <c r="D79" s="75"/>
      <c r="E79" s="75"/>
      <c r="F79" s="208" t="str">
        <f>E17</f>
        <v>SŽDC, s.o.</v>
      </c>
      <c r="G79" s="75"/>
      <c r="H79" s="75"/>
      <c r="I79" s="209" t="s">
        <v>36</v>
      </c>
      <c r="J79" s="208" t="str">
        <f>E23</f>
        <v xml:space="preserve"> </v>
      </c>
      <c r="K79" s="75"/>
      <c r="L79" s="73"/>
    </row>
    <row r="80" s="1" customFormat="1" ht="14.4" customHeight="1">
      <c r="B80" s="47"/>
      <c r="C80" s="77" t="s">
        <v>34</v>
      </c>
      <c r="D80" s="75"/>
      <c r="E80" s="75"/>
      <c r="F80" s="208" t="str">
        <f>IF(E20="","",E20)</f>
        <v/>
      </c>
      <c r="G80" s="75"/>
      <c r="H80" s="75"/>
      <c r="I80" s="204"/>
      <c r="J80" s="75"/>
      <c r="K80" s="75"/>
      <c r="L80" s="73"/>
    </row>
    <row r="81" s="1" customFormat="1" ht="10.32" customHeight="1">
      <c r="B81" s="47"/>
      <c r="C81" s="75"/>
      <c r="D81" s="75"/>
      <c r="E81" s="75"/>
      <c r="F81" s="75"/>
      <c r="G81" s="75"/>
      <c r="H81" s="75"/>
      <c r="I81" s="204"/>
      <c r="J81" s="75"/>
      <c r="K81" s="75"/>
      <c r="L81" s="73"/>
    </row>
    <row r="82" s="10" customFormat="1" ht="29.28" customHeight="1">
      <c r="B82" s="210"/>
      <c r="C82" s="211" t="s">
        <v>163</v>
      </c>
      <c r="D82" s="212" t="s">
        <v>59</v>
      </c>
      <c r="E82" s="212" t="s">
        <v>55</v>
      </c>
      <c r="F82" s="212" t="s">
        <v>164</v>
      </c>
      <c r="G82" s="212" t="s">
        <v>165</v>
      </c>
      <c r="H82" s="212" t="s">
        <v>166</v>
      </c>
      <c r="I82" s="213" t="s">
        <v>167</v>
      </c>
      <c r="J82" s="212" t="s">
        <v>154</v>
      </c>
      <c r="K82" s="214" t="s">
        <v>168</v>
      </c>
      <c r="L82" s="215"/>
      <c r="M82" s="103" t="s">
        <v>169</v>
      </c>
      <c r="N82" s="104" t="s">
        <v>44</v>
      </c>
      <c r="O82" s="104" t="s">
        <v>170</v>
      </c>
      <c r="P82" s="104" t="s">
        <v>171</v>
      </c>
      <c r="Q82" s="104" t="s">
        <v>172</v>
      </c>
      <c r="R82" s="104" t="s">
        <v>173</v>
      </c>
      <c r="S82" s="104" t="s">
        <v>174</v>
      </c>
      <c r="T82" s="105" t="s">
        <v>175</v>
      </c>
    </row>
    <row r="83" s="1" customFormat="1" ht="29.28" customHeight="1">
      <c r="B83" s="47"/>
      <c r="C83" s="109" t="s">
        <v>155</v>
      </c>
      <c r="D83" s="75"/>
      <c r="E83" s="75"/>
      <c r="F83" s="75"/>
      <c r="G83" s="75"/>
      <c r="H83" s="75"/>
      <c r="I83" s="204"/>
      <c r="J83" s="216">
        <f>BK83</f>
        <v>0</v>
      </c>
      <c r="K83" s="75"/>
      <c r="L83" s="73"/>
      <c r="M83" s="106"/>
      <c r="N83" s="107"/>
      <c r="O83" s="107"/>
      <c r="P83" s="217">
        <f>P84</f>
        <v>0</v>
      </c>
      <c r="Q83" s="107"/>
      <c r="R83" s="217">
        <f>R84</f>
        <v>0</v>
      </c>
      <c r="S83" s="107"/>
      <c r="T83" s="218">
        <f>T84</f>
        <v>0</v>
      </c>
      <c r="AT83" s="25" t="s">
        <v>73</v>
      </c>
      <c r="AU83" s="25" t="s">
        <v>156</v>
      </c>
      <c r="BK83" s="219">
        <f>BK84</f>
        <v>0</v>
      </c>
    </row>
    <row r="84" s="11" customFormat="1" ht="37.44" customHeight="1">
      <c r="B84" s="220"/>
      <c r="C84" s="221"/>
      <c r="D84" s="222" t="s">
        <v>73</v>
      </c>
      <c r="E84" s="223" t="s">
        <v>223</v>
      </c>
      <c r="F84" s="223" t="s">
        <v>224</v>
      </c>
      <c r="G84" s="221"/>
      <c r="H84" s="221"/>
      <c r="I84" s="224"/>
      <c r="J84" s="225">
        <f>BK84</f>
        <v>0</v>
      </c>
      <c r="K84" s="221"/>
      <c r="L84" s="226"/>
      <c r="M84" s="227"/>
      <c r="N84" s="228"/>
      <c r="O84" s="228"/>
      <c r="P84" s="229">
        <f>SUM(P85:P189)</f>
        <v>0</v>
      </c>
      <c r="Q84" s="228"/>
      <c r="R84" s="229">
        <f>SUM(R85:R189)</f>
        <v>0</v>
      </c>
      <c r="S84" s="228"/>
      <c r="T84" s="230">
        <f>SUM(T85:T189)</f>
        <v>0</v>
      </c>
      <c r="AR84" s="231" t="s">
        <v>185</v>
      </c>
      <c r="AT84" s="232" t="s">
        <v>73</v>
      </c>
      <c r="AU84" s="232" t="s">
        <v>74</v>
      </c>
      <c r="AY84" s="231" t="s">
        <v>178</v>
      </c>
      <c r="BK84" s="233">
        <f>SUM(BK85:BK189)</f>
        <v>0</v>
      </c>
    </row>
    <row r="85" s="1" customFormat="1" ht="51" customHeight="1">
      <c r="B85" s="47"/>
      <c r="C85" s="236" t="s">
        <v>81</v>
      </c>
      <c r="D85" s="236" t="s">
        <v>180</v>
      </c>
      <c r="E85" s="237" t="s">
        <v>225</v>
      </c>
      <c r="F85" s="238" t="s">
        <v>226</v>
      </c>
      <c r="G85" s="239" t="s">
        <v>183</v>
      </c>
      <c r="H85" s="240">
        <v>2</v>
      </c>
      <c r="I85" s="241"/>
      <c r="J85" s="242">
        <f>ROUND(I85*H85,2)</f>
        <v>0</v>
      </c>
      <c r="K85" s="238" t="s">
        <v>227</v>
      </c>
      <c r="L85" s="73"/>
      <c r="M85" s="243" t="s">
        <v>23</v>
      </c>
      <c r="N85" s="244" t="s">
        <v>45</v>
      </c>
      <c r="O85" s="48"/>
      <c r="P85" s="245">
        <f>O85*H85</f>
        <v>0</v>
      </c>
      <c r="Q85" s="245">
        <v>0</v>
      </c>
      <c r="R85" s="245">
        <f>Q85*H85</f>
        <v>0</v>
      </c>
      <c r="S85" s="245">
        <v>0</v>
      </c>
      <c r="T85" s="246">
        <f>S85*H85</f>
        <v>0</v>
      </c>
      <c r="AR85" s="25" t="s">
        <v>218</v>
      </c>
      <c r="AT85" s="25" t="s">
        <v>180</v>
      </c>
      <c r="AU85" s="25" t="s">
        <v>81</v>
      </c>
      <c r="AY85" s="25" t="s">
        <v>178</v>
      </c>
      <c r="BE85" s="247">
        <f>IF(N85="základní",J85,0)</f>
        <v>0</v>
      </c>
      <c r="BF85" s="247">
        <f>IF(N85="snížená",J85,0)</f>
        <v>0</v>
      </c>
      <c r="BG85" s="247">
        <f>IF(N85="zákl. přenesená",J85,0)</f>
        <v>0</v>
      </c>
      <c r="BH85" s="247">
        <f>IF(N85="sníž. přenesená",J85,0)</f>
        <v>0</v>
      </c>
      <c r="BI85" s="247">
        <f>IF(N85="nulová",J85,0)</f>
        <v>0</v>
      </c>
      <c r="BJ85" s="25" t="s">
        <v>81</v>
      </c>
      <c r="BK85" s="247">
        <f>ROUND(I85*H85,2)</f>
        <v>0</v>
      </c>
      <c r="BL85" s="25" t="s">
        <v>218</v>
      </c>
      <c r="BM85" s="25" t="s">
        <v>712</v>
      </c>
    </row>
    <row r="86" s="1" customFormat="1" ht="16.5" customHeight="1">
      <c r="B86" s="47"/>
      <c r="C86" s="236" t="s">
        <v>83</v>
      </c>
      <c r="D86" s="236" t="s">
        <v>180</v>
      </c>
      <c r="E86" s="237" t="s">
        <v>229</v>
      </c>
      <c r="F86" s="238" t="s">
        <v>230</v>
      </c>
      <c r="G86" s="239" t="s">
        <v>183</v>
      </c>
      <c r="H86" s="240">
        <v>7</v>
      </c>
      <c r="I86" s="241"/>
      <c r="J86" s="242">
        <f>ROUND(I86*H86,2)</f>
        <v>0</v>
      </c>
      <c r="K86" s="238" t="s">
        <v>227</v>
      </c>
      <c r="L86" s="73"/>
      <c r="M86" s="243" t="s">
        <v>23</v>
      </c>
      <c r="N86" s="244" t="s">
        <v>45</v>
      </c>
      <c r="O86" s="48"/>
      <c r="P86" s="245">
        <f>O86*H86</f>
        <v>0</v>
      </c>
      <c r="Q86" s="245">
        <v>0</v>
      </c>
      <c r="R86" s="245">
        <f>Q86*H86</f>
        <v>0</v>
      </c>
      <c r="S86" s="245">
        <v>0</v>
      </c>
      <c r="T86" s="246">
        <f>S86*H86</f>
        <v>0</v>
      </c>
      <c r="AR86" s="25" t="s">
        <v>218</v>
      </c>
      <c r="AT86" s="25" t="s">
        <v>180</v>
      </c>
      <c r="AU86" s="25" t="s">
        <v>81</v>
      </c>
      <c r="AY86" s="25" t="s">
        <v>178</v>
      </c>
      <c r="BE86" s="247">
        <f>IF(N86="základní",J86,0)</f>
        <v>0</v>
      </c>
      <c r="BF86" s="247">
        <f>IF(N86="snížená",J86,0)</f>
        <v>0</v>
      </c>
      <c r="BG86" s="247">
        <f>IF(N86="zákl. přenesená",J86,0)</f>
        <v>0</v>
      </c>
      <c r="BH86" s="247">
        <f>IF(N86="sníž. přenesená",J86,0)</f>
        <v>0</v>
      </c>
      <c r="BI86" s="247">
        <f>IF(N86="nulová",J86,0)</f>
        <v>0</v>
      </c>
      <c r="BJ86" s="25" t="s">
        <v>81</v>
      </c>
      <c r="BK86" s="247">
        <f>ROUND(I86*H86,2)</f>
        <v>0</v>
      </c>
      <c r="BL86" s="25" t="s">
        <v>218</v>
      </c>
      <c r="BM86" s="25" t="s">
        <v>713</v>
      </c>
    </row>
    <row r="87" s="1" customFormat="1" ht="25.5" customHeight="1">
      <c r="B87" s="47"/>
      <c r="C87" s="236" t="s">
        <v>191</v>
      </c>
      <c r="D87" s="236" t="s">
        <v>180</v>
      </c>
      <c r="E87" s="237" t="s">
        <v>232</v>
      </c>
      <c r="F87" s="238" t="s">
        <v>233</v>
      </c>
      <c r="G87" s="239" t="s">
        <v>183</v>
      </c>
      <c r="H87" s="240">
        <v>2</v>
      </c>
      <c r="I87" s="241"/>
      <c r="J87" s="242">
        <f>ROUND(I87*H87,2)</f>
        <v>0</v>
      </c>
      <c r="K87" s="238" t="s">
        <v>227</v>
      </c>
      <c r="L87" s="73"/>
      <c r="M87" s="243" t="s">
        <v>23</v>
      </c>
      <c r="N87" s="244" t="s">
        <v>45</v>
      </c>
      <c r="O87" s="48"/>
      <c r="P87" s="245">
        <f>O87*H87</f>
        <v>0</v>
      </c>
      <c r="Q87" s="245">
        <v>0</v>
      </c>
      <c r="R87" s="245">
        <f>Q87*H87</f>
        <v>0</v>
      </c>
      <c r="S87" s="245">
        <v>0</v>
      </c>
      <c r="T87" s="246">
        <f>S87*H87</f>
        <v>0</v>
      </c>
      <c r="AR87" s="25" t="s">
        <v>218</v>
      </c>
      <c r="AT87" s="25" t="s">
        <v>180</v>
      </c>
      <c r="AU87" s="25" t="s">
        <v>81</v>
      </c>
      <c r="AY87" s="25" t="s">
        <v>178</v>
      </c>
      <c r="BE87" s="247">
        <f>IF(N87="základní",J87,0)</f>
        <v>0</v>
      </c>
      <c r="BF87" s="247">
        <f>IF(N87="snížená",J87,0)</f>
        <v>0</v>
      </c>
      <c r="BG87" s="247">
        <f>IF(N87="zákl. přenesená",J87,0)</f>
        <v>0</v>
      </c>
      <c r="BH87" s="247">
        <f>IF(N87="sníž. přenesená",J87,0)</f>
        <v>0</v>
      </c>
      <c r="BI87" s="247">
        <f>IF(N87="nulová",J87,0)</f>
        <v>0</v>
      </c>
      <c r="BJ87" s="25" t="s">
        <v>81</v>
      </c>
      <c r="BK87" s="247">
        <f>ROUND(I87*H87,2)</f>
        <v>0</v>
      </c>
      <c r="BL87" s="25" t="s">
        <v>218</v>
      </c>
      <c r="BM87" s="25" t="s">
        <v>714</v>
      </c>
    </row>
    <row r="88" s="1" customFormat="1" ht="16.5" customHeight="1">
      <c r="B88" s="47"/>
      <c r="C88" s="236" t="s">
        <v>185</v>
      </c>
      <c r="D88" s="236" t="s">
        <v>180</v>
      </c>
      <c r="E88" s="237" t="s">
        <v>715</v>
      </c>
      <c r="F88" s="238" t="s">
        <v>716</v>
      </c>
      <c r="G88" s="239" t="s">
        <v>183</v>
      </c>
      <c r="H88" s="240">
        <v>1</v>
      </c>
      <c r="I88" s="241"/>
      <c r="J88" s="242">
        <f>ROUND(I88*H88,2)</f>
        <v>0</v>
      </c>
      <c r="K88" s="238" t="s">
        <v>227</v>
      </c>
      <c r="L88" s="73"/>
      <c r="M88" s="243" t="s">
        <v>23</v>
      </c>
      <c r="N88" s="244" t="s">
        <v>45</v>
      </c>
      <c r="O88" s="48"/>
      <c r="P88" s="245">
        <f>O88*H88</f>
        <v>0</v>
      </c>
      <c r="Q88" s="245">
        <v>0</v>
      </c>
      <c r="R88" s="245">
        <f>Q88*H88</f>
        <v>0</v>
      </c>
      <c r="S88" s="245">
        <v>0</v>
      </c>
      <c r="T88" s="246">
        <f>S88*H88</f>
        <v>0</v>
      </c>
      <c r="AR88" s="25" t="s">
        <v>218</v>
      </c>
      <c r="AT88" s="25" t="s">
        <v>180</v>
      </c>
      <c r="AU88" s="25" t="s">
        <v>81</v>
      </c>
      <c r="AY88" s="25" t="s">
        <v>178</v>
      </c>
      <c r="BE88" s="247">
        <f>IF(N88="základní",J88,0)</f>
        <v>0</v>
      </c>
      <c r="BF88" s="247">
        <f>IF(N88="snížená",J88,0)</f>
        <v>0</v>
      </c>
      <c r="BG88" s="247">
        <f>IF(N88="zákl. přenesená",J88,0)</f>
        <v>0</v>
      </c>
      <c r="BH88" s="247">
        <f>IF(N88="sníž. přenesená",J88,0)</f>
        <v>0</v>
      </c>
      <c r="BI88" s="247">
        <f>IF(N88="nulová",J88,0)</f>
        <v>0</v>
      </c>
      <c r="BJ88" s="25" t="s">
        <v>81</v>
      </c>
      <c r="BK88" s="247">
        <f>ROUND(I88*H88,2)</f>
        <v>0</v>
      </c>
      <c r="BL88" s="25" t="s">
        <v>218</v>
      </c>
      <c r="BM88" s="25" t="s">
        <v>717</v>
      </c>
    </row>
    <row r="89" s="1" customFormat="1" ht="25.5" customHeight="1">
      <c r="B89" s="47"/>
      <c r="C89" s="251" t="s">
        <v>208</v>
      </c>
      <c r="D89" s="251" t="s">
        <v>189</v>
      </c>
      <c r="E89" s="252" t="s">
        <v>238</v>
      </c>
      <c r="F89" s="253" t="s">
        <v>239</v>
      </c>
      <c r="G89" s="254" t="s">
        <v>183</v>
      </c>
      <c r="H89" s="255">
        <v>1</v>
      </c>
      <c r="I89" s="256"/>
      <c r="J89" s="257">
        <f>ROUND(I89*H89,2)</f>
        <v>0</v>
      </c>
      <c r="K89" s="253" t="s">
        <v>227</v>
      </c>
      <c r="L89" s="258"/>
      <c r="M89" s="259" t="s">
        <v>23</v>
      </c>
      <c r="N89" s="260" t="s">
        <v>45</v>
      </c>
      <c r="O89" s="48"/>
      <c r="P89" s="245">
        <f>O89*H89</f>
        <v>0</v>
      </c>
      <c r="Q89" s="245">
        <v>0</v>
      </c>
      <c r="R89" s="245">
        <f>Q89*H89</f>
        <v>0</v>
      </c>
      <c r="S89" s="245">
        <v>0</v>
      </c>
      <c r="T89" s="246">
        <f>S89*H89</f>
        <v>0</v>
      </c>
      <c r="AR89" s="25" t="s">
        <v>240</v>
      </c>
      <c r="AT89" s="25" t="s">
        <v>189</v>
      </c>
      <c r="AU89" s="25" t="s">
        <v>81</v>
      </c>
      <c r="AY89" s="25" t="s">
        <v>178</v>
      </c>
      <c r="BE89" s="247">
        <f>IF(N89="základní",J89,0)</f>
        <v>0</v>
      </c>
      <c r="BF89" s="247">
        <f>IF(N89="snížená",J89,0)</f>
        <v>0</v>
      </c>
      <c r="BG89" s="247">
        <f>IF(N89="zákl. přenesená",J89,0)</f>
        <v>0</v>
      </c>
      <c r="BH89" s="247">
        <f>IF(N89="sníž. přenesená",J89,0)</f>
        <v>0</v>
      </c>
      <c r="BI89" s="247">
        <f>IF(N89="nulová",J89,0)</f>
        <v>0</v>
      </c>
      <c r="BJ89" s="25" t="s">
        <v>81</v>
      </c>
      <c r="BK89" s="247">
        <f>ROUND(I89*H89,2)</f>
        <v>0</v>
      </c>
      <c r="BL89" s="25" t="s">
        <v>240</v>
      </c>
      <c r="BM89" s="25" t="s">
        <v>718</v>
      </c>
    </row>
    <row r="90" s="1" customFormat="1" ht="25.5" customHeight="1">
      <c r="B90" s="47"/>
      <c r="C90" s="251" t="s">
        <v>215</v>
      </c>
      <c r="D90" s="251" t="s">
        <v>189</v>
      </c>
      <c r="E90" s="252" t="s">
        <v>246</v>
      </c>
      <c r="F90" s="253" t="s">
        <v>247</v>
      </c>
      <c r="G90" s="254" t="s">
        <v>183</v>
      </c>
      <c r="H90" s="255">
        <v>2</v>
      </c>
      <c r="I90" s="256"/>
      <c r="J90" s="257">
        <f>ROUND(I90*H90,2)</f>
        <v>0</v>
      </c>
      <c r="K90" s="253" t="s">
        <v>227</v>
      </c>
      <c r="L90" s="258"/>
      <c r="M90" s="259" t="s">
        <v>23</v>
      </c>
      <c r="N90" s="260" t="s">
        <v>45</v>
      </c>
      <c r="O90" s="48"/>
      <c r="P90" s="245">
        <f>O90*H90</f>
        <v>0</v>
      </c>
      <c r="Q90" s="245">
        <v>0</v>
      </c>
      <c r="R90" s="245">
        <f>Q90*H90</f>
        <v>0</v>
      </c>
      <c r="S90" s="245">
        <v>0</v>
      </c>
      <c r="T90" s="246">
        <f>S90*H90</f>
        <v>0</v>
      </c>
      <c r="AR90" s="25" t="s">
        <v>240</v>
      </c>
      <c r="AT90" s="25" t="s">
        <v>189</v>
      </c>
      <c r="AU90" s="25" t="s">
        <v>81</v>
      </c>
      <c r="AY90" s="25" t="s">
        <v>178</v>
      </c>
      <c r="BE90" s="247">
        <f>IF(N90="základní",J90,0)</f>
        <v>0</v>
      </c>
      <c r="BF90" s="247">
        <f>IF(N90="snížená",J90,0)</f>
        <v>0</v>
      </c>
      <c r="BG90" s="247">
        <f>IF(N90="zákl. přenesená",J90,0)</f>
        <v>0</v>
      </c>
      <c r="BH90" s="247">
        <f>IF(N90="sníž. přenesená",J90,0)</f>
        <v>0</v>
      </c>
      <c r="BI90" s="247">
        <f>IF(N90="nulová",J90,0)</f>
        <v>0</v>
      </c>
      <c r="BJ90" s="25" t="s">
        <v>81</v>
      </c>
      <c r="BK90" s="247">
        <f>ROUND(I90*H90,2)</f>
        <v>0</v>
      </c>
      <c r="BL90" s="25" t="s">
        <v>240</v>
      </c>
      <c r="BM90" s="25" t="s">
        <v>719</v>
      </c>
    </row>
    <row r="91" s="1" customFormat="1" ht="25.5" customHeight="1">
      <c r="B91" s="47"/>
      <c r="C91" s="251" t="s">
        <v>245</v>
      </c>
      <c r="D91" s="251" t="s">
        <v>189</v>
      </c>
      <c r="E91" s="252" t="s">
        <v>249</v>
      </c>
      <c r="F91" s="253" t="s">
        <v>250</v>
      </c>
      <c r="G91" s="254" t="s">
        <v>183</v>
      </c>
      <c r="H91" s="255">
        <v>4</v>
      </c>
      <c r="I91" s="256"/>
      <c r="J91" s="257">
        <f>ROUND(I91*H91,2)</f>
        <v>0</v>
      </c>
      <c r="K91" s="253" t="s">
        <v>227</v>
      </c>
      <c r="L91" s="258"/>
      <c r="M91" s="259" t="s">
        <v>23</v>
      </c>
      <c r="N91" s="260" t="s">
        <v>45</v>
      </c>
      <c r="O91" s="48"/>
      <c r="P91" s="245">
        <f>O91*H91</f>
        <v>0</v>
      </c>
      <c r="Q91" s="245">
        <v>0</v>
      </c>
      <c r="R91" s="245">
        <f>Q91*H91</f>
        <v>0</v>
      </c>
      <c r="S91" s="245">
        <v>0</v>
      </c>
      <c r="T91" s="246">
        <f>S91*H91</f>
        <v>0</v>
      </c>
      <c r="AR91" s="25" t="s">
        <v>240</v>
      </c>
      <c r="AT91" s="25" t="s">
        <v>189</v>
      </c>
      <c r="AU91" s="25" t="s">
        <v>81</v>
      </c>
      <c r="AY91" s="25" t="s">
        <v>178</v>
      </c>
      <c r="BE91" s="247">
        <f>IF(N91="základní",J91,0)</f>
        <v>0</v>
      </c>
      <c r="BF91" s="247">
        <f>IF(N91="snížená",J91,0)</f>
        <v>0</v>
      </c>
      <c r="BG91" s="247">
        <f>IF(N91="zákl. přenesená",J91,0)</f>
        <v>0</v>
      </c>
      <c r="BH91" s="247">
        <f>IF(N91="sníž. přenesená",J91,0)</f>
        <v>0</v>
      </c>
      <c r="BI91" s="247">
        <f>IF(N91="nulová",J91,0)</f>
        <v>0</v>
      </c>
      <c r="BJ91" s="25" t="s">
        <v>81</v>
      </c>
      <c r="BK91" s="247">
        <f>ROUND(I91*H91,2)</f>
        <v>0</v>
      </c>
      <c r="BL91" s="25" t="s">
        <v>240</v>
      </c>
      <c r="BM91" s="25" t="s">
        <v>720</v>
      </c>
    </row>
    <row r="92" s="1" customFormat="1" ht="25.5" customHeight="1">
      <c r="B92" s="47"/>
      <c r="C92" s="251" t="s">
        <v>212</v>
      </c>
      <c r="D92" s="251" t="s">
        <v>189</v>
      </c>
      <c r="E92" s="252" t="s">
        <v>721</v>
      </c>
      <c r="F92" s="253" t="s">
        <v>722</v>
      </c>
      <c r="G92" s="254" t="s">
        <v>183</v>
      </c>
      <c r="H92" s="255">
        <v>1</v>
      </c>
      <c r="I92" s="256"/>
      <c r="J92" s="257">
        <f>ROUND(I92*H92,2)</f>
        <v>0</v>
      </c>
      <c r="K92" s="253" t="s">
        <v>227</v>
      </c>
      <c r="L92" s="258"/>
      <c r="M92" s="259" t="s">
        <v>23</v>
      </c>
      <c r="N92" s="260" t="s">
        <v>45</v>
      </c>
      <c r="O92" s="48"/>
      <c r="P92" s="245">
        <f>O92*H92</f>
        <v>0</v>
      </c>
      <c r="Q92" s="245">
        <v>0</v>
      </c>
      <c r="R92" s="245">
        <f>Q92*H92</f>
        <v>0</v>
      </c>
      <c r="S92" s="245">
        <v>0</v>
      </c>
      <c r="T92" s="246">
        <f>S92*H92</f>
        <v>0</v>
      </c>
      <c r="AR92" s="25" t="s">
        <v>240</v>
      </c>
      <c r="AT92" s="25" t="s">
        <v>189</v>
      </c>
      <c r="AU92" s="25" t="s">
        <v>81</v>
      </c>
      <c r="AY92" s="25" t="s">
        <v>178</v>
      </c>
      <c r="BE92" s="247">
        <f>IF(N92="základní",J92,0)</f>
        <v>0</v>
      </c>
      <c r="BF92" s="247">
        <f>IF(N92="snížená",J92,0)</f>
        <v>0</v>
      </c>
      <c r="BG92" s="247">
        <f>IF(N92="zákl. přenesená",J92,0)</f>
        <v>0</v>
      </c>
      <c r="BH92" s="247">
        <f>IF(N92="sníž. přenesená",J92,0)</f>
        <v>0</v>
      </c>
      <c r="BI92" s="247">
        <f>IF(N92="nulová",J92,0)</f>
        <v>0</v>
      </c>
      <c r="BJ92" s="25" t="s">
        <v>81</v>
      </c>
      <c r="BK92" s="247">
        <f>ROUND(I92*H92,2)</f>
        <v>0</v>
      </c>
      <c r="BL92" s="25" t="s">
        <v>240</v>
      </c>
      <c r="BM92" s="25" t="s">
        <v>723</v>
      </c>
    </row>
    <row r="93" s="1" customFormat="1" ht="25.5" customHeight="1">
      <c r="B93" s="47"/>
      <c r="C93" s="251" t="s">
        <v>252</v>
      </c>
      <c r="D93" s="251" t="s">
        <v>189</v>
      </c>
      <c r="E93" s="252" t="s">
        <v>253</v>
      </c>
      <c r="F93" s="253" t="s">
        <v>254</v>
      </c>
      <c r="G93" s="254" t="s">
        <v>183</v>
      </c>
      <c r="H93" s="255">
        <v>1</v>
      </c>
      <c r="I93" s="256"/>
      <c r="J93" s="257">
        <f>ROUND(I93*H93,2)</f>
        <v>0</v>
      </c>
      <c r="K93" s="253" t="s">
        <v>227</v>
      </c>
      <c r="L93" s="258"/>
      <c r="M93" s="259" t="s">
        <v>23</v>
      </c>
      <c r="N93" s="260" t="s">
        <v>45</v>
      </c>
      <c r="O93" s="48"/>
      <c r="P93" s="245">
        <f>O93*H93</f>
        <v>0</v>
      </c>
      <c r="Q93" s="245">
        <v>0</v>
      </c>
      <c r="R93" s="245">
        <f>Q93*H93</f>
        <v>0</v>
      </c>
      <c r="S93" s="245">
        <v>0</v>
      </c>
      <c r="T93" s="246">
        <f>S93*H93</f>
        <v>0</v>
      </c>
      <c r="AR93" s="25" t="s">
        <v>240</v>
      </c>
      <c r="AT93" s="25" t="s">
        <v>189</v>
      </c>
      <c r="AU93" s="25" t="s">
        <v>81</v>
      </c>
      <c r="AY93" s="25" t="s">
        <v>178</v>
      </c>
      <c r="BE93" s="247">
        <f>IF(N93="základní",J93,0)</f>
        <v>0</v>
      </c>
      <c r="BF93" s="247">
        <f>IF(N93="snížená",J93,0)</f>
        <v>0</v>
      </c>
      <c r="BG93" s="247">
        <f>IF(N93="zákl. přenesená",J93,0)</f>
        <v>0</v>
      </c>
      <c r="BH93" s="247">
        <f>IF(N93="sníž. přenesená",J93,0)</f>
        <v>0</v>
      </c>
      <c r="BI93" s="247">
        <f>IF(N93="nulová",J93,0)</f>
        <v>0</v>
      </c>
      <c r="BJ93" s="25" t="s">
        <v>81</v>
      </c>
      <c r="BK93" s="247">
        <f>ROUND(I93*H93,2)</f>
        <v>0</v>
      </c>
      <c r="BL93" s="25" t="s">
        <v>240</v>
      </c>
      <c r="BM93" s="25" t="s">
        <v>724</v>
      </c>
    </row>
    <row r="94" s="1" customFormat="1" ht="25.5" customHeight="1">
      <c r="B94" s="47"/>
      <c r="C94" s="251" t="s">
        <v>256</v>
      </c>
      <c r="D94" s="251" t="s">
        <v>189</v>
      </c>
      <c r="E94" s="252" t="s">
        <v>257</v>
      </c>
      <c r="F94" s="253" t="s">
        <v>258</v>
      </c>
      <c r="G94" s="254" t="s">
        <v>183</v>
      </c>
      <c r="H94" s="255">
        <v>1</v>
      </c>
      <c r="I94" s="256"/>
      <c r="J94" s="257">
        <f>ROUND(I94*H94,2)</f>
        <v>0</v>
      </c>
      <c r="K94" s="253" t="s">
        <v>227</v>
      </c>
      <c r="L94" s="258"/>
      <c r="M94" s="259" t="s">
        <v>23</v>
      </c>
      <c r="N94" s="260" t="s">
        <v>45</v>
      </c>
      <c r="O94" s="48"/>
      <c r="P94" s="245">
        <f>O94*H94</f>
        <v>0</v>
      </c>
      <c r="Q94" s="245">
        <v>0</v>
      </c>
      <c r="R94" s="245">
        <f>Q94*H94</f>
        <v>0</v>
      </c>
      <c r="S94" s="245">
        <v>0</v>
      </c>
      <c r="T94" s="246">
        <f>S94*H94</f>
        <v>0</v>
      </c>
      <c r="AR94" s="25" t="s">
        <v>240</v>
      </c>
      <c r="AT94" s="25" t="s">
        <v>189</v>
      </c>
      <c r="AU94" s="25" t="s">
        <v>81</v>
      </c>
      <c r="AY94" s="25" t="s">
        <v>178</v>
      </c>
      <c r="BE94" s="247">
        <f>IF(N94="základní",J94,0)</f>
        <v>0</v>
      </c>
      <c r="BF94" s="247">
        <f>IF(N94="snížená",J94,0)</f>
        <v>0</v>
      </c>
      <c r="BG94" s="247">
        <f>IF(N94="zákl. přenesená",J94,0)</f>
        <v>0</v>
      </c>
      <c r="BH94" s="247">
        <f>IF(N94="sníž. přenesená",J94,0)</f>
        <v>0</v>
      </c>
      <c r="BI94" s="247">
        <f>IF(N94="nulová",J94,0)</f>
        <v>0</v>
      </c>
      <c r="BJ94" s="25" t="s">
        <v>81</v>
      </c>
      <c r="BK94" s="247">
        <f>ROUND(I94*H94,2)</f>
        <v>0</v>
      </c>
      <c r="BL94" s="25" t="s">
        <v>240</v>
      </c>
      <c r="BM94" s="25" t="s">
        <v>725</v>
      </c>
    </row>
    <row r="95" s="1" customFormat="1" ht="38.25" customHeight="1">
      <c r="B95" s="47"/>
      <c r="C95" s="236" t="s">
        <v>260</v>
      </c>
      <c r="D95" s="236" t="s">
        <v>180</v>
      </c>
      <c r="E95" s="237" t="s">
        <v>261</v>
      </c>
      <c r="F95" s="238" t="s">
        <v>262</v>
      </c>
      <c r="G95" s="239" t="s">
        <v>183</v>
      </c>
      <c r="H95" s="240">
        <v>3</v>
      </c>
      <c r="I95" s="241"/>
      <c r="J95" s="242">
        <f>ROUND(I95*H95,2)</f>
        <v>0</v>
      </c>
      <c r="K95" s="238" t="s">
        <v>227</v>
      </c>
      <c r="L95" s="73"/>
      <c r="M95" s="243" t="s">
        <v>23</v>
      </c>
      <c r="N95" s="244" t="s">
        <v>45</v>
      </c>
      <c r="O95" s="48"/>
      <c r="P95" s="245">
        <f>O95*H95</f>
        <v>0</v>
      </c>
      <c r="Q95" s="245">
        <v>0</v>
      </c>
      <c r="R95" s="245">
        <f>Q95*H95</f>
        <v>0</v>
      </c>
      <c r="S95" s="245">
        <v>0</v>
      </c>
      <c r="T95" s="246">
        <f>S95*H95</f>
        <v>0</v>
      </c>
      <c r="AR95" s="25" t="s">
        <v>218</v>
      </c>
      <c r="AT95" s="25" t="s">
        <v>180</v>
      </c>
      <c r="AU95" s="25" t="s">
        <v>81</v>
      </c>
      <c r="AY95" s="25" t="s">
        <v>178</v>
      </c>
      <c r="BE95" s="247">
        <f>IF(N95="základní",J95,0)</f>
        <v>0</v>
      </c>
      <c r="BF95" s="247">
        <f>IF(N95="snížená",J95,0)</f>
        <v>0</v>
      </c>
      <c r="BG95" s="247">
        <f>IF(N95="zákl. přenesená",J95,0)</f>
        <v>0</v>
      </c>
      <c r="BH95" s="247">
        <f>IF(N95="sníž. přenesená",J95,0)</f>
        <v>0</v>
      </c>
      <c r="BI95" s="247">
        <f>IF(N95="nulová",J95,0)</f>
        <v>0</v>
      </c>
      <c r="BJ95" s="25" t="s">
        <v>81</v>
      </c>
      <c r="BK95" s="247">
        <f>ROUND(I95*H95,2)</f>
        <v>0</v>
      </c>
      <c r="BL95" s="25" t="s">
        <v>218</v>
      </c>
      <c r="BM95" s="25" t="s">
        <v>726</v>
      </c>
    </row>
    <row r="96" s="1" customFormat="1" ht="16.5" customHeight="1">
      <c r="B96" s="47"/>
      <c r="C96" s="236" t="s">
        <v>264</v>
      </c>
      <c r="D96" s="236" t="s">
        <v>180</v>
      </c>
      <c r="E96" s="237" t="s">
        <v>265</v>
      </c>
      <c r="F96" s="238" t="s">
        <v>266</v>
      </c>
      <c r="G96" s="239" t="s">
        <v>183</v>
      </c>
      <c r="H96" s="240">
        <v>3</v>
      </c>
      <c r="I96" s="241"/>
      <c r="J96" s="242">
        <f>ROUND(I96*H96,2)</f>
        <v>0</v>
      </c>
      <c r="K96" s="238" t="s">
        <v>227</v>
      </c>
      <c r="L96" s="73"/>
      <c r="M96" s="243" t="s">
        <v>23</v>
      </c>
      <c r="N96" s="244" t="s">
        <v>45</v>
      </c>
      <c r="O96" s="48"/>
      <c r="P96" s="245">
        <f>O96*H96</f>
        <v>0</v>
      </c>
      <c r="Q96" s="245">
        <v>0</v>
      </c>
      <c r="R96" s="245">
        <f>Q96*H96</f>
        <v>0</v>
      </c>
      <c r="S96" s="245">
        <v>0</v>
      </c>
      <c r="T96" s="246">
        <f>S96*H96</f>
        <v>0</v>
      </c>
      <c r="AR96" s="25" t="s">
        <v>218</v>
      </c>
      <c r="AT96" s="25" t="s">
        <v>180</v>
      </c>
      <c r="AU96" s="25" t="s">
        <v>81</v>
      </c>
      <c r="AY96" s="25" t="s">
        <v>178</v>
      </c>
      <c r="BE96" s="247">
        <f>IF(N96="základní",J96,0)</f>
        <v>0</v>
      </c>
      <c r="BF96" s="247">
        <f>IF(N96="snížená",J96,0)</f>
        <v>0</v>
      </c>
      <c r="BG96" s="247">
        <f>IF(N96="zákl. přenesená",J96,0)</f>
        <v>0</v>
      </c>
      <c r="BH96" s="247">
        <f>IF(N96="sníž. přenesená",J96,0)</f>
        <v>0</v>
      </c>
      <c r="BI96" s="247">
        <f>IF(N96="nulová",J96,0)</f>
        <v>0</v>
      </c>
      <c r="BJ96" s="25" t="s">
        <v>81</v>
      </c>
      <c r="BK96" s="247">
        <f>ROUND(I96*H96,2)</f>
        <v>0</v>
      </c>
      <c r="BL96" s="25" t="s">
        <v>218</v>
      </c>
      <c r="BM96" s="25" t="s">
        <v>727</v>
      </c>
    </row>
    <row r="97" s="1" customFormat="1" ht="25.5" customHeight="1">
      <c r="B97" s="47"/>
      <c r="C97" s="251" t="s">
        <v>268</v>
      </c>
      <c r="D97" s="251" t="s">
        <v>189</v>
      </c>
      <c r="E97" s="252" t="s">
        <v>269</v>
      </c>
      <c r="F97" s="253" t="s">
        <v>270</v>
      </c>
      <c r="G97" s="254" t="s">
        <v>183</v>
      </c>
      <c r="H97" s="255">
        <v>3</v>
      </c>
      <c r="I97" s="256"/>
      <c r="J97" s="257">
        <f>ROUND(I97*H97,2)</f>
        <v>0</v>
      </c>
      <c r="K97" s="253" t="s">
        <v>227</v>
      </c>
      <c r="L97" s="258"/>
      <c r="M97" s="259" t="s">
        <v>23</v>
      </c>
      <c r="N97" s="260" t="s">
        <v>45</v>
      </c>
      <c r="O97" s="48"/>
      <c r="P97" s="245">
        <f>O97*H97</f>
        <v>0</v>
      </c>
      <c r="Q97" s="245">
        <v>0</v>
      </c>
      <c r="R97" s="245">
        <f>Q97*H97</f>
        <v>0</v>
      </c>
      <c r="S97" s="245">
        <v>0</v>
      </c>
      <c r="T97" s="246">
        <f>S97*H97</f>
        <v>0</v>
      </c>
      <c r="AR97" s="25" t="s">
        <v>240</v>
      </c>
      <c r="AT97" s="25" t="s">
        <v>189</v>
      </c>
      <c r="AU97" s="25" t="s">
        <v>81</v>
      </c>
      <c r="AY97" s="25" t="s">
        <v>178</v>
      </c>
      <c r="BE97" s="247">
        <f>IF(N97="základní",J97,0)</f>
        <v>0</v>
      </c>
      <c r="BF97" s="247">
        <f>IF(N97="snížená",J97,0)</f>
        <v>0</v>
      </c>
      <c r="BG97" s="247">
        <f>IF(N97="zákl. přenesená",J97,0)</f>
        <v>0</v>
      </c>
      <c r="BH97" s="247">
        <f>IF(N97="sníž. přenesená",J97,0)</f>
        <v>0</v>
      </c>
      <c r="BI97" s="247">
        <f>IF(N97="nulová",J97,0)</f>
        <v>0</v>
      </c>
      <c r="BJ97" s="25" t="s">
        <v>81</v>
      </c>
      <c r="BK97" s="247">
        <f>ROUND(I97*H97,2)</f>
        <v>0</v>
      </c>
      <c r="BL97" s="25" t="s">
        <v>240</v>
      </c>
      <c r="BM97" s="25" t="s">
        <v>728</v>
      </c>
    </row>
    <row r="98" s="1" customFormat="1" ht="16.5" customHeight="1">
      <c r="B98" s="47"/>
      <c r="C98" s="251" t="s">
        <v>272</v>
      </c>
      <c r="D98" s="251" t="s">
        <v>189</v>
      </c>
      <c r="E98" s="252" t="s">
        <v>273</v>
      </c>
      <c r="F98" s="253" t="s">
        <v>274</v>
      </c>
      <c r="G98" s="254" t="s">
        <v>183</v>
      </c>
      <c r="H98" s="255">
        <v>1</v>
      </c>
      <c r="I98" s="256"/>
      <c r="J98" s="257">
        <f>ROUND(I98*H98,2)</f>
        <v>0</v>
      </c>
      <c r="K98" s="253" t="s">
        <v>227</v>
      </c>
      <c r="L98" s="258"/>
      <c r="M98" s="259" t="s">
        <v>23</v>
      </c>
      <c r="N98" s="260" t="s">
        <v>45</v>
      </c>
      <c r="O98" s="48"/>
      <c r="P98" s="245">
        <f>O98*H98</f>
        <v>0</v>
      </c>
      <c r="Q98" s="245">
        <v>0</v>
      </c>
      <c r="R98" s="245">
        <f>Q98*H98</f>
        <v>0</v>
      </c>
      <c r="S98" s="245">
        <v>0</v>
      </c>
      <c r="T98" s="246">
        <f>S98*H98</f>
        <v>0</v>
      </c>
      <c r="AR98" s="25" t="s">
        <v>240</v>
      </c>
      <c r="AT98" s="25" t="s">
        <v>189</v>
      </c>
      <c r="AU98" s="25" t="s">
        <v>81</v>
      </c>
      <c r="AY98" s="25" t="s">
        <v>178</v>
      </c>
      <c r="BE98" s="247">
        <f>IF(N98="základní",J98,0)</f>
        <v>0</v>
      </c>
      <c r="BF98" s="247">
        <f>IF(N98="snížená",J98,0)</f>
        <v>0</v>
      </c>
      <c r="BG98" s="247">
        <f>IF(N98="zákl. přenesená",J98,0)</f>
        <v>0</v>
      </c>
      <c r="BH98" s="247">
        <f>IF(N98="sníž. přenesená",J98,0)</f>
        <v>0</v>
      </c>
      <c r="BI98" s="247">
        <f>IF(N98="nulová",J98,0)</f>
        <v>0</v>
      </c>
      <c r="BJ98" s="25" t="s">
        <v>81</v>
      </c>
      <c r="BK98" s="247">
        <f>ROUND(I98*H98,2)</f>
        <v>0</v>
      </c>
      <c r="BL98" s="25" t="s">
        <v>240</v>
      </c>
      <c r="BM98" s="25" t="s">
        <v>729</v>
      </c>
    </row>
    <row r="99" s="1" customFormat="1" ht="25.5" customHeight="1">
      <c r="B99" s="47"/>
      <c r="C99" s="236" t="s">
        <v>10</v>
      </c>
      <c r="D99" s="236" t="s">
        <v>180</v>
      </c>
      <c r="E99" s="237" t="s">
        <v>276</v>
      </c>
      <c r="F99" s="238" t="s">
        <v>277</v>
      </c>
      <c r="G99" s="239" t="s">
        <v>183</v>
      </c>
      <c r="H99" s="240">
        <v>1</v>
      </c>
      <c r="I99" s="241"/>
      <c r="J99" s="242">
        <f>ROUND(I99*H99,2)</f>
        <v>0</v>
      </c>
      <c r="K99" s="238" t="s">
        <v>227</v>
      </c>
      <c r="L99" s="73"/>
      <c r="M99" s="243" t="s">
        <v>23</v>
      </c>
      <c r="N99" s="244" t="s">
        <v>45</v>
      </c>
      <c r="O99" s="48"/>
      <c r="P99" s="245">
        <f>O99*H99</f>
        <v>0</v>
      </c>
      <c r="Q99" s="245">
        <v>0</v>
      </c>
      <c r="R99" s="245">
        <f>Q99*H99</f>
        <v>0</v>
      </c>
      <c r="S99" s="245">
        <v>0</v>
      </c>
      <c r="T99" s="246">
        <f>S99*H99</f>
        <v>0</v>
      </c>
      <c r="AR99" s="25" t="s">
        <v>218</v>
      </c>
      <c r="AT99" s="25" t="s">
        <v>180</v>
      </c>
      <c r="AU99" s="25" t="s">
        <v>81</v>
      </c>
      <c r="AY99" s="25" t="s">
        <v>178</v>
      </c>
      <c r="BE99" s="247">
        <f>IF(N99="základní",J99,0)</f>
        <v>0</v>
      </c>
      <c r="BF99" s="247">
        <f>IF(N99="snížená",J99,0)</f>
        <v>0</v>
      </c>
      <c r="BG99" s="247">
        <f>IF(N99="zákl. přenesená",J99,0)</f>
        <v>0</v>
      </c>
      <c r="BH99" s="247">
        <f>IF(N99="sníž. přenesená",J99,0)</f>
        <v>0</v>
      </c>
      <c r="BI99" s="247">
        <f>IF(N99="nulová",J99,0)</f>
        <v>0</v>
      </c>
      <c r="BJ99" s="25" t="s">
        <v>81</v>
      </c>
      <c r="BK99" s="247">
        <f>ROUND(I99*H99,2)</f>
        <v>0</v>
      </c>
      <c r="BL99" s="25" t="s">
        <v>218</v>
      </c>
      <c r="BM99" s="25" t="s">
        <v>730</v>
      </c>
    </row>
    <row r="100" s="1" customFormat="1" ht="25.5" customHeight="1">
      <c r="B100" s="47"/>
      <c r="C100" s="251" t="s">
        <v>279</v>
      </c>
      <c r="D100" s="251" t="s">
        <v>189</v>
      </c>
      <c r="E100" s="252" t="s">
        <v>280</v>
      </c>
      <c r="F100" s="253" t="s">
        <v>281</v>
      </c>
      <c r="G100" s="254" t="s">
        <v>183</v>
      </c>
      <c r="H100" s="255">
        <v>1</v>
      </c>
      <c r="I100" s="256"/>
      <c r="J100" s="257">
        <f>ROUND(I100*H100,2)</f>
        <v>0</v>
      </c>
      <c r="K100" s="253" t="s">
        <v>227</v>
      </c>
      <c r="L100" s="258"/>
      <c r="M100" s="259" t="s">
        <v>23</v>
      </c>
      <c r="N100" s="260" t="s">
        <v>45</v>
      </c>
      <c r="O100" s="48"/>
      <c r="P100" s="245">
        <f>O100*H100</f>
        <v>0</v>
      </c>
      <c r="Q100" s="245">
        <v>0</v>
      </c>
      <c r="R100" s="245">
        <f>Q100*H100</f>
        <v>0</v>
      </c>
      <c r="S100" s="245">
        <v>0</v>
      </c>
      <c r="T100" s="246">
        <f>S100*H100</f>
        <v>0</v>
      </c>
      <c r="AR100" s="25" t="s">
        <v>240</v>
      </c>
      <c r="AT100" s="25" t="s">
        <v>189</v>
      </c>
      <c r="AU100" s="25" t="s">
        <v>81</v>
      </c>
      <c r="AY100" s="25" t="s">
        <v>178</v>
      </c>
      <c r="BE100" s="247">
        <f>IF(N100="základní",J100,0)</f>
        <v>0</v>
      </c>
      <c r="BF100" s="247">
        <f>IF(N100="snížená",J100,0)</f>
        <v>0</v>
      </c>
      <c r="BG100" s="247">
        <f>IF(N100="zákl. přenesená",J100,0)</f>
        <v>0</v>
      </c>
      <c r="BH100" s="247">
        <f>IF(N100="sníž. přenesená",J100,0)</f>
        <v>0</v>
      </c>
      <c r="BI100" s="247">
        <f>IF(N100="nulová",J100,0)</f>
        <v>0</v>
      </c>
      <c r="BJ100" s="25" t="s">
        <v>81</v>
      </c>
      <c r="BK100" s="247">
        <f>ROUND(I100*H100,2)</f>
        <v>0</v>
      </c>
      <c r="BL100" s="25" t="s">
        <v>240</v>
      </c>
      <c r="BM100" s="25" t="s">
        <v>731</v>
      </c>
    </row>
    <row r="101" s="1" customFormat="1" ht="25.5" customHeight="1">
      <c r="B101" s="47"/>
      <c r="C101" s="236" t="s">
        <v>283</v>
      </c>
      <c r="D101" s="236" t="s">
        <v>180</v>
      </c>
      <c r="E101" s="237" t="s">
        <v>284</v>
      </c>
      <c r="F101" s="238" t="s">
        <v>285</v>
      </c>
      <c r="G101" s="239" t="s">
        <v>183</v>
      </c>
      <c r="H101" s="240">
        <v>2</v>
      </c>
      <c r="I101" s="241"/>
      <c r="J101" s="242">
        <f>ROUND(I101*H101,2)</f>
        <v>0</v>
      </c>
      <c r="K101" s="238" t="s">
        <v>227</v>
      </c>
      <c r="L101" s="73"/>
      <c r="M101" s="243" t="s">
        <v>23</v>
      </c>
      <c r="N101" s="244" t="s">
        <v>45</v>
      </c>
      <c r="O101" s="48"/>
      <c r="P101" s="245">
        <f>O101*H101</f>
        <v>0</v>
      </c>
      <c r="Q101" s="245">
        <v>0</v>
      </c>
      <c r="R101" s="245">
        <f>Q101*H101</f>
        <v>0</v>
      </c>
      <c r="S101" s="245">
        <v>0</v>
      </c>
      <c r="T101" s="246">
        <f>S101*H101</f>
        <v>0</v>
      </c>
      <c r="AR101" s="25" t="s">
        <v>218</v>
      </c>
      <c r="AT101" s="25" t="s">
        <v>180</v>
      </c>
      <c r="AU101" s="25" t="s">
        <v>81</v>
      </c>
      <c r="AY101" s="25" t="s">
        <v>178</v>
      </c>
      <c r="BE101" s="247">
        <f>IF(N101="základní",J101,0)</f>
        <v>0</v>
      </c>
      <c r="BF101" s="247">
        <f>IF(N101="snížená",J101,0)</f>
        <v>0</v>
      </c>
      <c r="BG101" s="247">
        <f>IF(N101="zákl. přenesená",J101,0)</f>
        <v>0</v>
      </c>
      <c r="BH101" s="247">
        <f>IF(N101="sníž. přenesená",J101,0)</f>
        <v>0</v>
      </c>
      <c r="BI101" s="247">
        <f>IF(N101="nulová",J101,0)</f>
        <v>0</v>
      </c>
      <c r="BJ101" s="25" t="s">
        <v>81</v>
      </c>
      <c r="BK101" s="247">
        <f>ROUND(I101*H101,2)</f>
        <v>0</v>
      </c>
      <c r="BL101" s="25" t="s">
        <v>218</v>
      </c>
      <c r="BM101" s="25" t="s">
        <v>732</v>
      </c>
    </row>
    <row r="102" s="1" customFormat="1" ht="25.5" customHeight="1">
      <c r="B102" s="47"/>
      <c r="C102" s="251" t="s">
        <v>287</v>
      </c>
      <c r="D102" s="251" t="s">
        <v>189</v>
      </c>
      <c r="E102" s="252" t="s">
        <v>288</v>
      </c>
      <c r="F102" s="253" t="s">
        <v>289</v>
      </c>
      <c r="G102" s="254" t="s">
        <v>183</v>
      </c>
      <c r="H102" s="255">
        <v>2</v>
      </c>
      <c r="I102" s="256"/>
      <c r="J102" s="257">
        <f>ROUND(I102*H102,2)</f>
        <v>0</v>
      </c>
      <c r="K102" s="253" t="s">
        <v>227</v>
      </c>
      <c r="L102" s="258"/>
      <c r="M102" s="259" t="s">
        <v>23</v>
      </c>
      <c r="N102" s="260" t="s">
        <v>45</v>
      </c>
      <c r="O102" s="48"/>
      <c r="P102" s="245">
        <f>O102*H102</f>
        <v>0</v>
      </c>
      <c r="Q102" s="245">
        <v>0</v>
      </c>
      <c r="R102" s="245">
        <f>Q102*H102</f>
        <v>0</v>
      </c>
      <c r="S102" s="245">
        <v>0</v>
      </c>
      <c r="T102" s="246">
        <f>S102*H102</f>
        <v>0</v>
      </c>
      <c r="AR102" s="25" t="s">
        <v>240</v>
      </c>
      <c r="AT102" s="25" t="s">
        <v>189</v>
      </c>
      <c r="AU102" s="25" t="s">
        <v>81</v>
      </c>
      <c r="AY102" s="25" t="s">
        <v>178</v>
      </c>
      <c r="BE102" s="247">
        <f>IF(N102="základní",J102,0)</f>
        <v>0</v>
      </c>
      <c r="BF102" s="247">
        <f>IF(N102="snížená",J102,0)</f>
        <v>0</v>
      </c>
      <c r="BG102" s="247">
        <f>IF(N102="zákl. přenesená",J102,0)</f>
        <v>0</v>
      </c>
      <c r="BH102" s="247">
        <f>IF(N102="sníž. přenesená",J102,0)</f>
        <v>0</v>
      </c>
      <c r="BI102" s="247">
        <f>IF(N102="nulová",J102,0)</f>
        <v>0</v>
      </c>
      <c r="BJ102" s="25" t="s">
        <v>81</v>
      </c>
      <c r="BK102" s="247">
        <f>ROUND(I102*H102,2)</f>
        <v>0</v>
      </c>
      <c r="BL102" s="25" t="s">
        <v>240</v>
      </c>
      <c r="BM102" s="25" t="s">
        <v>733</v>
      </c>
    </row>
    <row r="103" s="1" customFormat="1" ht="76.5" customHeight="1">
      <c r="B103" s="47"/>
      <c r="C103" s="236" t="s">
        <v>291</v>
      </c>
      <c r="D103" s="236" t="s">
        <v>180</v>
      </c>
      <c r="E103" s="237" t="s">
        <v>292</v>
      </c>
      <c r="F103" s="238" t="s">
        <v>293</v>
      </c>
      <c r="G103" s="239" t="s">
        <v>183</v>
      </c>
      <c r="H103" s="240">
        <v>1</v>
      </c>
      <c r="I103" s="241"/>
      <c r="J103" s="242">
        <f>ROUND(I103*H103,2)</f>
        <v>0</v>
      </c>
      <c r="K103" s="238" t="s">
        <v>227</v>
      </c>
      <c r="L103" s="73"/>
      <c r="M103" s="243" t="s">
        <v>23</v>
      </c>
      <c r="N103" s="244" t="s">
        <v>45</v>
      </c>
      <c r="O103" s="48"/>
      <c r="P103" s="245">
        <f>O103*H103</f>
        <v>0</v>
      </c>
      <c r="Q103" s="245">
        <v>0</v>
      </c>
      <c r="R103" s="245">
        <f>Q103*H103</f>
        <v>0</v>
      </c>
      <c r="S103" s="245">
        <v>0</v>
      </c>
      <c r="T103" s="246">
        <f>S103*H103</f>
        <v>0</v>
      </c>
      <c r="AR103" s="25" t="s">
        <v>218</v>
      </c>
      <c r="AT103" s="25" t="s">
        <v>180</v>
      </c>
      <c r="AU103" s="25" t="s">
        <v>81</v>
      </c>
      <c r="AY103" s="25" t="s">
        <v>178</v>
      </c>
      <c r="BE103" s="247">
        <f>IF(N103="základní",J103,0)</f>
        <v>0</v>
      </c>
      <c r="BF103" s="247">
        <f>IF(N103="snížená",J103,0)</f>
        <v>0</v>
      </c>
      <c r="BG103" s="247">
        <f>IF(N103="zákl. přenesená",J103,0)</f>
        <v>0</v>
      </c>
      <c r="BH103" s="247">
        <f>IF(N103="sníž. přenesená",J103,0)</f>
        <v>0</v>
      </c>
      <c r="BI103" s="247">
        <f>IF(N103="nulová",J103,0)</f>
        <v>0</v>
      </c>
      <c r="BJ103" s="25" t="s">
        <v>81</v>
      </c>
      <c r="BK103" s="247">
        <f>ROUND(I103*H103,2)</f>
        <v>0</v>
      </c>
      <c r="BL103" s="25" t="s">
        <v>218</v>
      </c>
      <c r="BM103" s="25" t="s">
        <v>734</v>
      </c>
    </row>
    <row r="104" s="1" customFormat="1" ht="25.5" customHeight="1">
      <c r="B104" s="47"/>
      <c r="C104" s="236" t="s">
        <v>295</v>
      </c>
      <c r="D104" s="236" t="s">
        <v>180</v>
      </c>
      <c r="E104" s="237" t="s">
        <v>296</v>
      </c>
      <c r="F104" s="238" t="s">
        <v>297</v>
      </c>
      <c r="G104" s="239" t="s">
        <v>183</v>
      </c>
      <c r="H104" s="240">
        <v>4</v>
      </c>
      <c r="I104" s="241"/>
      <c r="J104" s="242">
        <f>ROUND(I104*H104,2)</f>
        <v>0</v>
      </c>
      <c r="K104" s="238" t="s">
        <v>227</v>
      </c>
      <c r="L104" s="73"/>
      <c r="M104" s="243" t="s">
        <v>23</v>
      </c>
      <c r="N104" s="244" t="s">
        <v>45</v>
      </c>
      <c r="O104" s="48"/>
      <c r="P104" s="245">
        <f>O104*H104</f>
        <v>0</v>
      </c>
      <c r="Q104" s="245">
        <v>0</v>
      </c>
      <c r="R104" s="245">
        <f>Q104*H104</f>
        <v>0</v>
      </c>
      <c r="S104" s="245">
        <v>0</v>
      </c>
      <c r="T104" s="246">
        <f>S104*H104</f>
        <v>0</v>
      </c>
      <c r="AR104" s="25" t="s">
        <v>218</v>
      </c>
      <c r="AT104" s="25" t="s">
        <v>180</v>
      </c>
      <c r="AU104" s="25" t="s">
        <v>81</v>
      </c>
      <c r="AY104" s="25" t="s">
        <v>178</v>
      </c>
      <c r="BE104" s="247">
        <f>IF(N104="základní",J104,0)</f>
        <v>0</v>
      </c>
      <c r="BF104" s="247">
        <f>IF(N104="snížená",J104,0)</f>
        <v>0</v>
      </c>
      <c r="BG104" s="247">
        <f>IF(N104="zákl. přenesená",J104,0)</f>
        <v>0</v>
      </c>
      <c r="BH104" s="247">
        <f>IF(N104="sníž. přenesená",J104,0)</f>
        <v>0</v>
      </c>
      <c r="BI104" s="247">
        <f>IF(N104="nulová",J104,0)</f>
        <v>0</v>
      </c>
      <c r="BJ104" s="25" t="s">
        <v>81</v>
      </c>
      <c r="BK104" s="247">
        <f>ROUND(I104*H104,2)</f>
        <v>0</v>
      </c>
      <c r="BL104" s="25" t="s">
        <v>218</v>
      </c>
      <c r="BM104" s="25" t="s">
        <v>735</v>
      </c>
    </row>
    <row r="105" s="1" customFormat="1" ht="38.25" customHeight="1">
      <c r="B105" s="47"/>
      <c r="C105" s="236" t="s">
        <v>9</v>
      </c>
      <c r="D105" s="236" t="s">
        <v>180</v>
      </c>
      <c r="E105" s="237" t="s">
        <v>736</v>
      </c>
      <c r="F105" s="238" t="s">
        <v>737</v>
      </c>
      <c r="G105" s="239" t="s">
        <v>183</v>
      </c>
      <c r="H105" s="240">
        <v>1</v>
      </c>
      <c r="I105" s="241"/>
      <c r="J105" s="242">
        <f>ROUND(I105*H105,2)</f>
        <v>0</v>
      </c>
      <c r="K105" s="238" t="s">
        <v>227</v>
      </c>
      <c r="L105" s="73"/>
      <c r="M105" s="243" t="s">
        <v>23</v>
      </c>
      <c r="N105" s="244" t="s">
        <v>45</v>
      </c>
      <c r="O105" s="48"/>
      <c r="P105" s="245">
        <f>O105*H105</f>
        <v>0</v>
      </c>
      <c r="Q105" s="245">
        <v>0</v>
      </c>
      <c r="R105" s="245">
        <f>Q105*H105</f>
        <v>0</v>
      </c>
      <c r="S105" s="245">
        <v>0</v>
      </c>
      <c r="T105" s="246">
        <f>S105*H105</f>
        <v>0</v>
      </c>
      <c r="AR105" s="25" t="s">
        <v>218</v>
      </c>
      <c r="AT105" s="25" t="s">
        <v>180</v>
      </c>
      <c r="AU105" s="25" t="s">
        <v>81</v>
      </c>
      <c r="AY105" s="25" t="s">
        <v>178</v>
      </c>
      <c r="BE105" s="247">
        <f>IF(N105="základní",J105,0)</f>
        <v>0</v>
      </c>
      <c r="BF105" s="247">
        <f>IF(N105="snížená",J105,0)</f>
        <v>0</v>
      </c>
      <c r="BG105" s="247">
        <f>IF(N105="zákl. přenesená",J105,0)</f>
        <v>0</v>
      </c>
      <c r="BH105" s="247">
        <f>IF(N105="sníž. přenesená",J105,0)</f>
        <v>0</v>
      </c>
      <c r="BI105" s="247">
        <f>IF(N105="nulová",J105,0)</f>
        <v>0</v>
      </c>
      <c r="BJ105" s="25" t="s">
        <v>81</v>
      </c>
      <c r="BK105" s="247">
        <f>ROUND(I105*H105,2)</f>
        <v>0</v>
      </c>
      <c r="BL105" s="25" t="s">
        <v>218</v>
      </c>
      <c r="BM105" s="25" t="s">
        <v>738</v>
      </c>
    </row>
    <row r="106" s="1" customFormat="1" ht="16.5" customHeight="1">
      <c r="B106" s="47"/>
      <c r="C106" s="236" t="s">
        <v>302</v>
      </c>
      <c r="D106" s="236" t="s">
        <v>180</v>
      </c>
      <c r="E106" s="237" t="s">
        <v>303</v>
      </c>
      <c r="F106" s="238" t="s">
        <v>304</v>
      </c>
      <c r="G106" s="239" t="s">
        <v>183</v>
      </c>
      <c r="H106" s="240">
        <v>1</v>
      </c>
      <c r="I106" s="241"/>
      <c r="J106" s="242">
        <f>ROUND(I106*H106,2)</f>
        <v>0</v>
      </c>
      <c r="K106" s="238" t="s">
        <v>227</v>
      </c>
      <c r="L106" s="73"/>
      <c r="M106" s="243" t="s">
        <v>23</v>
      </c>
      <c r="N106" s="244" t="s">
        <v>45</v>
      </c>
      <c r="O106" s="48"/>
      <c r="P106" s="245">
        <f>O106*H106</f>
        <v>0</v>
      </c>
      <c r="Q106" s="245">
        <v>0</v>
      </c>
      <c r="R106" s="245">
        <f>Q106*H106</f>
        <v>0</v>
      </c>
      <c r="S106" s="245">
        <v>0</v>
      </c>
      <c r="T106" s="246">
        <f>S106*H106</f>
        <v>0</v>
      </c>
      <c r="AR106" s="25" t="s">
        <v>218</v>
      </c>
      <c r="AT106" s="25" t="s">
        <v>180</v>
      </c>
      <c r="AU106" s="25" t="s">
        <v>81</v>
      </c>
      <c r="AY106" s="25" t="s">
        <v>178</v>
      </c>
      <c r="BE106" s="247">
        <f>IF(N106="základní",J106,0)</f>
        <v>0</v>
      </c>
      <c r="BF106" s="247">
        <f>IF(N106="snížená",J106,0)</f>
        <v>0</v>
      </c>
      <c r="BG106" s="247">
        <f>IF(N106="zákl. přenesená",J106,0)</f>
        <v>0</v>
      </c>
      <c r="BH106" s="247">
        <f>IF(N106="sníž. přenesená",J106,0)</f>
        <v>0</v>
      </c>
      <c r="BI106" s="247">
        <f>IF(N106="nulová",J106,0)</f>
        <v>0</v>
      </c>
      <c r="BJ106" s="25" t="s">
        <v>81</v>
      </c>
      <c r="BK106" s="247">
        <f>ROUND(I106*H106,2)</f>
        <v>0</v>
      </c>
      <c r="BL106" s="25" t="s">
        <v>218</v>
      </c>
      <c r="BM106" s="25" t="s">
        <v>739</v>
      </c>
    </row>
    <row r="107" s="1" customFormat="1" ht="16.5" customHeight="1">
      <c r="B107" s="47"/>
      <c r="C107" s="236" t="s">
        <v>306</v>
      </c>
      <c r="D107" s="236" t="s">
        <v>180</v>
      </c>
      <c r="E107" s="237" t="s">
        <v>307</v>
      </c>
      <c r="F107" s="238" t="s">
        <v>308</v>
      </c>
      <c r="G107" s="239" t="s">
        <v>183</v>
      </c>
      <c r="H107" s="240">
        <v>1</v>
      </c>
      <c r="I107" s="241"/>
      <c r="J107" s="242">
        <f>ROUND(I107*H107,2)</f>
        <v>0</v>
      </c>
      <c r="K107" s="238" t="s">
        <v>227</v>
      </c>
      <c r="L107" s="73"/>
      <c r="M107" s="243" t="s">
        <v>23</v>
      </c>
      <c r="N107" s="244" t="s">
        <v>45</v>
      </c>
      <c r="O107" s="48"/>
      <c r="P107" s="245">
        <f>O107*H107</f>
        <v>0</v>
      </c>
      <c r="Q107" s="245">
        <v>0</v>
      </c>
      <c r="R107" s="245">
        <f>Q107*H107</f>
        <v>0</v>
      </c>
      <c r="S107" s="245">
        <v>0</v>
      </c>
      <c r="T107" s="246">
        <f>S107*H107</f>
        <v>0</v>
      </c>
      <c r="AR107" s="25" t="s">
        <v>218</v>
      </c>
      <c r="AT107" s="25" t="s">
        <v>180</v>
      </c>
      <c r="AU107" s="25" t="s">
        <v>81</v>
      </c>
      <c r="AY107" s="25" t="s">
        <v>178</v>
      </c>
      <c r="BE107" s="247">
        <f>IF(N107="základní",J107,0)</f>
        <v>0</v>
      </c>
      <c r="BF107" s="247">
        <f>IF(N107="snížená",J107,0)</f>
        <v>0</v>
      </c>
      <c r="BG107" s="247">
        <f>IF(N107="zákl. přenesená",J107,0)</f>
        <v>0</v>
      </c>
      <c r="BH107" s="247">
        <f>IF(N107="sníž. přenesená",J107,0)</f>
        <v>0</v>
      </c>
      <c r="BI107" s="247">
        <f>IF(N107="nulová",J107,0)</f>
        <v>0</v>
      </c>
      <c r="BJ107" s="25" t="s">
        <v>81</v>
      </c>
      <c r="BK107" s="247">
        <f>ROUND(I107*H107,2)</f>
        <v>0</v>
      </c>
      <c r="BL107" s="25" t="s">
        <v>218</v>
      </c>
      <c r="BM107" s="25" t="s">
        <v>740</v>
      </c>
    </row>
    <row r="108" s="1" customFormat="1" ht="25.5" customHeight="1">
      <c r="B108" s="47"/>
      <c r="C108" s="251" t="s">
        <v>310</v>
      </c>
      <c r="D108" s="251" t="s">
        <v>189</v>
      </c>
      <c r="E108" s="252" t="s">
        <v>741</v>
      </c>
      <c r="F108" s="253" t="s">
        <v>742</v>
      </c>
      <c r="G108" s="254" t="s">
        <v>183</v>
      </c>
      <c r="H108" s="255">
        <v>1</v>
      </c>
      <c r="I108" s="256"/>
      <c r="J108" s="257">
        <f>ROUND(I108*H108,2)</f>
        <v>0</v>
      </c>
      <c r="K108" s="253" t="s">
        <v>227</v>
      </c>
      <c r="L108" s="258"/>
      <c r="M108" s="259" t="s">
        <v>23</v>
      </c>
      <c r="N108" s="260" t="s">
        <v>45</v>
      </c>
      <c r="O108" s="48"/>
      <c r="P108" s="245">
        <f>O108*H108</f>
        <v>0</v>
      </c>
      <c r="Q108" s="245">
        <v>0</v>
      </c>
      <c r="R108" s="245">
        <f>Q108*H108</f>
        <v>0</v>
      </c>
      <c r="S108" s="245">
        <v>0</v>
      </c>
      <c r="T108" s="246">
        <f>S108*H108</f>
        <v>0</v>
      </c>
      <c r="AR108" s="25" t="s">
        <v>240</v>
      </c>
      <c r="AT108" s="25" t="s">
        <v>189</v>
      </c>
      <c r="AU108" s="25" t="s">
        <v>81</v>
      </c>
      <c r="AY108" s="25" t="s">
        <v>178</v>
      </c>
      <c r="BE108" s="247">
        <f>IF(N108="základní",J108,0)</f>
        <v>0</v>
      </c>
      <c r="BF108" s="247">
        <f>IF(N108="snížená",J108,0)</f>
        <v>0</v>
      </c>
      <c r="BG108" s="247">
        <f>IF(N108="zákl. přenesená",J108,0)</f>
        <v>0</v>
      </c>
      <c r="BH108" s="247">
        <f>IF(N108="sníž. přenesená",J108,0)</f>
        <v>0</v>
      </c>
      <c r="BI108" s="247">
        <f>IF(N108="nulová",J108,0)</f>
        <v>0</v>
      </c>
      <c r="BJ108" s="25" t="s">
        <v>81</v>
      </c>
      <c r="BK108" s="247">
        <f>ROUND(I108*H108,2)</f>
        <v>0</v>
      </c>
      <c r="BL108" s="25" t="s">
        <v>240</v>
      </c>
      <c r="BM108" s="25" t="s">
        <v>743</v>
      </c>
    </row>
    <row r="109" s="1" customFormat="1" ht="25.5" customHeight="1">
      <c r="B109" s="47"/>
      <c r="C109" s="251" t="s">
        <v>314</v>
      </c>
      <c r="D109" s="251" t="s">
        <v>189</v>
      </c>
      <c r="E109" s="252" t="s">
        <v>744</v>
      </c>
      <c r="F109" s="253" t="s">
        <v>745</v>
      </c>
      <c r="G109" s="254" t="s">
        <v>183</v>
      </c>
      <c r="H109" s="255">
        <v>1</v>
      </c>
      <c r="I109" s="256"/>
      <c r="J109" s="257">
        <f>ROUND(I109*H109,2)</f>
        <v>0</v>
      </c>
      <c r="K109" s="253" t="s">
        <v>227</v>
      </c>
      <c r="L109" s="258"/>
      <c r="M109" s="259" t="s">
        <v>23</v>
      </c>
      <c r="N109" s="260" t="s">
        <v>45</v>
      </c>
      <c r="O109" s="48"/>
      <c r="P109" s="245">
        <f>O109*H109</f>
        <v>0</v>
      </c>
      <c r="Q109" s="245">
        <v>0</v>
      </c>
      <c r="R109" s="245">
        <f>Q109*H109</f>
        <v>0</v>
      </c>
      <c r="S109" s="245">
        <v>0</v>
      </c>
      <c r="T109" s="246">
        <f>S109*H109</f>
        <v>0</v>
      </c>
      <c r="AR109" s="25" t="s">
        <v>240</v>
      </c>
      <c r="AT109" s="25" t="s">
        <v>189</v>
      </c>
      <c r="AU109" s="25" t="s">
        <v>81</v>
      </c>
      <c r="AY109" s="25" t="s">
        <v>178</v>
      </c>
      <c r="BE109" s="247">
        <f>IF(N109="základní",J109,0)</f>
        <v>0</v>
      </c>
      <c r="BF109" s="247">
        <f>IF(N109="snížená",J109,0)</f>
        <v>0</v>
      </c>
      <c r="BG109" s="247">
        <f>IF(N109="zákl. přenesená",J109,0)</f>
        <v>0</v>
      </c>
      <c r="BH109" s="247">
        <f>IF(N109="sníž. přenesená",J109,0)</f>
        <v>0</v>
      </c>
      <c r="BI109" s="247">
        <f>IF(N109="nulová",J109,0)</f>
        <v>0</v>
      </c>
      <c r="BJ109" s="25" t="s">
        <v>81</v>
      </c>
      <c r="BK109" s="247">
        <f>ROUND(I109*H109,2)</f>
        <v>0</v>
      </c>
      <c r="BL109" s="25" t="s">
        <v>240</v>
      </c>
      <c r="BM109" s="25" t="s">
        <v>746</v>
      </c>
    </row>
    <row r="110" s="1" customFormat="1" ht="25.5" customHeight="1">
      <c r="B110" s="47"/>
      <c r="C110" s="251" t="s">
        <v>318</v>
      </c>
      <c r="D110" s="251" t="s">
        <v>189</v>
      </c>
      <c r="E110" s="252" t="s">
        <v>747</v>
      </c>
      <c r="F110" s="253" t="s">
        <v>748</v>
      </c>
      <c r="G110" s="254" t="s">
        <v>183</v>
      </c>
      <c r="H110" s="255">
        <v>1</v>
      </c>
      <c r="I110" s="256"/>
      <c r="J110" s="257">
        <f>ROUND(I110*H110,2)</f>
        <v>0</v>
      </c>
      <c r="K110" s="253" t="s">
        <v>227</v>
      </c>
      <c r="L110" s="258"/>
      <c r="M110" s="259" t="s">
        <v>23</v>
      </c>
      <c r="N110" s="260" t="s">
        <v>45</v>
      </c>
      <c r="O110" s="48"/>
      <c r="P110" s="245">
        <f>O110*H110</f>
        <v>0</v>
      </c>
      <c r="Q110" s="245">
        <v>0</v>
      </c>
      <c r="R110" s="245">
        <f>Q110*H110</f>
        <v>0</v>
      </c>
      <c r="S110" s="245">
        <v>0</v>
      </c>
      <c r="T110" s="246">
        <f>S110*H110</f>
        <v>0</v>
      </c>
      <c r="AR110" s="25" t="s">
        <v>240</v>
      </c>
      <c r="AT110" s="25" t="s">
        <v>189</v>
      </c>
      <c r="AU110" s="25" t="s">
        <v>81</v>
      </c>
      <c r="AY110" s="25" t="s">
        <v>178</v>
      </c>
      <c r="BE110" s="247">
        <f>IF(N110="základní",J110,0)</f>
        <v>0</v>
      </c>
      <c r="BF110" s="247">
        <f>IF(N110="snížená",J110,0)</f>
        <v>0</v>
      </c>
      <c r="BG110" s="247">
        <f>IF(N110="zákl. přenesená",J110,0)</f>
        <v>0</v>
      </c>
      <c r="BH110" s="247">
        <f>IF(N110="sníž. přenesená",J110,0)</f>
        <v>0</v>
      </c>
      <c r="BI110" s="247">
        <f>IF(N110="nulová",J110,0)</f>
        <v>0</v>
      </c>
      <c r="BJ110" s="25" t="s">
        <v>81</v>
      </c>
      <c r="BK110" s="247">
        <f>ROUND(I110*H110,2)</f>
        <v>0</v>
      </c>
      <c r="BL110" s="25" t="s">
        <v>240</v>
      </c>
      <c r="BM110" s="25" t="s">
        <v>749</v>
      </c>
    </row>
    <row r="111" s="1" customFormat="1" ht="25.5" customHeight="1">
      <c r="B111" s="47"/>
      <c r="C111" s="236" t="s">
        <v>322</v>
      </c>
      <c r="D111" s="236" t="s">
        <v>180</v>
      </c>
      <c r="E111" s="237" t="s">
        <v>323</v>
      </c>
      <c r="F111" s="238" t="s">
        <v>324</v>
      </c>
      <c r="G111" s="239" t="s">
        <v>183</v>
      </c>
      <c r="H111" s="240">
        <v>1</v>
      </c>
      <c r="I111" s="241"/>
      <c r="J111" s="242">
        <f>ROUND(I111*H111,2)</f>
        <v>0</v>
      </c>
      <c r="K111" s="238" t="s">
        <v>227</v>
      </c>
      <c r="L111" s="73"/>
      <c r="M111" s="243" t="s">
        <v>23</v>
      </c>
      <c r="N111" s="244" t="s">
        <v>45</v>
      </c>
      <c r="O111" s="48"/>
      <c r="P111" s="245">
        <f>O111*H111</f>
        <v>0</v>
      </c>
      <c r="Q111" s="245">
        <v>0</v>
      </c>
      <c r="R111" s="245">
        <f>Q111*H111</f>
        <v>0</v>
      </c>
      <c r="S111" s="245">
        <v>0</v>
      </c>
      <c r="T111" s="246">
        <f>S111*H111</f>
        <v>0</v>
      </c>
      <c r="AR111" s="25" t="s">
        <v>218</v>
      </c>
      <c r="AT111" s="25" t="s">
        <v>180</v>
      </c>
      <c r="AU111" s="25" t="s">
        <v>81</v>
      </c>
      <c r="AY111" s="25" t="s">
        <v>178</v>
      </c>
      <c r="BE111" s="247">
        <f>IF(N111="základní",J111,0)</f>
        <v>0</v>
      </c>
      <c r="BF111" s="247">
        <f>IF(N111="snížená",J111,0)</f>
        <v>0</v>
      </c>
      <c r="BG111" s="247">
        <f>IF(N111="zákl. přenesená",J111,0)</f>
        <v>0</v>
      </c>
      <c r="BH111" s="247">
        <f>IF(N111="sníž. přenesená",J111,0)</f>
        <v>0</v>
      </c>
      <c r="BI111" s="247">
        <f>IF(N111="nulová",J111,0)</f>
        <v>0</v>
      </c>
      <c r="BJ111" s="25" t="s">
        <v>81</v>
      </c>
      <c r="BK111" s="247">
        <f>ROUND(I111*H111,2)</f>
        <v>0</v>
      </c>
      <c r="BL111" s="25" t="s">
        <v>218</v>
      </c>
      <c r="BM111" s="25" t="s">
        <v>750</v>
      </c>
    </row>
    <row r="112" s="1" customFormat="1" ht="16.5" customHeight="1">
      <c r="B112" s="47"/>
      <c r="C112" s="251" t="s">
        <v>326</v>
      </c>
      <c r="D112" s="251" t="s">
        <v>189</v>
      </c>
      <c r="E112" s="252" t="s">
        <v>327</v>
      </c>
      <c r="F112" s="253" t="s">
        <v>328</v>
      </c>
      <c r="G112" s="254" t="s">
        <v>183</v>
      </c>
      <c r="H112" s="255">
        <v>1</v>
      </c>
      <c r="I112" s="256"/>
      <c r="J112" s="257">
        <f>ROUND(I112*H112,2)</f>
        <v>0</v>
      </c>
      <c r="K112" s="253" t="s">
        <v>227</v>
      </c>
      <c r="L112" s="258"/>
      <c r="M112" s="259" t="s">
        <v>23</v>
      </c>
      <c r="N112" s="260" t="s">
        <v>45</v>
      </c>
      <c r="O112" s="48"/>
      <c r="P112" s="245">
        <f>O112*H112</f>
        <v>0</v>
      </c>
      <c r="Q112" s="245">
        <v>0</v>
      </c>
      <c r="R112" s="245">
        <f>Q112*H112</f>
        <v>0</v>
      </c>
      <c r="S112" s="245">
        <v>0</v>
      </c>
      <c r="T112" s="246">
        <f>S112*H112</f>
        <v>0</v>
      </c>
      <c r="AR112" s="25" t="s">
        <v>240</v>
      </c>
      <c r="AT112" s="25" t="s">
        <v>189</v>
      </c>
      <c r="AU112" s="25" t="s">
        <v>81</v>
      </c>
      <c r="AY112" s="25" t="s">
        <v>178</v>
      </c>
      <c r="BE112" s="247">
        <f>IF(N112="základní",J112,0)</f>
        <v>0</v>
      </c>
      <c r="BF112" s="247">
        <f>IF(N112="snížená",J112,0)</f>
        <v>0</v>
      </c>
      <c r="BG112" s="247">
        <f>IF(N112="zákl. přenesená",J112,0)</f>
        <v>0</v>
      </c>
      <c r="BH112" s="247">
        <f>IF(N112="sníž. přenesená",J112,0)</f>
        <v>0</v>
      </c>
      <c r="BI112" s="247">
        <f>IF(N112="nulová",J112,0)</f>
        <v>0</v>
      </c>
      <c r="BJ112" s="25" t="s">
        <v>81</v>
      </c>
      <c r="BK112" s="247">
        <f>ROUND(I112*H112,2)</f>
        <v>0</v>
      </c>
      <c r="BL112" s="25" t="s">
        <v>240</v>
      </c>
      <c r="BM112" s="25" t="s">
        <v>751</v>
      </c>
    </row>
    <row r="113" s="1" customFormat="1" ht="16.5" customHeight="1">
      <c r="B113" s="47"/>
      <c r="C113" s="251" t="s">
        <v>330</v>
      </c>
      <c r="D113" s="251" t="s">
        <v>189</v>
      </c>
      <c r="E113" s="252" t="s">
        <v>335</v>
      </c>
      <c r="F113" s="253" t="s">
        <v>336</v>
      </c>
      <c r="G113" s="254" t="s">
        <v>183</v>
      </c>
      <c r="H113" s="255">
        <v>1</v>
      </c>
      <c r="I113" s="256"/>
      <c r="J113" s="257">
        <f>ROUND(I113*H113,2)</f>
        <v>0</v>
      </c>
      <c r="K113" s="253" t="s">
        <v>227</v>
      </c>
      <c r="L113" s="258"/>
      <c r="M113" s="259" t="s">
        <v>23</v>
      </c>
      <c r="N113" s="260" t="s">
        <v>45</v>
      </c>
      <c r="O113" s="48"/>
      <c r="P113" s="245">
        <f>O113*H113</f>
        <v>0</v>
      </c>
      <c r="Q113" s="245">
        <v>0</v>
      </c>
      <c r="R113" s="245">
        <f>Q113*H113</f>
        <v>0</v>
      </c>
      <c r="S113" s="245">
        <v>0</v>
      </c>
      <c r="T113" s="246">
        <f>S113*H113</f>
        <v>0</v>
      </c>
      <c r="AR113" s="25" t="s">
        <v>240</v>
      </c>
      <c r="AT113" s="25" t="s">
        <v>189</v>
      </c>
      <c r="AU113" s="25" t="s">
        <v>81</v>
      </c>
      <c r="AY113" s="25" t="s">
        <v>178</v>
      </c>
      <c r="BE113" s="247">
        <f>IF(N113="základní",J113,0)</f>
        <v>0</v>
      </c>
      <c r="BF113" s="247">
        <f>IF(N113="snížená",J113,0)</f>
        <v>0</v>
      </c>
      <c r="BG113" s="247">
        <f>IF(N113="zákl. přenesená",J113,0)</f>
        <v>0</v>
      </c>
      <c r="BH113" s="247">
        <f>IF(N113="sníž. přenesená",J113,0)</f>
        <v>0</v>
      </c>
      <c r="BI113" s="247">
        <f>IF(N113="nulová",J113,0)</f>
        <v>0</v>
      </c>
      <c r="BJ113" s="25" t="s">
        <v>81</v>
      </c>
      <c r="BK113" s="247">
        <f>ROUND(I113*H113,2)</f>
        <v>0</v>
      </c>
      <c r="BL113" s="25" t="s">
        <v>240</v>
      </c>
      <c r="BM113" s="25" t="s">
        <v>752</v>
      </c>
    </row>
    <row r="114" s="1" customFormat="1" ht="51" customHeight="1">
      <c r="B114" s="47"/>
      <c r="C114" s="236" t="s">
        <v>334</v>
      </c>
      <c r="D114" s="236" t="s">
        <v>180</v>
      </c>
      <c r="E114" s="237" t="s">
        <v>331</v>
      </c>
      <c r="F114" s="238" t="s">
        <v>332</v>
      </c>
      <c r="G114" s="239" t="s">
        <v>183</v>
      </c>
      <c r="H114" s="240">
        <v>1</v>
      </c>
      <c r="I114" s="241"/>
      <c r="J114" s="242">
        <f>ROUND(I114*H114,2)</f>
        <v>0</v>
      </c>
      <c r="K114" s="238" t="s">
        <v>227</v>
      </c>
      <c r="L114" s="73"/>
      <c r="M114" s="243" t="s">
        <v>23</v>
      </c>
      <c r="N114" s="244" t="s">
        <v>45</v>
      </c>
      <c r="O114" s="48"/>
      <c r="P114" s="245">
        <f>O114*H114</f>
        <v>0</v>
      </c>
      <c r="Q114" s="245">
        <v>0</v>
      </c>
      <c r="R114" s="245">
        <f>Q114*H114</f>
        <v>0</v>
      </c>
      <c r="S114" s="245">
        <v>0</v>
      </c>
      <c r="T114" s="246">
        <f>S114*H114</f>
        <v>0</v>
      </c>
      <c r="AR114" s="25" t="s">
        <v>218</v>
      </c>
      <c r="AT114" s="25" t="s">
        <v>180</v>
      </c>
      <c r="AU114" s="25" t="s">
        <v>81</v>
      </c>
      <c r="AY114" s="25" t="s">
        <v>178</v>
      </c>
      <c r="BE114" s="247">
        <f>IF(N114="základní",J114,0)</f>
        <v>0</v>
      </c>
      <c r="BF114" s="247">
        <f>IF(N114="snížená",J114,0)</f>
        <v>0</v>
      </c>
      <c r="BG114" s="247">
        <f>IF(N114="zákl. přenesená",J114,0)</f>
        <v>0</v>
      </c>
      <c r="BH114" s="247">
        <f>IF(N114="sníž. přenesená",J114,0)</f>
        <v>0</v>
      </c>
      <c r="BI114" s="247">
        <f>IF(N114="nulová",J114,0)</f>
        <v>0</v>
      </c>
      <c r="BJ114" s="25" t="s">
        <v>81</v>
      </c>
      <c r="BK114" s="247">
        <f>ROUND(I114*H114,2)</f>
        <v>0</v>
      </c>
      <c r="BL114" s="25" t="s">
        <v>218</v>
      </c>
      <c r="BM114" s="25" t="s">
        <v>753</v>
      </c>
    </row>
    <row r="115" s="1" customFormat="1" ht="51" customHeight="1">
      <c r="B115" s="47"/>
      <c r="C115" s="236" t="s">
        <v>338</v>
      </c>
      <c r="D115" s="236" t="s">
        <v>180</v>
      </c>
      <c r="E115" s="237" t="s">
        <v>339</v>
      </c>
      <c r="F115" s="238" t="s">
        <v>340</v>
      </c>
      <c r="G115" s="239" t="s">
        <v>183</v>
      </c>
      <c r="H115" s="240">
        <v>1</v>
      </c>
      <c r="I115" s="241"/>
      <c r="J115" s="242">
        <f>ROUND(I115*H115,2)</f>
        <v>0</v>
      </c>
      <c r="K115" s="238" t="s">
        <v>227</v>
      </c>
      <c r="L115" s="73"/>
      <c r="M115" s="243" t="s">
        <v>23</v>
      </c>
      <c r="N115" s="244" t="s">
        <v>45</v>
      </c>
      <c r="O115" s="48"/>
      <c r="P115" s="245">
        <f>O115*H115</f>
        <v>0</v>
      </c>
      <c r="Q115" s="245">
        <v>0</v>
      </c>
      <c r="R115" s="245">
        <f>Q115*H115</f>
        <v>0</v>
      </c>
      <c r="S115" s="245">
        <v>0</v>
      </c>
      <c r="T115" s="246">
        <f>S115*H115</f>
        <v>0</v>
      </c>
      <c r="AR115" s="25" t="s">
        <v>218</v>
      </c>
      <c r="AT115" s="25" t="s">
        <v>180</v>
      </c>
      <c r="AU115" s="25" t="s">
        <v>81</v>
      </c>
      <c r="AY115" s="25" t="s">
        <v>178</v>
      </c>
      <c r="BE115" s="247">
        <f>IF(N115="základní",J115,0)</f>
        <v>0</v>
      </c>
      <c r="BF115" s="247">
        <f>IF(N115="snížená",J115,0)</f>
        <v>0</v>
      </c>
      <c r="BG115" s="247">
        <f>IF(N115="zákl. přenesená",J115,0)</f>
        <v>0</v>
      </c>
      <c r="BH115" s="247">
        <f>IF(N115="sníž. přenesená",J115,0)</f>
        <v>0</v>
      </c>
      <c r="BI115" s="247">
        <f>IF(N115="nulová",J115,0)</f>
        <v>0</v>
      </c>
      <c r="BJ115" s="25" t="s">
        <v>81</v>
      </c>
      <c r="BK115" s="247">
        <f>ROUND(I115*H115,2)</f>
        <v>0</v>
      </c>
      <c r="BL115" s="25" t="s">
        <v>218</v>
      </c>
      <c r="BM115" s="25" t="s">
        <v>754</v>
      </c>
    </row>
    <row r="116" s="1" customFormat="1" ht="38.25" customHeight="1">
      <c r="B116" s="47"/>
      <c r="C116" s="236" t="s">
        <v>342</v>
      </c>
      <c r="D116" s="236" t="s">
        <v>180</v>
      </c>
      <c r="E116" s="237" t="s">
        <v>343</v>
      </c>
      <c r="F116" s="238" t="s">
        <v>344</v>
      </c>
      <c r="G116" s="239" t="s">
        <v>183</v>
      </c>
      <c r="H116" s="240">
        <v>2</v>
      </c>
      <c r="I116" s="241"/>
      <c r="J116" s="242">
        <f>ROUND(I116*H116,2)</f>
        <v>0</v>
      </c>
      <c r="K116" s="238" t="s">
        <v>227</v>
      </c>
      <c r="L116" s="73"/>
      <c r="M116" s="243" t="s">
        <v>23</v>
      </c>
      <c r="N116" s="244" t="s">
        <v>45</v>
      </c>
      <c r="O116" s="48"/>
      <c r="P116" s="245">
        <f>O116*H116</f>
        <v>0</v>
      </c>
      <c r="Q116" s="245">
        <v>0</v>
      </c>
      <c r="R116" s="245">
        <f>Q116*H116</f>
        <v>0</v>
      </c>
      <c r="S116" s="245">
        <v>0</v>
      </c>
      <c r="T116" s="246">
        <f>S116*H116</f>
        <v>0</v>
      </c>
      <c r="AR116" s="25" t="s">
        <v>218</v>
      </c>
      <c r="AT116" s="25" t="s">
        <v>180</v>
      </c>
      <c r="AU116" s="25" t="s">
        <v>81</v>
      </c>
      <c r="AY116" s="25" t="s">
        <v>178</v>
      </c>
      <c r="BE116" s="247">
        <f>IF(N116="základní",J116,0)</f>
        <v>0</v>
      </c>
      <c r="BF116" s="247">
        <f>IF(N116="snížená",J116,0)</f>
        <v>0</v>
      </c>
      <c r="BG116" s="247">
        <f>IF(N116="zákl. přenesená",J116,0)</f>
        <v>0</v>
      </c>
      <c r="BH116" s="247">
        <f>IF(N116="sníž. přenesená",J116,0)</f>
        <v>0</v>
      </c>
      <c r="BI116" s="247">
        <f>IF(N116="nulová",J116,0)</f>
        <v>0</v>
      </c>
      <c r="BJ116" s="25" t="s">
        <v>81</v>
      </c>
      <c r="BK116" s="247">
        <f>ROUND(I116*H116,2)</f>
        <v>0</v>
      </c>
      <c r="BL116" s="25" t="s">
        <v>218</v>
      </c>
      <c r="BM116" s="25" t="s">
        <v>755</v>
      </c>
    </row>
    <row r="117" s="1" customFormat="1" ht="63.75" customHeight="1">
      <c r="B117" s="47"/>
      <c r="C117" s="236" t="s">
        <v>346</v>
      </c>
      <c r="D117" s="236" t="s">
        <v>180</v>
      </c>
      <c r="E117" s="237" t="s">
        <v>347</v>
      </c>
      <c r="F117" s="238" t="s">
        <v>348</v>
      </c>
      <c r="G117" s="239" t="s">
        <v>183</v>
      </c>
      <c r="H117" s="240">
        <v>2</v>
      </c>
      <c r="I117" s="241"/>
      <c r="J117" s="242">
        <f>ROUND(I117*H117,2)</f>
        <v>0</v>
      </c>
      <c r="K117" s="238" t="s">
        <v>227</v>
      </c>
      <c r="L117" s="73"/>
      <c r="M117" s="243" t="s">
        <v>23</v>
      </c>
      <c r="N117" s="244" t="s">
        <v>45</v>
      </c>
      <c r="O117" s="48"/>
      <c r="P117" s="245">
        <f>O117*H117</f>
        <v>0</v>
      </c>
      <c r="Q117" s="245">
        <v>0</v>
      </c>
      <c r="R117" s="245">
        <f>Q117*H117</f>
        <v>0</v>
      </c>
      <c r="S117" s="245">
        <v>0</v>
      </c>
      <c r="T117" s="246">
        <f>S117*H117</f>
        <v>0</v>
      </c>
      <c r="AR117" s="25" t="s">
        <v>218</v>
      </c>
      <c r="AT117" s="25" t="s">
        <v>180</v>
      </c>
      <c r="AU117" s="25" t="s">
        <v>81</v>
      </c>
      <c r="AY117" s="25" t="s">
        <v>178</v>
      </c>
      <c r="BE117" s="247">
        <f>IF(N117="základní",J117,0)</f>
        <v>0</v>
      </c>
      <c r="BF117" s="247">
        <f>IF(N117="snížená",J117,0)</f>
        <v>0</v>
      </c>
      <c r="BG117" s="247">
        <f>IF(N117="zákl. přenesená",J117,0)</f>
        <v>0</v>
      </c>
      <c r="BH117" s="247">
        <f>IF(N117="sníž. přenesená",J117,0)</f>
        <v>0</v>
      </c>
      <c r="BI117" s="247">
        <f>IF(N117="nulová",J117,0)</f>
        <v>0</v>
      </c>
      <c r="BJ117" s="25" t="s">
        <v>81</v>
      </c>
      <c r="BK117" s="247">
        <f>ROUND(I117*H117,2)</f>
        <v>0</v>
      </c>
      <c r="BL117" s="25" t="s">
        <v>218</v>
      </c>
      <c r="BM117" s="25" t="s">
        <v>756</v>
      </c>
    </row>
    <row r="118" s="1" customFormat="1" ht="63.75" customHeight="1">
      <c r="B118" s="47"/>
      <c r="C118" s="236" t="s">
        <v>350</v>
      </c>
      <c r="D118" s="236" t="s">
        <v>180</v>
      </c>
      <c r="E118" s="237" t="s">
        <v>351</v>
      </c>
      <c r="F118" s="238" t="s">
        <v>352</v>
      </c>
      <c r="G118" s="239" t="s">
        <v>183</v>
      </c>
      <c r="H118" s="240">
        <v>2</v>
      </c>
      <c r="I118" s="241"/>
      <c r="J118" s="242">
        <f>ROUND(I118*H118,2)</f>
        <v>0</v>
      </c>
      <c r="K118" s="238" t="s">
        <v>227</v>
      </c>
      <c r="L118" s="73"/>
      <c r="M118" s="243" t="s">
        <v>23</v>
      </c>
      <c r="N118" s="244" t="s">
        <v>45</v>
      </c>
      <c r="O118" s="48"/>
      <c r="P118" s="245">
        <f>O118*H118</f>
        <v>0</v>
      </c>
      <c r="Q118" s="245">
        <v>0</v>
      </c>
      <c r="R118" s="245">
        <f>Q118*H118</f>
        <v>0</v>
      </c>
      <c r="S118" s="245">
        <v>0</v>
      </c>
      <c r="T118" s="246">
        <f>S118*H118</f>
        <v>0</v>
      </c>
      <c r="AR118" s="25" t="s">
        <v>218</v>
      </c>
      <c r="AT118" s="25" t="s">
        <v>180</v>
      </c>
      <c r="AU118" s="25" t="s">
        <v>81</v>
      </c>
      <c r="AY118" s="25" t="s">
        <v>178</v>
      </c>
      <c r="BE118" s="247">
        <f>IF(N118="základní",J118,0)</f>
        <v>0</v>
      </c>
      <c r="BF118" s="247">
        <f>IF(N118="snížená",J118,0)</f>
        <v>0</v>
      </c>
      <c r="BG118" s="247">
        <f>IF(N118="zákl. přenesená",J118,0)</f>
        <v>0</v>
      </c>
      <c r="BH118" s="247">
        <f>IF(N118="sníž. přenesená",J118,0)</f>
        <v>0</v>
      </c>
      <c r="BI118" s="247">
        <f>IF(N118="nulová",J118,0)</f>
        <v>0</v>
      </c>
      <c r="BJ118" s="25" t="s">
        <v>81</v>
      </c>
      <c r="BK118" s="247">
        <f>ROUND(I118*H118,2)</f>
        <v>0</v>
      </c>
      <c r="BL118" s="25" t="s">
        <v>218</v>
      </c>
      <c r="BM118" s="25" t="s">
        <v>757</v>
      </c>
    </row>
    <row r="119" s="1" customFormat="1" ht="16.5" customHeight="1">
      <c r="B119" s="47"/>
      <c r="C119" s="236" t="s">
        <v>354</v>
      </c>
      <c r="D119" s="236" t="s">
        <v>180</v>
      </c>
      <c r="E119" s="237" t="s">
        <v>355</v>
      </c>
      <c r="F119" s="238" t="s">
        <v>356</v>
      </c>
      <c r="G119" s="239" t="s">
        <v>183</v>
      </c>
      <c r="H119" s="240">
        <v>2</v>
      </c>
      <c r="I119" s="241"/>
      <c r="J119" s="242">
        <f>ROUND(I119*H119,2)</f>
        <v>0</v>
      </c>
      <c r="K119" s="238" t="s">
        <v>227</v>
      </c>
      <c r="L119" s="73"/>
      <c r="M119" s="243" t="s">
        <v>23</v>
      </c>
      <c r="N119" s="244" t="s">
        <v>45</v>
      </c>
      <c r="O119" s="48"/>
      <c r="P119" s="245">
        <f>O119*H119</f>
        <v>0</v>
      </c>
      <c r="Q119" s="245">
        <v>0</v>
      </c>
      <c r="R119" s="245">
        <f>Q119*H119</f>
        <v>0</v>
      </c>
      <c r="S119" s="245">
        <v>0</v>
      </c>
      <c r="T119" s="246">
        <f>S119*H119</f>
        <v>0</v>
      </c>
      <c r="AR119" s="25" t="s">
        <v>218</v>
      </c>
      <c r="AT119" s="25" t="s">
        <v>180</v>
      </c>
      <c r="AU119" s="25" t="s">
        <v>81</v>
      </c>
      <c r="AY119" s="25" t="s">
        <v>178</v>
      </c>
      <c r="BE119" s="247">
        <f>IF(N119="základní",J119,0)</f>
        <v>0</v>
      </c>
      <c r="BF119" s="247">
        <f>IF(N119="snížená",J119,0)</f>
        <v>0</v>
      </c>
      <c r="BG119" s="247">
        <f>IF(N119="zákl. přenesená",J119,0)</f>
        <v>0</v>
      </c>
      <c r="BH119" s="247">
        <f>IF(N119="sníž. přenesená",J119,0)</f>
        <v>0</v>
      </c>
      <c r="BI119" s="247">
        <f>IF(N119="nulová",J119,0)</f>
        <v>0</v>
      </c>
      <c r="BJ119" s="25" t="s">
        <v>81</v>
      </c>
      <c r="BK119" s="247">
        <f>ROUND(I119*H119,2)</f>
        <v>0</v>
      </c>
      <c r="BL119" s="25" t="s">
        <v>218</v>
      </c>
      <c r="BM119" s="25" t="s">
        <v>758</v>
      </c>
    </row>
    <row r="120" s="1" customFormat="1" ht="16.5" customHeight="1">
      <c r="B120" s="47"/>
      <c r="C120" s="236" t="s">
        <v>358</v>
      </c>
      <c r="D120" s="236" t="s">
        <v>180</v>
      </c>
      <c r="E120" s="237" t="s">
        <v>359</v>
      </c>
      <c r="F120" s="238" t="s">
        <v>360</v>
      </c>
      <c r="G120" s="239" t="s">
        <v>183</v>
      </c>
      <c r="H120" s="240">
        <v>2</v>
      </c>
      <c r="I120" s="241"/>
      <c r="J120" s="242">
        <f>ROUND(I120*H120,2)</f>
        <v>0</v>
      </c>
      <c r="K120" s="238" t="s">
        <v>227</v>
      </c>
      <c r="L120" s="73"/>
      <c r="M120" s="243" t="s">
        <v>23</v>
      </c>
      <c r="N120" s="244" t="s">
        <v>45</v>
      </c>
      <c r="O120" s="48"/>
      <c r="P120" s="245">
        <f>O120*H120</f>
        <v>0</v>
      </c>
      <c r="Q120" s="245">
        <v>0</v>
      </c>
      <c r="R120" s="245">
        <f>Q120*H120</f>
        <v>0</v>
      </c>
      <c r="S120" s="245">
        <v>0</v>
      </c>
      <c r="T120" s="246">
        <f>S120*H120</f>
        <v>0</v>
      </c>
      <c r="AR120" s="25" t="s">
        <v>218</v>
      </c>
      <c r="AT120" s="25" t="s">
        <v>180</v>
      </c>
      <c r="AU120" s="25" t="s">
        <v>81</v>
      </c>
      <c r="AY120" s="25" t="s">
        <v>178</v>
      </c>
      <c r="BE120" s="247">
        <f>IF(N120="základní",J120,0)</f>
        <v>0</v>
      </c>
      <c r="BF120" s="247">
        <f>IF(N120="snížená",J120,0)</f>
        <v>0</v>
      </c>
      <c r="BG120" s="247">
        <f>IF(N120="zákl. přenesená",J120,0)</f>
        <v>0</v>
      </c>
      <c r="BH120" s="247">
        <f>IF(N120="sníž. přenesená",J120,0)</f>
        <v>0</v>
      </c>
      <c r="BI120" s="247">
        <f>IF(N120="nulová",J120,0)</f>
        <v>0</v>
      </c>
      <c r="BJ120" s="25" t="s">
        <v>81</v>
      </c>
      <c r="BK120" s="247">
        <f>ROUND(I120*H120,2)</f>
        <v>0</v>
      </c>
      <c r="BL120" s="25" t="s">
        <v>218</v>
      </c>
      <c r="BM120" s="25" t="s">
        <v>759</v>
      </c>
    </row>
    <row r="121" s="1" customFormat="1" ht="16.5" customHeight="1">
      <c r="B121" s="47"/>
      <c r="C121" s="236" t="s">
        <v>362</v>
      </c>
      <c r="D121" s="236" t="s">
        <v>180</v>
      </c>
      <c r="E121" s="237" t="s">
        <v>363</v>
      </c>
      <c r="F121" s="238" t="s">
        <v>364</v>
      </c>
      <c r="G121" s="239" t="s">
        <v>183</v>
      </c>
      <c r="H121" s="240">
        <v>4</v>
      </c>
      <c r="I121" s="241"/>
      <c r="J121" s="242">
        <f>ROUND(I121*H121,2)</f>
        <v>0</v>
      </c>
      <c r="K121" s="238" t="s">
        <v>227</v>
      </c>
      <c r="L121" s="73"/>
      <c r="M121" s="243" t="s">
        <v>23</v>
      </c>
      <c r="N121" s="244" t="s">
        <v>45</v>
      </c>
      <c r="O121" s="48"/>
      <c r="P121" s="245">
        <f>O121*H121</f>
        <v>0</v>
      </c>
      <c r="Q121" s="245">
        <v>0</v>
      </c>
      <c r="R121" s="245">
        <f>Q121*H121</f>
        <v>0</v>
      </c>
      <c r="S121" s="245">
        <v>0</v>
      </c>
      <c r="T121" s="246">
        <f>S121*H121</f>
        <v>0</v>
      </c>
      <c r="AR121" s="25" t="s">
        <v>218</v>
      </c>
      <c r="AT121" s="25" t="s">
        <v>180</v>
      </c>
      <c r="AU121" s="25" t="s">
        <v>81</v>
      </c>
      <c r="AY121" s="25" t="s">
        <v>178</v>
      </c>
      <c r="BE121" s="247">
        <f>IF(N121="základní",J121,0)</f>
        <v>0</v>
      </c>
      <c r="BF121" s="247">
        <f>IF(N121="snížená",J121,0)</f>
        <v>0</v>
      </c>
      <c r="BG121" s="247">
        <f>IF(N121="zákl. přenesená",J121,0)</f>
        <v>0</v>
      </c>
      <c r="BH121" s="247">
        <f>IF(N121="sníž. přenesená",J121,0)</f>
        <v>0</v>
      </c>
      <c r="BI121" s="247">
        <f>IF(N121="nulová",J121,0)</f>
        <v>0</v>
      </c>
      <c r="BJ121" s="25" t="s">
        <v>81</v>
      </c>
      <c r="BK121" s="247">
        <f>ROUND(I121*H121,2)</f>
        <v>0</v>
      </c>
      <c r="BL121" s="25" t="s">
        <v>218</v>
      </c>
      <c r="BM121" s="25" t="s">
        <v>760</v>
      </c>
    </row>
    <row r="122" s="1" customFormat="1" ht="16.5" customHeight="1">
      <c r="B122" s="47"/>
      <c r="C122" s="236" t="s">
        <v>366</v>
      </c>
      <c r="D122" s="236" t="s">
        <v>180</v>
      </c>
      <c r="E122" s="237" t="s">
        <v>367</v>
      </c>
      <c r="F122" s="238" t="s">
        <v>368</v>
      </c>
      <c r="G122" s="239" t="s">
        <v>183</v>
      </c>
      <c r="H122" s="240">
        <v>12</v>
      </c>
      <c r="I122" s="241"/>
      <c r="J122" s="242">
        <f>ROUND(I122*H122,2)</f>
        <v>0</v>
      </c>
      <c r="K122" s="238" t="s">
        <v>227</v>
      </c>
      <c r="L122" s="73"/>
      <c r="M122" s="243" t="s">
        <v>23</v>
      </c>
      <c r="N122" s="244" t="s">
        <v>45</v>
      </c>
      <c r="O122" s="48"/>
      <c r="P122" s="245">
        <f>O122*H122</f>
        <v>0</v>
      </c>
      <c r="Q122" s="245">
        <v>0</v>
      </c>
      <c r="R122" s="245">
        <f>Q122*H122</f>
        <v>0</v>
      </c>
      <c r="S122" s="245">
        <v>0</v>
      </c>
      <c r="T122" s="246">
        <f>S122*H122</f>
        <v>0</v>
      </c>
      <c r="AR122" s="25" t="s">
        <v>218</v>
      </c>
      <c r="AT122" s="25" t="s">
        <v>180</v>
      </c>
      <c r="AU122" s="25" t="s">
        <v>81</v>
      </c>
      <c r="AY122" s="25" t="s">
        <v>178</v>
      </c>
      <c r="BE122" s="247">
        <f>IF(N122="základní",J122,0)</f>
        <v>0</v>
      </c>
      <c r="BF122" s="247">
        <f>IF(N122="snížená",J122,0)</f>
        <v>0</v>
      </c>
      <c r="BG122" s="247">
        <f>IF(N122="zákl. přenesená",J122,0)</f>
        <v>0</v>
      </c>
      <c r="BH122" s="247">
        <f>IF(N122="sníž. přenesená",J122,0)</f>
        <v>0</v>
      </c>
      <c r="BI122" s="247">
        <f>IF(N122="nulová",J122,0)</f>
        <v>0</v>
      </c>
      <c r="BJ122" s="25" t="s">
        <v>81</v>
      </c>
      <c r="BK122" s="247">
        <f>ROUND(I122*H122,2)</f>
        <v>0</v>
      </c>
      <c r="BL122" s="25" t="s">
        <v>218</v>
      </c>
      <c r="BM122" s="25" t="s">
        <v>761</v>
      </c>
    </row>
    <row r="123" s="1" customFormat="1" ht="16.5" customHeight="1">
      <c r="B123" s="47"/>
      <c r="C123" s="236" t="s">
        <v>370</v>
      </c>
      <c r="D123" s="236" t="s">
        <v>180</v>
      </c>
      <c r="E123" s="237" t="s">
        <v>371</v>
      </c>
      <c r="F123" s="238" t="s">
        <v>372</v>
      </c>
      <c r="G123" s="239" t="s">
        <v>183</v>
      </c>
      <c r="H123" s="240">
        <v>4</v>
      </c>
      <c r="I123" s="241"/>
      <c r="J123" s="242">
        <f>ROUND(I123*H123,2)</f>
        <v>0</v>
      </c>
      <c r="K123" s="238" t="s">
        <v>227</v>
      </c>
      <c r="L123" s="73"/>
      <c r="M123" s="243" t="s">
        <v>23</v>
      </c>
      <c r="N123" s="244" t="s">
        <v>45</v>
      </c>
      <c r="O123" s="48"/>
      <c r="P123" s="245">
        <f>O123*H123</f>
        <v>0</v>
      </c>
      <c r="Q123" s="245">
        <v>0</v>
      </c>
      <c r="R123" s="245">
        <f>Q123*H123</f>
        <v>0</v>
      </c>
      <c r="S123" s="245">
        <v>0</v>
      </c>
      <c r="T123" s="246">
        <f>S123*H123</f>
        <v>0</v>
      </c>
      <c r="AR123" s="25" t="s">
        <v>218</v>
      </c>
      <c r="AT123" s="25" t="s">
        <v>180</v>
      </c>
      <c r="AU123" s="25" t="s">
        <v>81</v>
      </c>
      <c r="AY123" s="25" t="s">
        <v>178</v>
      </c>
      <c r="BE123" s="247">
        <f>IF(N123="základní",J123,0)</f>
        <v>0</v>
      </c>
      <c r="BF123" s="247">
        <f>IF(N123="snížená",J123,0)</f>
        <v>0</v>
      </c>
      <c r="BG123" s="247">
        <f>IF(N123="zákl. přenesená",J123,0)</f>
        <v>0</v>
      </c>
      <c r="BH123" s="247">
        <f>IF(N123="sníž. přenesená",J123,0)</f>
        <v>0</v>
      </c>
      <c r="BI123" s="247">
        <f>IF(N123="nulová",J123,0)</f>
        <v>0</v>
      </c>
      <c r="BJ123" s="25" t="s">
        <v>81</v>
      </c>
      <c r="BK123" s="247">
        <f>ROUND(I123*H123,2)</f>
        <v>0</v>
      </c>
      <c r="BL123" s="25" t="s">
        <v>218</v>
      </c>
      <c r="BM123" s="25" t="s">
        <v>762</v>
      </c>
    </row>
    <row r="124" s="1" customFormat="1" ht="16.5" customHeight="1">
      <c r="B124" s="47"/>
      <c r="C124" s="236" t="s">
        <v>374</v>
      </c>
      <c r="D124" s="236" t="s">
        <v>180</v>
      </c>
      <c r="E124" s="237" t="s">
        <v>375</v>
      </c>
      <c r="F124" s="238" t="s">
        <v>376</v>
      </c>
      <c r="G124" s="239" t="s">
        <v>183</v>
      </c>
      <c r="H124" s="240">
        <v>2</v>
      </c>
      <c r="I124" s="241"/>
      <c r="J124" s="242">
        <f>ROUND(I124*H124,2)</f>
        <v>0</v>
      </c>
      <c r="K124" s="238" t="s">
        <v>227</v>
      </c>
      <c r="L124" s="73"/>
      <c r="M124" s="243" t="s">
        <v>23</v>
      </c>
      <c r="N124" s="244" t="s">
        <v>45</v>
      </c>
      <c r="O124" s="48"/>
      <c r="P124" s="245">
        <f>O124*H124</f>
        <v>0</v>
      </c>
      <c r="Q124" s="245">
        <v>0</v>
      </c>
      <c r="R124" s="245">
        <f>Q124*H124</f>
        <v>0</v>
      </c>
      <c r="S124" s="245">
        <v>0</v>
      </c>
      <c r="T124" s="246">
        <f>S124*H124</f>
        <v>0</v>
      </c>
      <c r="AR124" s="25" t="s">
        <v>218</v>
      </c>
      <c r="AT124" s="25" t="s">
        <v>180</v>
      </c>
      <c r="AU124" s="25" t="s">
        <v>81</v>
      </c>
      <c r="AY124" s="25" t="s">
        <v>178</v>
      </c>
      <c r="BE124" s="247">
        <f>IF(N124="základní",J124,0)</f>
        <v>0</v>
      </c>
      <c r="BF124" s="247">
        <f>IF(N124="snížená",J124,0)</f>
        <v>0</v>
      </c>
      <c r="BG124" s="247">
        <f>IF(N124="zákl. přenesená",J124,0)</f>
        <v>0</v>
      </c>
      <c r="BH124" s="247">
        <f>IF(N124="sníž. přenesená",J124,0)</f>
        <v>0</v>
      </c>
      <c r="BI124" s="247">
        <f>IF(N124="nulová",J124,0)</f>
        <v>0</v>
      </c>
      <c r="BJ124" s="25" t="s">
        <v>81</v>
      </c>
      <c r="BK124" s="247">
        <f>ROUND(I124*H124,2)</f>
        <v>0</v>
      </c>
      <c r="BL124" s="25" t="s">
        <v>218</v>
      </c>
      <c r="BM124" s="25" t="s">
        <v>763</v>
      </c>
    </row>
    <row r="125" s="1" customFormat="1" ht="16.5" customHeight="1">
      <c r="B125" s="47"/>
      <c r="C125" s="236" t="s">
        <v>378</v>
      </c>
      <c r="D125" s="236" t="s">
        <v>180</v>
      </c>
      <c r="E125" s="237" t="s">
        <v>379</v>
      </c>
      <c r="F125" s="238" t="s">
        <v>380</v>
      </c>
      <c r="G125" s="239" t="s">
        <v>183</v>
      </c>
      <c r="H125" s="240">
        <v>2</v>
      </c>
      <c r="I125" s="241"/>
      <c r="J125" s="242">
        <f>ROUND(I125*H125,2)</f>
        <v>0</v>
      </c>
      <c r="K125" s="238" t="s">
        <v>227</v>
      </c>
      <c r="L125" s="73"/>
      <c r="M125" s="243" t="s">
        <v>23</v>
      </c>
      <c r="N125" s="244" t="s">
        <v>45</v>
      </c>
      <c r="O125" s="48"/>
      <c r="P125" s="245">
        <f>O125*H125</f>
        <v>0</v>
      </c>
      <c r="Q125" s="245">
        <v>0</v>
      </c>
      <c r="R125" s="245">
        <f>Q125*H125</f>
        <v>0</v>
      </c>
      <c r="S125" s="245">
        <v>0</v>
      </c>
      <c r="T125" s="246">
        <f>S125*H125</f>
        <v>0</v>
      </c>
      <c r="AR125" s="25" t="s">
        <v>218</v>
      </c>
      <c r="AT125" s="25" t="s">
        <v>180</v>
      </c>
      <c r="AU125" s="25" t="s">
        <v>81</v>
      </c>
      <c r="AY125" s="25" t="s">
        <v>178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25" t="s">
        <v>81</v>
      </c>
      <c r="BK125" s="247">
        <f>ROUND(I125*H125,2)</f>
        <v>0</v>
      </c>
      <c r="BL125" s="25" t="s">
        <v>218</v>
      </c>
      <c r="BM125" s="25" t="s">
        <v>764</v>
      </c>
    </row>
    <row r="126" s="1" customFormat="1" ht="16.5" customHeight="1">
      <c r="B126" s="47"/>
      <c r="C126" s="236" t="s">
        <v>382</v>
      </c>
      <c r="D126" s="236" t="s">
        <v>180</v>
      </c>
      <c r="E126" s="237" t="s">
        <v>383</v>
      </c>
      <c r="F126" s="238" t="s">
        <v>384</v>
      </c>
      <c r="G126" s="239" t="s">
        <v>183</v>
      </c>
      <c r="H126" s="240">
        <v>2</v>
      </c>
      <c r="I126" s="241"/>
      <c r="J126" s="242">
        <f>ROUND(I126*H126,2)</f>
        <v>0</v>
      </c>
      <c r="K126" s="238" t="s">
        <v>227</v>
      </c>
      <c r="L126" s="73"/>
      <c r="M126" s="243" t="s">
        <v>23</v>
      </c>
      <c r="N126" s="244" t="s">
        <v>45</v>
      </c>
      <c r="O126" s="48"/>
      <c r="P126" s="245">
        <f>O126*H126</f>
        <v>0</v>
      </c>
      <c r="Q126" s="245">
        <v>0</v>
      </c>
      <c r="R126" s="245">
        <f>Q126*H126</f>
        <v>0</v>
      </c>
      <c r="S126" s="245">
        <v>0</v>
      </c>
      <c r="T126" s="246">
        <f>S126*H126</f>
        <v>0</v>
      </c>
      <c r="AR126" s="25" t="s">
        <v>218</v>
      </c>
      <c r="AT126" s="25" t="s">
        <v>180</v>
      </c>
      <c r="AU126" s="25" t="s">
        <v>81</v>
      </c>
      <c r="AY126" s="25" t="s">
        <v>178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25" t="s">
        <v>81</v>
      </c>
      <c r="BK126" s="247">
        <f>ROUND(I126*H126,2)</f>
        <v>0</v>
      </c>
      <c r="BL126" s="25" t="s">
        <v>218</v>
      </c>
      <c r="BM126" s="25" t="s">
        <v>765</v>
      </c>
    </row>
    <row r="127" s="1" customFormat="1" ht="16.5" customHeight="1">
      <c r="B127" s="47"/>
      <c r="C127" s="236" t="s">
        <v>386</v>
      </c>
      <c r="D127" s="236" t="s">
        <v>180</v>
      </c>
      <c r="E127" s="237" t="s">
        <v>387</v>
      </c>
      <c r="F127" s="238" t="s">
        <v>388</v>
      </c>
      <c r="G127" s="239" t="s">
        <v>183</v>
      </c>
      <c r="H127" s="240">
        <v>2</v>
      </c>
      <c r="I127" s="241"/>
      <c r="J127" s="242">
        <f>ROUND(I127*H127,2)</f>
        <v>0</v>
      </c>
      <c r="K127" s="238" t="s">
        <v>227</v>
      </c>
      <c r="L127" s="73"/>
      <c r="M127" s="243" t="s">
        <v>23</v>
      </c>
      <c r="N127" s="244" t="s">
        <v>45</v>
      </c>
      <c r="O127" s="48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AR127" s="25" t="s">
        <v>218</v>
      </c>
      <c r="AT127" s="25" t="s">
        <v>180</v>
      </c>
      <c r="AU127" s="25" t="s">
        <v>81</v>
      </c>
      <c r="AY127" s="25" t="s">
        <v>178</v>
      </c>
      <c r="BE127" s="247">
        <f>IF(N127="základní",J127,0)</f>
        <v>0</v>
      </c>
      <c r="BF127" s="247">
        <f>IF(N127="snížená",J127,0)</f>
        <v>0</v>
      </c>
      <c r="BG127" s="247">
        <f>IF(N127="zákl. přenesená",J127,0)</f>
        <v>0</v>
      </c>
      <c r="BH127" s="247">
        <f>IF(N127="sníž. přenesená",J127,0)</f>
        <v>0</v>
      </c>
      <c r="BI127" s="247">
        <f>IF(N127="nulová",J127,0)</f>
        <v>0</v>
      </c>
      <c r="BJ127" s="25" t="s">
        <v>81</v>
      </c>
      <c r="BK127" s="247">
        <f>ROUND(I127*H127,2)</f>
        <v>0</v>
      </c>
      <c r="BL127" s="25" t="s">
        <v>218</v>
      </c>
      <c r="BM127" s="25" t="s">
        <v>766</v>
      </c>
    </row>
    <row r="128" s="1" customFormat="1" ht="16.5" customHeight="1">
      <c r="B128" s="47"/>
      <c r="C128" s="236" t="s">
        <v>390</v>
      </c>
      <c r="D128" s="236" t="s">
        <v>180</v>
      </c>
      <c r="E128" s="237" t="s">
        <v>391</v>
      </c>
      <c r="F128" s="238" t="s">
        <v>392</v>
      </c>
      <c r="G128" s="239" t="s">
        <v>183</v>
      </c>
      <c r="H128" s="240">
        <v>2</v>
      </c>
      <c r="I128" s="241"/>
      <c r="J128" s="242">
        <f>ROUND(I128*H128,2)</f>
        <v>0</v>
      </c>
      <c r="K128" s="238" t="s">
        <v>227</v>
      </c>
      <c r="L128" s="73"/>
      <c r="M128" s="243" t="s">
        <v>23</v>
      </c>
      <c r="N128" s="244" t="s">
        <v>45</v>
      </c>
      <c r="O128" s="48"/>
      <c r="P128" s="245">
        <f>O128*H128</f>
        <v>0</v>
      </c>
      <c r="Q128" s="245">
        <v>0</v>
      </c>
      <c r="R128" s="245">
        <f>Q128*H128</f>
        <v>0</v>
      </c>
      <c r="S128" s="245">
        <v>0</v>
      </c>
      <c r="T128" s="246">
        <f>S128*H128</f>
        <v>0</v>
      </c>
      <c r="AR128" s="25" t="s">
        <v>218</v>
      </c>
      <c r="AT128" s="25" t="s">
        <v>180</v>
      </c>
      <c r="AU128" s="25" t="s">
        <v>81</v>
      </c>
      <c r="AY128" s="25" t="s">
        <v>178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25" t="s">
        <v>81</v>
      </c>
      <c r="BK128" s="247">
        <f>ROUND(I128*H128,2)</f>
        <v>0</v>
      </c>
      <c r="BL128" s="25" t="s">
        <v>218</v>
      </c>
      <c r="BM128" s="25" t="s">
        <v>767</v>
      </c>
    </row>
    <row r="129" s="1" customFormat="1" ht="16.5" customHeight="1">
      <c r="B129" s="47"/>
      <c r="C129" s="236" t="s">
        <v>394</v>
      </c>
      <c r="D129" s="236" t="s">
        <v>180</v>
      </c>
      <c r="E129" s="237" t="s">
        <v>768</v>
      </c>
      <c r="F129" s="238" t="s">
        <v>769</v>
      </c>
      <c r="G129" s="239" t="s">
        <v>183</v>
      </c>
      <c r="H129" s="240">
        <v>2</v>
      </c>
      <c r="I129" s="241"/>
      <c r="J129" s="242">
        <f>ROUND(I129*H129,2)</f>
        <v>0</v>
      </c>
      <c r="K129" s="238" t="s">
        <v>227</v>
      </c>
      <c r="L129" s="73"/>
      <c r="M129" s="243" t="s">
        <v>23</v>
      </c>
      <c r="N129" s="244" t="s">
        <v>45</v>
      </c>
      <c r="O129" s="48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AR129" s="25" t="s">
        <v>218</v>
      </c>
      <c r="AT129" s="25" t="s">
        <v>180</v>
      </c>
      <c r="AU129" s="25" t="s">
        <v>81</v>
      </c>
      <c r="AY129" s="25" t="s">
        <v>178</v>
      </c>
      <c r="BE129" s="247">
        <f>IF(N129="základní",J129,0)</f>
        <v>0</v>
      </c>
      <c r="BF129" s="247">
        <f>IF(N129="snížená",J129,0)</f>
        <v>0</v>
      </c>
      <c r="BG129" s="247">
        <f>IF(N129="zákl. přenesená",J129,0)</f>
        <v>0</v>
      </c>
      <c r="BH129" s="247">
        <f>IF(N129="sníž. přenesená",J129,0)</f>
        <v>0</v>
      </c>
      <c r="BI129" s="247">
        <f>IF(N129="nulová",J129,0)</f>
        <v>0</v>
      </c>
      <c r="BJ129" s="25" t="s">
        <v>81</v>
      </c>
      <c r="BK129" s="247">
        <f>ROUND(I129*H129,2)</f>
        <v>0</v>
      </c>
      <c r="BL129" s="25" t="s">
        <v>218</v>
      </c>
      <c r="BM129" s="25" t="s">
        <v>770</v>
      </c>
    </row>
    <row r="130" s="1" customFormat="1" ht="16.5" customHeight="1">
      <c r="B130" s="47"/>
      <c r="C130" s="236" t="s">
        <v>398</v>
      </c>
      <c r="D130" s="236" t="s">
        <v>180</v>
      </c>
      <c r="E130" s="237" t="s">
        <v>399</v>
      </c>
      <c r="F130" s="238" t="s">
        <v>400</v>
      </c>
      <c r="G130" s="239" t="s">
        <v>183</v>
      </c>
      <c r="H130" s="240">
        <v>2</v>
      </c>
      <c r="I130" s="241"/>
      <c r="J130" s="242">
        <f>ROUND(I130*H130,2)</f>
        <v>0</v>
      </c>
      <c r="K130" s="238" t="s">
        <v>227</v>
      </c>
      <c r="L130" s="73"/>
      <c r="M130" s="243" t="s">
        <v>23</v>
      </c>
      <c r="N130" s="244" t="s">
        <v>45</v>
      </c>
      <c r="O130" s="48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AR130" s="25" t="s">
        <v>218</v>
      </c>
      <c r="AT130" s="25" t="s">
        <v>180</v>
      </c>
      <c r="AU130" s="25" t="s">
        <v>81</v>
      </c>
      <c r="AY130" s="25" t="s">
        <v>178</v>
      </c>
      <c r="BE130" s="247">
        <f>IF(N130="základní",J130,0)</f>
        <v>0</v>
      </c>
      <c r="BF130" s="247">
        <f>IF(N130="snížená",J130,0)</f>
        <v>0</v>
      </c>
      <c r="BG130" s="247">
        <f>IF(N130="zákl. přenesená",J130,0)</f>
        <v>0</v>
      </c>
      <c r="BH130" s="247">
        <f>IF(N130="sníž. přenesená",J130,0)</f>
        <v>0</v>
      </c>
      <c r="BI130" s="247">
        <f>IF(N130="nulová",J130,0)</f>
        <v>0</v>
      </c>
      <c r="BJ130" s="25" t="s">
        <v>81</v>
      </c>
      <c r="BK130" s="247">
        <f>ROUND(I130*H130,2)</f>
        <v>0</v>
      </c>
      <c r="BL130" s="25" t="s">
        <v>218</v>
      </c>
      <c r="BM130" s="25" t="s">
        <v>771</v>
      </c>
    </row>
    <row r="131" s="1" customFormat="1" ht="51" customHeight="1">
      <c r="B131" s="47"/>
      <c r="C131" s="236" t="s">
        <v>410</v>
      </c>
      <c r="D131" s="236" t="s">
        <v>180</v>
      </c>
      <c r="E131" s="237" t="s">
        <v>411</v>
      </c>
      <c r="F131" s="238" t="s">
        <v>412</v>
      </c>
      <c r="G131" s="239" t="s">
        <v>183</v>
      </c>
      <c r="H131" s="240">
        <v>12</v>
      </c>
      <c r="I131" s="241"/>
      <c r="J131" s="242">
        <f>ROUND(I131*H131,2)</f>
        <v>0</v>
      </c>
      <c r="K131" s="238" t="s">
        <v>227</v>
      </c>
      <c r="L131" s="73"/>
      <c r="M131" s="243" t="s">
        <v>23</v>
      </c>
      <c r="N131" s="244" t="s">
        <v>45</v>
      </c>
      <c r="O131" s="48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AR131" s="25" t="s">
        <v>218</v>
      </c>
      <c r="AT131" s="25" t="s">
        <v>180</v>
      </c>
      <c r="AU131" s="25" t="s">
        <v>81</v>
      </c>
      <c r="AY131" s="25" t="s">
        <v>178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25" t="s">
        <v>81</v>
      </c>
      <c r="BK131" s="247">
        <f>ROUND(I131*H131,2)</f>
        <v>0</v>
      </c>
      <c r="BL131" s="25" t="s">
        <v>218</v>
      </c>
      <c r="BM131" s="25" t="s">
        <v>772</v>
      </c>
    </row>
    <row r="132" s="1" customFormat="1" ht="38.25" customHeight="1">
      <c r="B132" s="47"/>
      <c r="C132" s="251" t="s">
        <v>628</v>
      </c>
      <c r="D132" s="251" t="s">
        <v>189</v>
      </c>
      <c r="E132" s="252" t="s">
        <v>773</v>
      </c>
      <c r="F132" s="253" t="s">
        <v>774</v>
      </c>
      <c r="G132" s="254" t="s">
        <v>183</v>
      </c>
      <c r="H132" s="255">
        <v>12</v>
      </c>
      <c r="I132" s="256"/>
      <c r="J132" s="257">
        <f>ROUND(I132*H132,2)</f>
        <v>0</v>
      </c>
      <c r="K132" s="253" t="s">
        <v>227</v>
      </c>
      <c r="L132" s="258"/>
      <c r="M132" s="259" t="s">
        <v>23</v>
      </c>
      <c r="N132" s="260" t="s">
        <v>45</v>
      </c>
      <c r="O132" s="48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AR132" s="25" t="s">
        <v>218</v>
      </c>
      <c r="AT132" s="25" t="s">
        <v>189</v>
      </c>
      <c r="AU132" s="25" t="s">
        <v>81</v>
      </c>
      <c r="AY132" s="25" t="s">
        <v>178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25" t="s">
        <v>81</v>
      </c>
      <c r="BK132" s="247">
        <f>ROUND(I132*H132,2)</f>
        <v>0</v>
      </c>
      <c r="BL132" s="25" t="s">
        <v>218</v>
      </c>
      <c r="BM132" s="25" t="s">
        <v>775</v>
      </c>
    </row>
    <row r="133" s="1" customFormat="1" ht="16.5" customHeight="1">
      <c r="B133" s="47"/>
      <c r="C133" s="236" t="s">
        <v>636</v>
      </c>
      <c r="D133" s="236" t="s">
        <v>180</v>
      </c>
      <c r="E133" s="237" t="s">
        <v>776</v>
      </c>
      <c r="F133" s="238" t="s">
        <v>777</v>
      </c>
      <c r="G133" s="239" t="s">
        <v>183</v>
      </c>
      <c r="H133" s="240">
        <v>12</v>
      </c>
      <c r="I133" s="241"/>
      <c r="J133" s="242">
        <f>ROUND(I133*H133,2)</f>
        <v>0</v>
      </c>
      <c r="K133" s="238" t="s">
        <v>227</v>
      </c>
      <c r="L133" s="73"/>
      <c r="M133" s="243" t="s">
        <v>23</v>
      </c>
      <c r="N133" s="244" t="s">
        <v>45</v>
      </c>
      <c r="O133" s="48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AR133" s="25" t="s">
        <v>218</v>
      </c>
      <c r="AT133" s="25" t="s">
        <v>180</v>
      </c>
      <c r="AU133" s="25" t="s">
        <v>81</v>
      </c>
      <c r="AY133" s="25" t="s">
        <v>178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25" t="s">
        <v>81</v>
      </c>
      <c r="BK133" s="247">
        <f>ROUND(I133*H133,2)</f>
        <v>0</v>
      </c>
      <c r="BL133" s="25" t="s">
        <v>218</v>
      </c>
      <c r="BM133" s="25" t="s">
        <v>778</v>
      </c>
    </row>
    <row r="134" s="1" customFormat="1" ht="25.5" customHeight="1">
      <c r="B134" s="47"/>
      <c r="C134" s="251" t="s">
        <v>632</v>
      </c>
      <c r="D134" s="251" t="s">
        <v>189</v>
      </c>
      <c r="E134" s="252" t="s">
        <v>779</v>
      </c>
      <c r="F134" s="253" t="s">
        <v>780</v>
      </c>
      <c r="G134" s="254" t="s">
        <v>183</v>
      </c>
      <c r="H134" s="255">
        <v>12</v>
      </c>
      <c r="I134" s="256"/>
      <c r="J134" s="257">
        <f>ROUND(I134*H134,2)</f>
        <v>0</v>
      </c>
      <c r="K134" s="253" t="s">
        <v>227</v>
      </c>
      <c r="L134" s="258"/>
      <c r="M134" s="259" t="s">
        <v>23</v>
      </c>
      <c r="N134" s="260" t="s">
        <v>45</v>
      </c>
      <c r="O134" s="48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AR134" s="25" t="s">
        <v>218</v>
      </c>
      <c r="AT134" s="25" t="s">
        <v>189</v>
      </c>
      <c r="AU134" s="25" t="s">
        <v>81</v>
      </c>
      <c r="AY134" s="25" t="s">
        <v>178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25" t="s">
        <v>81</v>
      </c>
      <c r="BK134" s="247">
        <f>ROUND(I134*H134,2)</f>
        <v>0</v>
      </c>
      <c r="BL134" s="25" t="s">
        <v>218</v>
      </c>
      <c r="BM134" s="25" t="s">
        <v>781</v>
      </c>
    </row>
    <row r="135" s="1" customFormat="1" ht="25.5" customHeight="1">
      <c r="B135" s="47"/>
      <c r="C135" s="236" t="s">
        <v>418</v>
      </c>
      <c r="D135" s="236" t="s">
        <v>180</v>
      </c>
      <c r="E135" s="237" t="s">
        <v>419</v>
      </c>
      <c r="F135" s="238" t="s">
        <v>420</v>
      </c>
      <c r="G135" s="239" t="s">
        <v>183</v>
      </c>
      <c r="H135" s="240">
        <v>1</v>
      </c>
      <c r="I135" s="241"/>
      <c r="J135" s="242">
        <f>ROUND(I135*H135,2)</f>
        <v>0</v>
      </c>
      <c r="K135" s="238" t="s">
        <v>227</v>
      </c>
      <c r="L135" s="73"/>
      <c r="M135" s="243" t="s">
        <v>23</v>
      </c>
      <c r="N135" s="244" t="s">
        <v>45</v>
      </c>
      <c r="O135" s="48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AR135" s="25" t="s">
        <v>218</v>
      </c>
      <c r="AT135" s="25" t="s">
        <v>180</v>
      </c>
      <c r="AU135" s="25" t="s">
        <v>81</v>
      </c>
      <c r="AY135" s="25" t="s">
        <v>178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25" t="s">
        <v>81</v>
      </c>
      <c r="BK135" s="247">
        <f>ROUND(I135*H135,2)</f>
        <v>0</v>
      </c>
      <c r="BL135" s="25" t="s">
        <v>218</v>
      </c>
      <c r="BM135" s="25" t="s">
        <v>782</v>
      </c>
    </row>
    <row r="136" s="1" customFormat="1" ht="51" customHeight="1">
      <c r="B136" s="47"/>
      <c r="C136" s="251" t="s">
        <v>422</v>
      </c>
      <c r="D136" s="251" t="s">
        <v>189</v>
      </c>
      <c r="E136" s="252" t="s">
        <v>423</v>
      </c>
      <c r="F136" s="253" t="s">
        <v>424</v>
      </c>
      <c r="G136" s="254" t="s">
        <v>183</v>
      </c>
      <c r="H136" s="255">
        <v>1</v>
      </c>
      <c r="I136" s="256"/>
      <c r="J136" s="257">
        <f>ROUND(I136*H136,2)</f>
        <v>0</v>
      </c>
      <c r="K136" s="253" t="s">
        <v>227</v>
      </c>
      <c r="L136" s="258"/>
      <c r="M136" s="259" t="s">
        <v>23</v>
      </c>
      <c r="N136" s="260" t="s">
        <v>45</v>
      </c>
      <c r="O136" s="48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AR136" s="25" t="s">
        <v>240</v>
      </c>
      <c r="AT136" s="25" t="s">
        <v>189</v>
      </c>
      <c r="AU136" s="25" t="s">
        <v>81</v>
      </c>
      <c r="AY136" s="25" t="s">
        <v>178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25" t="s">
        <v>81</v>
      </c>
      <c r="BK136" s="247">
        <f>ROUND(I136*H136,2)</f>
        <v>0</v>
      </c>
      <c r="BL136" s="25" t="s">
        <v>240</v>
      </c>
      <c r="BM136" s="25" t="s">
        <v>783</v>
      </c>
    </row>
    <row r="137" s="1" customFormat="1" ht="25.5" customHeight="1">
      <c r="B137" s="47"/>
      <c r="C137" s="236" t="s">
        <v>426</v>
      </c>
      <c r="D137" s="236" t="s">
        <v>180</v>
      </c>
      <c r="E137" s="237" t="s">
        <v>431</v>
      </c>
      <c r="F137" s="238" t="s">
        <v>432</v>
      </c>
      <c r="G137" s="239" t="s">
        <v>183</v>
      </c>
      <c r="H137" s="240">
        <v>2</v>
      </c>
      <c r="I137" s="241"/>
      <c r="J137" s="242">
        <f>ROUND(I137*H137,2)</f>
        <v>0</v>
      </c>
      <c r="K137" s="238" t="s">
        <v>227</v>
      </c>
      <c r="L137" s="73"/>
      <c r="M137" s="243" t="s">
        <v>23</v>
      </c>
      <c r="N137" s="244" t="s">
        <v>45</v>
      </c>
      <c r="O137" s="48"/>
      <c r="P137" s="245">
        <f>O137*H137</f>
        <v>0</v>
      </c>
      <c r="Q137" s="245">
        <v>0</v>
      </c>
      <c r="R137" s="245">
        <f>Q137*H137</f>
        <v>0</v>
      </c>
      <c r="S137" s="245">
        <v>0</v>
      </c>
      <c r="T137" s="246">
        <f>S137*H137</f>
        <v>0</v>
      </c>
      <c r="AR137" s="25" t="s">
        <v>218</v>
      </c>
      <c r="AT137" s="25" t="s">
        <v>180</v>
      </c>
      <c r="AU137" s="25" t="s">
        <v>81</v>
      </c>
      <c r="AY137" s="25" t="s">
        <v>178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25" t="s">
        <v>81</v>
      </c>
      <c r="BK137" s="247">
        <f>ROUND(I137*H137,2)</f>
        <v>0</v>
      </c>
      <c r="BL137" s="25" t="s">
        <v>218</v>
      </c>
      <c r="BM137" s="25" t="s">
        <v>784</v>
      </c>
    </row>
    <row r="138" s="1" customFormat="1" ht="25.5" customHeight="1">
      <c r="B138" s="47"/>
      <c r="C138" s="251" t="s">
        <v>430</v>
      </c>
      <c r="D138" s="251" t="s">
        <v>189</v>
      </c>
      <c r="E138" s="252" t="s">
        <v>435</v>
      </c>
      <c r="F138" s="253" t="s">
        <v>436</v>
      </c>
      <c r="G138" s="254" t="s">
        <v>183</v>
      </c>
      <c r="H138" s="255">
        <v>1</v>
      </c>
      <c r="I138" s="256"/>
      <c r="J138" s="257">
        <f>ROUND(I138*H138,2)</f>
        <v>0</v>
      </c>
      <c r="K138" s="253" t="s">
        <v>227</v>
      </c>
      <c r="L138" s="258"/>
      <c r="M138" s="259" t="s">
        <v>23</v>
      </c>
      <c r="N138" s="260" t="s">
        <v>45</v>
      </c>
      <c r="O138" s="48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AR138" s="25" t="s">
        <v>240</v>
      </c>
      <c r="AT138" s="25" t="s">
        <v>189</v>
      </c>
      <c r="AU138" s="25" t="s">
        <v>81</v>
      </c>
      <c r="AY138" s="25" t="s">
        <v>178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25" t="s">
        <v>81</v>
      </c>
      <c r="BK138" s="247">
        <f>ROUND(I138*H138,2)</f>
        <v>0</v>
      </c>
      <c r="BL138" s="25" t="s">
        <v>240</v>
      </c>
      <c r="BM138" s="25" t="s">
        <v>785</v>
      </c>
    </row>
    <row r="139" s="1" customFormat="1" ht="25.5" customHeight="1">
      <c r="B139" s="47"/>
      <c r="C139" s="251" t="s">
        <v>434</v>
      </c>
      <c r="D139" s="251" t="s">
        <v>189</v>
      </c>
      <c r="E139" s="252" t="s">
        <v>439</v>
      </c>
      <c r="F139" s="253" t="s">
        <v>440</v>
      </c>
      <c r="G139" s="254" t="s">
        <v>183</v>
      </c>
      <c r="H139" s="255">
        <v>1</v>
      </c>
      <c r="I139" s="256"/>
      <c r="J139" s="257">
        <f>ROUND(I139*H139,2)</f>
        <v>0</v>
      </c>
      <c r="K139" s="253" t="s">
        <v>227</v>
      </c>
      <c r="L139" s="258"/>
      <c r="M139" s="259" t="s">
        <v>23</v>
      </c>
      <c r="N139" s="260" t="s">
        <v>45</v>
      </c>
      <c r="O139" s="48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AR139" s="25" t="s">
        <v>240</v>
      </c>
      <c r="AT139" s="25" t="s">
        <v>189</v>
      </c>
      <c r="AU139" s="25" t="s">
        <v>81</v>
      </c>
      <c r="AY139" s="25" t="s">
        <v>178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25" t="s">
        <v>81</v>
      </c>
      <c r="BK139" s="247">
        <f>ROUND(I139*H139,2)</f>
        <v>0</v>
      </c>
      <c r="BL139" s="25" t="s">
        <v>240</v>
      </c>
      <c r="BM139" s="25" t="s">
        <v>786</v>
      </c>
    </row>
    <row r="140" s="1" customFormat="1" ht="25.5" customHeight="1">
      <c r="B140" s="47"/>
      <c r="C140" s="236" t="s">
        <v>438</v>
      </c>
      <c r="D140" s="236" t="s">
        <v>180</v>
      </c>
      <c r="E140" s="237" t="s">
        <v>443</v>
      </c>
      <c r="F140" s="238" t="s">
        <v>444</v>
      </c>
      <c r="G140" s="239" t="s">
        <v>183</v>
      </c>
      <c r="H140" s="240">
        <v>1</v>
      </c>
      <c r="I140" s="241"/>
      <c r="J140" s="242">
        <f>ROUND(I140*H140,2)</f>
        <v>0</v>
      </c>
      <c r="K140" s="238" t="s">
        <v>227</v>
      </c>
      <c r="L140" s="73"/>
      <c r="M140" s="243" t="s">
        <v>23</v>
      </c>
      <c r="N140" s="244" t="s">
        <v>45</v>
      </c>
      <c r="O140" s="48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AR140" s="25" t="s">
        <v>218</v>
      </c>
      <c r="AT140" s="25" t="s">
        <v>180</v>
      </c>
      <c r="AU140" s="25" t="s">
        <v>81</v>
      </c>
      <c r="AY140" s="25" t="s">
        <v>178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25" t="s">
        <v>81</v>
      </c>
      <c r="BK140" s="247">
        <f>ROUND(I140*H140,2)</f>
        <v>0</v>
      </c>
      <c r="BL140" s="25" t="s">
        <v>218</v>
      </c>
      <c r="BM140" s="25" t="s">
        <v>787</v>
      </c>
    </row>
    <row r="141" s="1" customFormat="1" ht="38.25" customHeight="1">
      <c r="B141" s="47"/>
      <c r="C141" s="251" t="s">
        <v>442</v>
      </c>
      <c r="D141" s="251" t="s">
        <v>189</v>
      </c>
      <c r="E141" s="252" t="s">
        <v>447</v>
      </c>
      <c r="F141" s="253" t="s">
        <v>448</v>
      </c>
      <c r="G141" s="254" t="s">
        <v>449</v>
      </c>
      <c r="H141" s="255">
        <v>1</v>
      </c>
      <c r="I141" s="256"/>
      <c r="J141" s="257">
        <f>ROUND(I141*H141,2)</f>
        <v>0</v>
      </c>
      <c r="K141" s="253" t="s">
        <v>450</v>
      </c>
      <c r="L141" s="258"/>
      <c r="M141" s="259" t="s">
        <v>23</v>
      </c>
      <c r="N141" s="260" t="s">
        <v>45</v>
      </c>
      <c r="O141" s="48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AR141" s="25" t="s">
        <v>240</v>
      </c>
      <c r="AT141" s="25" t="s">
        <v>189</v>
      </c>
      <c r="AU141" s="25" t="s">
        <v>81</v>
      </c>
      <c r="AY141" s="25" t="s">
        <v>178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25" t="s">
        <v>81</v>
      </c>
      <c r="BK141" s="247">
        <f>ROUND(I141*H141,2)</f>
        <v>0</v>
      </c>
      <c r="BL141" s="25" t="s">
        <v>240</v>
      </c>
      <c r="BM141" s="25" t="s">
        <v>788</v>
      </c>
    </row>
    <row r="142" s="1" customFormat="1" ht="38.25" customHeight="1">
      <c r="B142" s="47"/>
      <c r="C142" s="236" t="s">
        <v>446</v>
      </c>
      <c r="D142" s="236" t="s">
        <v>180</v>
      </c>
      <c r="E142" s="237" t="s">
        <v>453</v>
      </c>
      <c r="F142" s="238" t="s">
        <v>454</v>
      </c>
      <c r="G142" s="239" t="s">
        <v>183</v>
      </c>
      <c r="H142" s="240">
        <v>1</v>
      </c>
      <c r="I142" s="241"/>
      <c r="J142" s="242">
        <f>ROUND(I142*H142,2)</f>
        <v>0</v>
      </c>
      <c r="K142" s="238" t="s">
        <v>227</v>
      </c>
      <c r="L142" s="73"/>
      <c r="M142" s="243" t="s">
        <v>23</v>
      </c>
      <c r="N142" s="244" t="s">
        <v>45</v>
      </c>
      <c r="O142" s="48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AR142" s="25" t="s">
        <v>218</v>
      </c>
      <c r="AT142" s="25" t="s">
        <v>180</v>
      </c>
      <c r="AU142" s="25" t="s">
        <v>81</v>
      </c>
      <c r="AY142" s="25" t="s">
        <v>178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25" t="s">
        <v>81</v>
      </c>
      <c r="BK142" s="247">
        <f>ROUND(I142*H142,2)</f>
        <v>0</v>
      </c>
      <c r="BL142" s="25" t="s">
        <v>218</v>
      </c>
      <c r="BM142" s="25" t="s">
        <v>789</v>
      </c>
    </row>
    <row r="143" s="1" customFormat="1" ht="25.5" customHeight="1">
      <c r="B143" s="47"/>
      <c r="C143" s="251" t="s">
        <v>452</v>
      </c>
      <c r="D143" s="251" t="s">
        <v>189</v>
      </c>
      <c r="E143" s="252" t="s">
        <v>461</v>
      </c>
      <c r="F143" s="253" t="s">
        <v>462</v>
      </c>
      <c r="G143" s="254" t="s">
        <v>183</v>
      </c>
      <c r="H143" s="255">
        <v>1</v>
      </c>
      <c r="I143" s="256"/>
      <c r="J143" s="257">
        <f>ROUND(I143*H143,2)</f>
        <v>0</v>
      </c>
      <c r="K143" s="253" t="s">
        <v>227</v>
      </c>
      <c r="L143" s="258"/>
      <c r="M143" s="259" t="s">
        <v>23</v>
      </c>
      <c r="N143" s="260" t="s">
        <v>45</v>
      </c>
      <c r="O143" s="48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AR143" s="25" t="s">
        <v>240</v>
      </c>
      <c r="AT143" s="25" t="s">
        <v>189</v>
      </c>
      <c r="AU143" s="25" t="s">
        <v>81</v>
      </c>
      <c r="AY143" s="25" t="s">
        <v>178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25" t="s">
        <v>81</v>
      </c>
      <c r="BK143" s="247">
        <f>ROUND(I143*H143,2)</f>
        <v>0</v>
      </c>
      <c r="BL143" s="25" t="s">
        <v>240</v>
      </c>
      <c r="BM143" s="25" t="s">
        <v>790</v>
      </c>
    </row>
    <row r="144" s="1" customFormat="1" ht="16.5" customHeight="1">
      <c r="B144" s="47"/>
      <c r="C144" s="236" t="s">
        <v>456</v>
      </c>
      <c r="D144" s="236" t="s">
        <v>180</v>
      </c>
      <c r="E144" s="237" t="s">
        <v>469</v>
      </c>
      <c r="F144" s="238" t="s">
        <v>470</v>
      </c>
      <c r="G144" s="239" t="s">
        <v>183</v>
      </c>
      <c r="H144" s="240">
        <v>1</v>
      </c>
      <c r="I144" s="241"/>
      <c r="J144" s="242">
        <f>ROUND(I144*H144,2)</f>
        <v>0</v>
      </c>
      <c r="K144" s="238" t="s">
        <v>227</v>
      </c>
      <c r="L144" s="73"/>
      <c r="M144" s="243" t="s">
        <v>23</v>
      </c>
      <c r="N144" s="244" t="s">
        <v>45</v>
      </c>
      <c r="O144" s="48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AR144" s="25" t="s">
        <v>218</v>
      </c>
      <c r="AT144" s="25" t="s">
        <v>180</v>
      </c>
      <c r="AU144" s="25" t="s">
        <v>81</v>
      </c>
      <c r="AY144" s="25" t="s">
        <v>178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25" t="s">
        <v>81</v>
      </c>
      <c r="BK144" s="247">
        <f>ROUND(I144*H144,2)</f>
        <v>0</v>
      </c>
      <c r="BL144" s="25" t="s">
        <v>218</v>
      </c>
      <c r="BM144" s="25" t="s">
        <v>791</v>
      </c>
    </row>
    <row r="145" s="1" customFormat="1" ht="16.5" customHeight="1">
      <c r="B145" s="47"/>
      <c r="C145" s="236" t="s">
        <v>460</v>
      </c>
      <c r="D145" s="236" t="s">
        <v>180</v>
      </c>
      <c r="E145" s="237" t="s">
        <v>473</v>
      </c>
      <c r="F145" s="238" t="s">
        <v>474</v>
      </c>
      <c r="G145" s="239" t="s">
        <v>183</v>
      </c>
      <c r="H145" s="240">
        <v>1</v>
      </c>
      <c r="I145" s="241"/>
      <c r="J145" s="242">
        <f>ROUND(I145*H145,2)</f>
        <v>0</v>
      </c>
      <c r="K145" s="238" t="s">
        <v>227</v>
      </c>
      <c r="L145" s="73"/>
      <c r="M145" s="243" t="s">
        <v>23</v>
      </c>
      <c r="N145" s="244" t="s">
        <v>45</v>
      </c>
      <c r="O145" s="48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AR145" s="25" t="s">
        <v>218</v>
      </c>
      <c r="AT145" s="25" t="s">
        <v>180</v>
      </c>
      <c r="AU145" s="25" t="s">
        <v>81</v>
      </c>
      <c r="AY145" s="25" t="s">
        <v>178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25" t="s">
        <v>81</v>
      </c>
      <c r="BK145" s="247">
        <f>ROUND(I145*H145,2)</f>
        <v>0</v>
      </c>
      <c r="BL145" s="25" t="s">
        <v>218</v>
      </c>
      <c r="BM145" s="25" t="s">
        <v>792</v>
      </c>
    </row>
    <row r="146" s="1" customFormat="1" ht="16.5" customHeight="1">
      <c r="B146" s="47"/>
      <c r="C146" s="236" t="s">
        <v>464</v>
      </c>
      <c r="D146" s="236" t="s">
        <v>180</v>
      </c>
      <c r="E146" s="237" t="s">
        <v>569</v>
      </c>
      <c r="F146" s="238" t="s">
        <v>570</v>
      </c>
      <c r="G146" s="239" t="s">
        <v>183</v>
      </c>
      <c r="H146" s="240">
        <v>8</v>
      </c>
      <c r="I146" s="241"/>
      <c r="J146" s="242">
        <f>ROUND(I146*H146,2)</f>
        <v>0</v>
      </c>
      <c r="K146" s="238" t="s">
        <v>227</v>
      </c>
      <c r="L146" s="73"/>
      <c r="M146" s="243" t="s">
        <v>23</v>
      </c>
      <c r="N146" s="244" t="s">
        <v>45</v>
      </c>
      <c r="O146" s="48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6">
        <f>S146*H146</f>
        <v>0</v>
      </c>
      <c r="AR146" s="25" t="s">
        <v>218</v>
      </c>
      <c r="AT146" s="25" t="s">
        <v>180</v>
      </c>
      <c r="AU146" s="25" t="s">
        <v>81</v>
      </c>
      <c r="AY146" s="25" t="s">
        <v>178</v>
      </c>
      <c r="BE146" s="247">
        <f>IF(N146="základní",J146,0)</f>
        <v>0</v>
      </c>
      <c r="BF146" s="247">
        <f>IF(N146="snížená",J146,0)</f>
        <v>0</v>
      </c>
      <c r="BG146" s="247">
        <f>IF(N146="zákl. přenesená",J146,0)</f>
        <v>0</v>
      </c>
      <c r="BH146" s="247">
        <f>IF(N146="sníž. přenesená",J146,0)</f>
        <v>0</v>
      </c>
      <c r="BI146" s="247">
        <f>IF(N146="nulová",J146,0)</f>
        <v>0</v>
      </c>
      <c r="BJ146" s="25" t="s">
        <v>81</v>
      </c>
      <c r="BK146" s="247">
        <f>ROUND(I146*H146,2)</f>
        <v>0</v>
      </c>
      <c r="BL146" s="25" t="s">
        <v>218</v>
      </c>
      <c r="BM146" s="25" t="s">
        <v>793</v>
      </c>
    </row>
    <row r="147" s="1" customFormat="1" ht="51" customHeight="1">
      <c r="B147" s="47"/>
      <c r="C147" s="251" t="s">
        <v>468</v>
      </c>
      <c r="D147" s="251" t="s">
        <v>189</v>
      </c>
      <c r="E147" s="252" t="s">
        <v>573</v>
      </c>
      <c r="F147" s="253" t="s">
        <v>574</v>
      </c>
      <c r="G147" s="254" t="s">
        <v>183</v>
      </c>
      <c r="H147" s="255">
        <v>2</v>
      </c>
      <c r="I147" s="256"/>
      <c r="J147" s="257">
        <f>ROUND(I147*H147,2)</f>
        <v>0</v>
      </c>
      <c r="K147" s="253" t="s">
        <v>227</v>
      </c>
      <c r="L147" s="258"/>
      <c r="M147" s="259" t="s">
        <v>23</v>
      </c>
      <c r="N147" s="260" t="s">
        <v>45</v>
      </c>
      <c r="O147" s="48"/>
      <c r="P147" s="245">
        <f>O147*H147</f>
        <v>0</v>
      </c>
      <c r="Q147" s="245">
        <v>0</v>
      </c>
      <c r="R147" s="245">
        <f>Q147*H147</f>
        <v>0</v>
      </c>
      <c r="S147" s="245">
        <v>0</v>
      </c>
      <c r="T147" s="246">
        <f>S147*H147</f>
        <v>0</v>
      </c>
      <c r="AR147" s="25" t="s">
        <v>218</v>
      </c>
      <c r="AT147" s="25" t="s">
        <v>189</v>
      </c>
      <c r="AU147" s="25" t="s">
        <v>81</v>
      </c>
      <c r="AY147" s="25" t="s">
        <v>178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25" t="s">
        <v>81</v>
      </c>
      <c r="BK147" s="247">
        <f>ROUND(I147*H147,2)</f>
        <v>0</v>
      </c>
      <c r="BL147" s="25" t="s">
        <v>218</v>
      </c>
      <c r="BM147" s="25" t="s">
        <v>794</v>
      </c>
    </row>
    <row r="148" s="1" customFormat="1" ht="16.5" customHeight="1">
      <c r="B148" s="47"/>
      <c r="C148" s="251" t="s">
        <v>472</v>
      </c>
      <c r="D148" s="251" t="s">
        <v>189</v>
      </c>
      <c r="E148" s="252" t="s">
        <v>577</v>
      </c>
      <c r="F148" s="253" t="s">
        <v>578</v>
      </c>
      <c r="G148" s="254" t="s">
        <v>183</v>
      </c>
      <c r="H148" s="255">
        <v>3</v>
      </c>
      <c r="I148" s="256"/>
      <c r="J148" s="257">
        <f>ROUND(I148*H148,2)</f>
        <v>0</v>
      </c>
      <c r="K148" s="253" t="s">
        <v>227</v>
      </c>
      <c r="L148" s="258"/>
      <c r="M148" s="259" t="s">
        <v>23</v>
      </c>
      <c r="N148" s="260" t="s">
        <v>45</v>
      </c>
      <c r="O148" s="48"/>
      <c r="P148" s="245">
        <f>O148*H148</f>
        <v>0</v>
      </c>
      <c r="Q148" s="245">
        <v>0</v>
      </c>
      <c r="R148" s="245">
        <f>Q148*H148</f>
        <v>0</v>
      </c>
      <c r="S148" s="245">
        <v>0</v>
      </c>
      <c r="T148" s="246">
        <f>S148*H148</f>
        <v>0</v>
      </c>
      <c r="AR148" s="25" t="s">
        <v>240</v>
      </c>
      <c r="AT148" s="25" t="s">
        <v>189</v>
      </c>
      <c r="AU148" s="25" t="s">
        <v>81</v>
      </c>
      <c r="AY148" s="25" t="s">
        <v>178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25" t="s">
        <v>81</v>
      </c>
      <c r="BK148" s="247">
        <f>ROUND(I148*H148,2)</f>
        <v>0</v>
      </c>
      <c r="BL148" s="25" t="s">
        <v>240</v>
      </c>
      <c r="BM148" s="25" t="s">
        <v>795</v>
      </c>
    </row>
    <row r="149" s="1" customFormat="1" ht="16.5" customHeight="1">
      <c r="B149" s="47"/>
      <c r="C149" s="251" t="s">
        <v>476</v>
      </c>
      <c r="D149" s="251" t="s">
        <v>189</v>
      </c>
      <c r="E149" s="252" t="s">
        <v>581</v>
      </c>
      <c r="F149" s="253" t="s">
        <v>582</v>
      </c>
      <c r="G149" s="254" t="s">
        <v>183</v>
      </c>
      <c r="H149" s="255">
        <v>1</v>
      </c>
      <c r="I149" s="256"/>
      <c r="J149" s="257">
        <f>ROUND(I149*H149,2)</f>
        <v>0</v>
      </c>
      <c r="K149" s="253" t="s">
        <v>227</v>
      </c>
      <c r="L149" s="258"/>
      <c r="M149" s="259" t="s">
        <v>23</v>
      </c>
      <c r="N149" s="260" t="s">
        <v>45</v>
      </c>
      <c r="O149" s="48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6">
        <f>S149*H149</f>
        <v>0</v>
      </c>
      <c r="AR149" s="25" t="s">
        <v>240</v>
      </c>
      <c r="AT149" s="25" t="s">
        <v>189</v>
      </c>
      <c r="AU149" s="25" t="s">
        <v>81</v>
      </c>
      <c r="AY149" s="25" t="s">
        <v>178</v>
      </c>
      <c r="BE149" s="247">
        <f>IF(N149="základní",J149,0)</f>
        <v>0</v>
      </c>
      <c r="BF149" s="247">
        <f>IF(N149="snížená",J149,0)</f>
        <v>0</v>
      </c>
      <c r="BG149" s="247">
        <f>IF(N149="zákl. přenesená",J149,0)</f>
        <v>0</v>
      </c>
      <c r="BH149" s="247">
        <f>IF(N149="sníž. přenesená",J149,0)</f>
        <v>0</v>
      </c>
      <c r="BI149" s="247">
        <f>IF(N149="nulová",J149,0)</f>
        <v>0</v>
      </c>
      <c r="BJ149" s="25" t="s">
        <v>81</v>
      </c>
      <c r="BK149" s="247">
        <f>ROUND(I149*H149,2)</f>
        <v>0</v>
      </c>
      <c r="BL149" s="25" t="s">
        <v>240</v>
      </c>
      <c r="BM149" s="25" t="s">
        <v>796</v>
      </c>
    </row>
    <row r="150" s="1" customFormat="1" ht="16.5" customHeight="1">
      <c r="B150" s="47"/>
      <c r="C150" s="251" t="s">
        <v>196</v>
      </c>
      <c r="D150" s="251" t="s">
        <v>189</v>
      </c>
      <c r="E150" s="252" t="s">
        <v>585</v>
      </c>
      <c r="F150" s="253" t="s">
        <v>586</v>
      </c>
      <c r="G150" s="254" t="s">
        <v>183</v>
      </c>
      <c r="H150" s="255">
        <v>2</v>
      </c>
      <c r="I150" s="256"/>
      <c r="J150" s="257">
        <f>ROUND(I150*H150,2)</f>
        <v>0</v>
      </c>
      <c r="K150" s="253" t="s">
        <v>227</v>
      </c>
      <c r="L150" s="258"/>
      <c r="M150" s="259" t="s">
        <v>23</v>
      </c>
      <c r="N150" s="260" t="s">
        <v>45</v>
      </c>
      <c r="O150" s="48"/>
      <c r="P150" s="245">
        <f>O150*H150</f>
        <v>0</v>
      </c>
      <c r="Q150" s="245">
        <v>0</v>
      </c>
      <c r="R150" s="245">
        <f>Q150*H150</f>
        <v>0</v>
      </c>
      <c r="S150" s="245">
        <v>0</v>
      </c>
      <c r="T150" s="246">
        <f>S150*H150</f>
        <v>0</v>
      </c>
      <c r="AR150" s="25" t="s">
        <v>240</v>
      </c>
      <c r="AT150" s="25" t="s">
        <v>189</v>
      </c>
      <c r="AU150" s="25" t="s">
        <v>81</v>
      </c>
      <c r="AY150" s="25" t="s">
        <v>178</v>
      </c>
      <c r="BE150" s="247">
        <f>IF(N150="základní",J150,0)</f>
        <v>0</v>
      </c>
      <c r="BF150" s="247">
        <f>IF(N150="snížená",J150,0)</f>
        <v>0</v>
      </c>
      <c r="BG150" s="247">
        <f>IF(N150="zákl. přenesená",J150,0)</f>
        <v>0</v>
      </c>
      <c r="BH150" s="247">
        <f>IF(N150="sníž. přenesená",J150,0)</f>
        <v>0</v>
      </c>
      <c r="BI150" s="247">
        <f>IF(N150="nulová",J150,0)</f>
        <v>0</v>
      </c>
      <c r="BJ150" s="25" t="s">
        <v>81</v>
      </c>
      <c r="BK150" s="247">
        <f>ROUND(I150*H150,2)</f>
        <v>0</v>
      </c>
      <c r="BL150" s="25" t="s">
        <v>240</v>
      </c>
      <c r="BM150" s="25" t="s">
        <v>797</v>
      </c>
    </row>
    <row r="151" s="1" customFormat="1" ht="16.5" customHeight="1">
      <c r="B151" s="47"/>
      <c r="C151" s="251" t="s">
        <v>484</v>
      </c>
      <c r="D151" s="251" t="s">
        <v>189</v>
      </c>
      <c r="E151" s="252" t="s">
        <v>589</v>
      </c>
      <c r="F151" s="253" t="s">
        <v>590</v>
      </c>
      <c r="G151" s="254" t="s">
        <v>183</v>
      </c>
      <c r="H151" s="255">
        <v>2</v>
      </c>
      <c r="I151" s="256"/>
      <c r="J151" s="257">
        <f>ROUND(I151*H151,2)</f>
        <v>0</v>
      </c>
      <c r="K151" s="253" t="s">
        <v>227</v>
      </c>
      <c r="L151" s="258"/>
      <c r="M151" s="259" t="s">
        <v>23</v>
      </c>
      <c r="N151" s="260" t="s">
        <v>45</v>
      </c>
      <c r="O151" s="48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AR151" s="25" t="s">
        <v>240</v>
      </c>
      <c r="AT151" s="25" t="s">
        <v>189</v>
      </c>
      <c r="AU151" s="25" t="s">
        <v>81</v>
      </c>
      <c r="AY151" s="25" t="s">
        <v>178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25" t="s">
        <v>81</v>
      </c>
      <c r="BK151" s="247">
        <f>ROUND(I151*H151,2)</f>
        <v>0</v>
      </c>
      <c r="BL151" s="25" t="s">
        <v>240</v>
      </c>
      <c r="BM151" s="25" t="s">
        <v>798</v>
      </c>
    </row>
    <row r="152" s="1" customFormat="1" ht="16.5" customHeight="1">
      <c r="B152" s="47"/>
      <c r="C152" s="236" t="s">
        <v>488</v>
      </c>
      <c r="D152" s="236" t="s">
        <v>180</v>
      </c>
      <c r="E152" s="237" t="s">
        <v>477</v>
      </c>
      <c r="F152" s="238" t="s">
        <v>478</v>
      </c>
      <c r="G152" s="239" t="s">
        <v>183</v>
      </c>
      <c r="H152" s="240">
        <v>11</v>
      </c>
      <c r="I152" s="241"/>
      <c r="J152" s="242">
        <f>ROUND(I152*H152,2)</f>
        <v>0</v>
      </c>
      <c r="K152" s="238" t="s">
        <v>227</v>
      </c>
      <c r="L152" s="73"/>
      <c r="M152" s="243" t="s">
        <v>23</v>
      </c>
      <c r="N152" s="244" t="s">
        <v>45</v>
      </c>
      <c r="O152" s="48"/>
      <c r="P152" s="245">
        <f>O152*H152</f>
        <v>0</v>
      </c>
      <c r="Q152" s="245">
        <v>0</v>
      </c>
      <c r="R152" s="245">
        <f>Q152*H152</f>
        <v>0</v>
      </c>
      <c r="S152" s="245">
        <v>0</v>
      </c>
      <c r="T152" s="246">
        <f>S152*H152</f>
        <v>0</v>
      </c>
      <c r="AR152" s="25" t="s">
        <v>218</v>
      </c>
      <c r="AT152" s="25" t="s">
        <v>180</v>
      </c>
      <c r="AU152" s="25" t="s">
        <v>81</v>
      </c>
      <c r="AY152" s="25" t="s">
        <v>178</v>
      </c>
      <c r="BE152" s="247">
        <f>IF(N152="základní",J152,0)</f>
        <v>0</v>
      </c>
      <c r="BF152" s="247">
        <f>IF(N152="snížená",J152,0)</f>
        <v>0</v>
      </c>
      <c r="BG152" s="247">
        <f>IF(N152="zákl. přenesená",J152,0)</f>
        <v>0</v>
      </c>
      <c r="BH152" s="247">
        <f>IF(N152="sníž. přenesená",J152,0)</f>
        <v>0</v>
      </c>
      <c r="BI152" s="247">
        <f>IF(N152="nulová",J152,0)</f>
        <v>0</v>
      </c>
      <c r="BJ152" s="25" t="s">
        <v>81</v>
      </c>
      <c r="BK152" s="247">
        <f>ROUND(I152*H152,2)</f>
        <v>0</v>
      </c>
      <c r="BL152" s="25" t="s">
        <v>218</v>
      </c>
      <c r="BM152" s="25" t="s">
        <v>799</v>
      </c>
    </row>
    <row r="153" s="1" customFormat="1" ht="16.5" customHeight="1">
      <c r="B153" s="47"/>
      <c r="C153" s="236" t="s">
        <v>492</v>
      </c>
      <c r="D153" s="236" t="s">
        <v>180</v>
      </c>
      <c r="E153" s="237" t="s">
        <v>480</v>
      </c>
      <c r="F153" s="238" t="s">
        <v>481</v>
      </c>
      <c r="G153" s="239" t="s">
        <v>183</v>
      </c>
      <c r="H153" s="240">
        <v>1</v>
      </c>
      <c r="I153" s="241"/>
      <c r="J153" s="242">
        <f>ROUND(I153*H153,2)</f>
        <v>0</v>
      </c>
      <c r="K153" s="238" t="s">
        <v>227</v>
      </c>
      <c r="L153" s="73"/>
      <c r="M153" s="243" t="s">
        <v>23</v>
      </c>
      <c r="N153" s="244" t="s">
        <v>45</v>
      </c>
      <c r="O153" s="48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AR153" s="25" t="s">
        <v>218</v>
      </c>
      <c r="AT153" s="25" t="s">
        <v>180</v>
      </c>
      <c r="AU153" s="25" t="s">
        <v>81</v>
      </c>
      <c r="AY153" s="25" t="s">
        <v>178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25" t="s">
        <v>81</v>
      </c>
      <c r="BK153" s="247">
        <f>ROUND(I153*H153,2)</f>
        <v>0</v>
      </c>
      <c r="BL153" s="25" t="s">
        <v>218</v>
      </c>
      <c r="BM153" s="25" t="s">
        <v>800</v>
      </c>
    </row>
    <row r="154" s="1" customFormat="1">
      <c r="B154" s="47"/>
      <c r="C154" s="75"/>
      <c r="D154" s="248" t="s">
        <v>187</v>
      </c>
      <c r="E154" s="75"/>
      <c r="F154" s="249" t="s">
        <v>483</v>
      </c>
      <c r="G154" s="75"/>
      <c r="H154" s="75"/>
      <c r="I154" s="204"/>
      <c r="J154" s="75"/>
      <c r="K154" s="75"/>
      <c r="L154" s="73"/>
      <c r="M154" s="250"/>
      <c r="N154" s="48"/>
      <c r="O154" s="48"/>
      <c r="P154" s="48"/>
      <c r="Q154" s="48"/>
      <c r="R154" s="48"/>
      <c r="S154" s="48"/>
      <c r="T154" s="96"/>
      <c r="AT154" s="25" t="s">
        <v>187</v>
      </c>
      <c r="AU154" s="25" t="s">
        <v>81</v>
      </c>
    </row>
    <row r="155" s="1" customFormat="1" ht="16.5" customHeight="1">
      <c r="B155" s="47"/>
      <c r="C155" s="251" t="s">
        <v>496</v>
      </c>
      <c r="D155" s="251" t="s">
        <v>189</v>
      </c>
      <c r="E155" s="252" t="s">
        <v>485</v>
      </c>
      <c r="F155" s="253" t="s">
        <v>486</v>
      </c>
      <c r="G155" s="254" t="s">
        <v>183</v>
      </c>
      <c r="H155" s="255">
        <v>1</v>
      </c>
      <c r="I155" s="256"/>
      <c r="J155" s="257">
        <f>ROUND(I155*H155,2)</f>
        <v>0</v>
      </c>
      <c r="K155" s="253" t="s">
        <v>227</v>
      </c>
      <c r="L155" s="258"/>
      <c r="M155" s="259" t="s">
        <v>23</v>
      </c>
      <c r="N155" s="260" t="s">
        <v>45</v>
      </c>
      <c r="O155" s="48"/>
      <c r="P155" s="245">
        <f>O155*H155</f>
        <v>0</v>
      </c>
      <c r="Q155" s="245">
        <v>0</v>
      </c>
      <c r="R155" s="245">
        <f>Q155*H155</f>
        <v>0</v>
      </c>
      <c r="S155" s="245">
        <v>0</v>
      </c>
      <c r="T155" s="246">
        <f>S155*H155</f>
        <v>0</v>
      </c>
      <c r="AR155" s="25" t="s">
        <v>240</v>
      </c>
      <c r="AT155" s="25" t="s">
        <v>189</v>
      </c>
      <c r="AU155" s="25" t="s">
        <v>81</v>
      </c>
      <c r="AY155" s="25" t="s">
        <v>178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25" t="s">
        <v>81</v>
      </c>
      <c r="BK155" s="247">
        <f>ROUND(I155*H155,2)</f>
        <v>0</v>
      </c>
      <c r="BL155" s="25" t="s">
        <v>240</v>
      </c>
      <c r="BM155" s="25" t="s">
        <v>801</v>
      </c>
    </row>
    <row r="156" s="1" customFormat="1" ht="25.5" customHeight="1">
      <c r="B156" s="47"/>
      <c r="C156" s="236" t="s">
        <v>500</v>
      </c>
      <c r="D156" s="236" t="s">
        <v>180</v>
      </c>
      <c r="E156" s="237" t="s">
        <v>489</v>
      </c>
      <c r="F156" s="238" t="s">
        <v>490</v>
      </c>
      <c r="G156" s="239" t="s">
        <v>183</v>
      </c>
      <c r="H156" s="240">
        <v>24</v>
      </c>
      <c r="I156" s="241"/>
      <c r="J156" s="242">
        <f>ROUND(I156*H156,2)</f>
        <v>0</v>
      </c>
      <c r="K156" s="238" t="s">
        <v>227</v>
      </c>
      <c r="L156" s="73"/>
      <c r="M156" s="243" t="s">
        <v>23</v>
      </c>
      <c r="N156" s="244" t="s">
        <v>45</v>
      </c>
      <c r="O156" s="48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AR156" s="25" t="s">
        <v>218</v>
      </c>
      <c r="AT156" s="25" t="s">
        <v>180</v>
      </c>
      <c r="AU156" s="25" t="s">
        <v>81</v>
      </c>
      <c r="AY156" s="25" t="s">
        <v>178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25" t="s">
        <v>81</v>
      </c>
      <c r="BK156" s="247">
        <f>ROUND(I156*H156,2)</f>
        <v>0</v>
      </c>
      <c r="BL156" s="25" t="s">
        <v>218</v>
      </c>
      <c r="BM156" s="25" t="s">
        <v>802</v>
      </c>
    </row>
    <row r="157" s="1" customFormat="1" ht="16.5" customHeight="1">
      <c r="B157" s="47"/>
      <c r="C157" s="251" t="s">
        <v>504</v>
      </c>
      <c r="D157" s="251" t="s">
        <v>189</v>
      </c>
      <c r="E157" s="252" t="s">
        <v>493</v>
      </c>
      <c r="F157" s="253" t="s">
        <v>494</v>
      </c>
      <c r="G157" s="254" t="s">
        <v>183</v>
      </c>
      <c r="H157" s="255">
        <v>2</v>
      </c>
      <c r="I157" s="256"/>
      <c r="J157" s="257">
        <f>ROUND(I157*H157,2)</f>
        <v>0</v>
      </c>
      <c r="K157" s="253" t="s">
        <v>227</v>
      </c>
      <c r="L157" s="258"/>
      <c r="M157" s="259" t="s">
        <v>23</v>
      </c>
      <c r="N157" s="260" t="s">
        <v>45</v>
      </c>
      <c r="O157" s="48"/>
      <c r="P157" s="245">
        <f>O157*H157</f>
        <v>0</v>
      </c>
      <c r="Q157" s="245">
        <v>0</v>
      </c>
      <c r="R157" s="245">
        <f>Q157*H157</f>
        <v>0</v>
      </c>
      <c r="S157" s="245">
        <v>0</v>
      </c>
      <c r="T157" s="246">
        <f>S157*H157</f>
        <v>0</v>
      </c>
      <c r="AR157" s="25" t="s">
        <v>240</v>
      </c>
      <c r="AT157" s="25" t="s">
        <v>189</v>
      </c>
      <c r="AU157" s="25" t="s">
        <v>81</v>
      </c>
      <c r="AY157" s="25" t="s">
        <v>178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25" t="s">
        <v>81</v>
      </c>
      <c r="BK157" s="247">
        <f>ROUND(I157*H157,2)</f>
        <v>0</v>
      </c>
      <c r="BL157" s="25" t="s">
        <v>240</v>
      </c>
      <c r="BM157" s="25" t="s">
        <v>803</v>
      </c>
    </row>
    <row r="158" s="1" customFormat="1" ht="16.5" customHeight="1">
      <c r="B158" s="47"/>
      <c r="C158" s="251" t="s">
        <v>508</v>
      </c>
      <c r="D158" s="251" t="s">
        <v>189</v>
      </c>
      <c r="E158" s="252" t="s">
        <v>497</v>
      </c>
      <c r="F158" s="253" t="s">
        <v>498</v>
      </c>
      <c r="G158" s="254" t="s">
        <v>183</v>
      </c>
      <c r="H158" s="255">
        <v>4</v>
      </c>
      <c r="I158" s="256"/>
      <c r="J158" s="257">
        <f>ROUND(I158*H158,2)</f>
        <v>0</v>
      </c>
      <c r="K158" s="253" t="s">
        <v>227</v>
      </c>
      <c r="L158" s="258"/>
      <c r="M158" s="259" t="s">
        <v>23</v>
      </c>
      <c r="N158" s="260" t="s">
        <v>45</v>
      </c>
      <c r="O158" s="48"/>
      <c r="P158" s="245">
        <f>O158*H158</f>
        <v>0</v>
      </c>
      <c r="Q158" s="245">
        <v>0</v>
      </c>
      <c r="R158" s="245">
        <f>Q158*H158</f>
        <v>0</v>
      </c>
      <c r="S158" s="245">
        <v>0</v>
      </c>
      <c r="T158" s="246">
        <f>S158*H158</f>
        <v>0</v>
      </c>
      <c r="AR158" s="25" t="s">
        <v>240</v>
      </c>
      <c r="AT158" s="25" t="s">
        <v>189</v>
      </c>
      <c r="AU158" s="25" t="s">
        <v>81</v>
      </c>
      <c r="AY158" s="25" t="s">
        <v>178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25" t="s">
        <v>81</v>
      </c>
      <c r="BK158" s="247">
        <f>ROUND(I158*H158,2)</f>
        <v>0</v>
      </c>
      <c r="BL158" s="25" t="s">
        <v>240</v>
      </c>
      <c r="BM158" s="25" t="s">
        <v>804</v>
      </c>
    </row>
    <row r="159" s="1" customFormat="1" ht="16.5" customHeight="1">
      <c r="B159" s="47"/>
      <c r="C159" s="251" t="s">
        <v>512</v>
      </c>
      <c r="D159" s="251" t="s">
        <v>189</v>
      </c>
      <c r="E159" s="252" t="s">
        <v>501</v>
      </c>
      <c r="F159" s="253" t="s">
        <v>502</v>
      </c>
      <c r="G159" s="254" t="s">
        <v>183</v>
      </c>
      <c r="H159" s="255">
        <v>7</v>
      </c>
      <c r="I159" s="256"/>
      <c r="J159" s="257">
        <f>ROUND(I159*H159,2)</f>
        <v>0</v>
      </c>
      <c r="K159" s="253" t="s">
        <v>227</v>
      </c>
      <c r="L159" s="258"/>
      <c r="M159" s="259" t="s">
        <v>23</v>
      </c>
      <c r="N159" s="260" t="s">
        <v>45</v>
      </c>
      <c r="O159" s="48"/>
      <c r="P159" s="245">
        <f>O159*H159</f>
        <v>0</v>
      </c>
      <c r="Q159" s="245">
        <v>0</v>
      </c>
      <c r="R159" s="245">
        <f>Q159*H159</f>
        <v>0</v>
      </c>
      <c r="S159" s="245">
        <v>0</v>
      </c>
      <c r="T159" s="246">
        <f>S159*H159</f>
        <v>0</v>
      </c>
      <c r="AR159" s="25" t="s">
        <v>240</v>
      </c>
      <c r="AT159" s="25" t="s">
        <v>189</v>
      </c>
      <c r="AU159" s="25" t="s">
        <v>81</v>
      </c>
      <c r="AY159" s="25" t="s">
        <v>178</v>
      </c>
      <c r="BE159" s="247">
        <f>IF(N159="základní",J159,0)</f>
        <v>0</v>
      </c>
      <c r="BF159" s="247">
        <f>IF(N159="snížená",J159,0)</f>
        <v>0</v>
      </c>
      <c r="BG159" s="247">
        <f>IF(N159="zákl. přenesená",J159,0)</f>
        <v>0</v>
      </c>
      <c r="BH159" s="247">
        <f>IF(N159="sníž. přenesená",J159,0)</f>
        <v>0</v>
      </c>
      <c r="BI159" s="247">
        <f>IF(N159="nulová",J159,0)</f>
        <v>0</v>
      </c>
      <c r="BJ159" s="25" t="s">
        <v>81</v>
      </c>
      <c r="BK159" s="247">
        <f>ROUND(I159*H159,2)</f>
        <v>0</v>
      </c>
      <c r="BL159" s="25" t="s">
        <v>240</v>
      </c>
      <c r="BM159" s="25" t="s">
        <v>805</v>
      </c>
    </row>
    <row r="160" s="1" customFormat="1" ht="16.5" customHeight="1">
      <c r="B160" s="47"/>
      <c r="C160" s="251" t="s">
        <v>516</v>
      </c>
      <c r="D160" s="251" t="s">
        <v>189</v>
      </c>
      <c r="E160" s="252" t="s">
        <v>505</v>
      </c>
      <c r="F160" s="253" t="s">
        <v>506</v>
      </c>
      <c r="G160" s="254" t="s">
        <v>183</v>
      </c>
      <c r="H160" s="255">
        <v>9</v>
      </c>
      <c r="I160" s="256"/>
      <c r="J160" s="257">
        <f>ROUND(I160*H160,2)</f>
        <v>0</v>
      </c>
      <c r="K160" s="253" t="s">
        <v>227</v>
      </c>
      <c r="L160" s="258"/>
      <c r="M160" s="259" t="s">
        <v>23</v>
      </c>
      <c r="N160" s="260" t="s">
        <v>45</v>
      </c>
      <c r="O160" s="48"/>
      <c r="P160" s="245">
        <f>O160*H160</f>
        <v>0</v>
      </c>
      <c r="Q160" s="245">
        <v>0</v>
      </c>
      <c r="R160" s="245">
        <f>Q160*H160</f>
        <v>0</v>
      </c>
      <c r="S160" s="245">
        <v>0</v>
      </c>
      <c r="T160" s="246">
        <f>S160*H160</f>
        <v>0</v>
      </c>
      <c r="AR160" s="25" t="s">
        <v>240</v>
      </c>
      <c r="AT160" s="25" t="s">
        <v>189</v>
      </c>
      <c r="AU160" s="25" t="s">
        <v>81</v>
      </c>
      <c r="AY160" s="25" t="s">
        <v>178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25" t="s">
        <v>81</v>
      </c>
      <c r="BK160" s="247">
        <f>ROUND(I160*H160,2)</f>
        <v>0</v>
      </c>
      <c r="BL160" s="25" t="s">
        <v>240</v>
      </c>
      <c r="BM160" s="25" t="s">
        <v>806</v>
      </c>
    </row>
    <row r="161" s="1" customFormat="1" ht="16.5" customHeight="1">
      <c r="B161" s="47"/>
      <c r="C161" s="251" t="s">
        <v>520</v>
      </c>
      <c r="D161" s="251" t="s">
        <v>189</v>
      </c>
      <c r="E161" s="252" t="s">
        <v>509</v>
      </c>
      <c r="F161" s="253" t="s">
        <v>510</v>
      </c>
      <c r="G161" s="254" t="s">
        <v>183</v>
      </c>
      <c r="H161" s="255">
        <v>2</v>
      </c>
      <c r="I161" s="256"/>
      <c r="J161" s="257">
        <f>ROUND(I161*H161,2)</f>
        <v>0</v>
      </c>
      <c r="K161" s="253" t="s">
        <v>227</v>
      </c>
      <c r="L161" s="258"/>
      <c r="M161" s="259" t="s">
        <v>23</v>
      </c>
      <c r="N161" s="260" t="s">
        <v>45</v>
      </c>
      <c r="O161" s="48"/>
      <c r="P161" s="245">
        <f>O161*H161</f>
        <v>0</v>
      </c>
      <c r="Q161" s="245">
        <v>0</v>
      </c>
      <c r="R161" s="245">
        <f>Q161*H161</f>
        <v>0</v>
      </c>
      <c r="S161" s="245">
        <v>0</v>
      </c>
      <c r="T161" s="246">
        <f>S161*H161</f>
        <v>0</v>
      </c>
      <c r="AR161" s="25" t="s">
        <v>240</v>
      </c>
      <c r="AT161" s="25" t="s">
        <v>189</v>
      </c>
      <c r="AU161" s="25" t="s">
        <v>81</v>
      </c>
      <c r="AY161" s="25" t="s">
        <v>178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25" t="s">
        <v>81</v>
      </c>
      <c r="BK161" s="247">
        <f>ROUND(I161*H161,2)</f>
        <v>0</v>
      </c>
      <c r="BL161" s="25" t="s">
        <v>240</v>
      </c>
      <c r="BM161" s="25" t="s">
        <v>807</v>
      </c>
    </row>
    <row r="162" s="1" customFormat="1" ht="16.5" customHeight="1">
      <c r="B162" s="47"/>
      <c r="C162" s="236" t="s">
        <v>524</v>
      </c>
      <c r="D162" s="236" t="s">
        <v>180</v>
      </c>
      <c r="E162" s="237" t="s">
        <v>513</v>
      </c>
      <c r="F162" s="238" t="s">
        <v>514</v>
      </c>
      <c r="G162" s="239" t="s">
        <v>183</v>
      </c>
      <c r="H162" s="240">
        <v>24</v>
      </c>
      <c r="I162" s="241"/>
      <c r="J162" s="242">
        <f>ROUND(I162*H162,2)</f>
        <v>0</v>
      </c>
      <c r="K162" s="238" t="s">
        <v>227</v>
      </c>
      <c r="L162" s="73"/>
      <c r="M162" s="243" t="s">
        <v>23</v>
      </c>
      <c r="N162" s="244" t="s">
        <v>45</v>
      </c>
      <c r="O162" s="48"/>
      <c r="P162" s="245">
        <f>O162*H162</f>
        <v>0</v>
      </c>
      <c r="Q162" s="245">
        <v>0</v>
      </c>
      <c r="R162" s="245">
        <f>Q162*H162</f>
        <v>0</v>
      </c>
      <c r="S162" s="245">
        <v>0</v>
      </c>
      <c r="T162" s="246">
        <f>S162*H162</f>
        <v>0</v>
      </c>
      <c r="AR162" s="25" t="s">
        <v>218</v>
      </c>
      <c r="AT162" s="25" t="s">
        <v>180</v>
      </c>
      <c r="AU162" s="25" t="s">
        <v>81</v>
      </c>
      <c r="AY162" s="25" t="s">
        <v>178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25" t="s">
        <v>81</v>
      </c>
      <c r="BK162" s="247">
        <f>ROUND(I162*H162,2)</f>
        <v>0</v>
      </c>
      <c r="BL162" s="25" t="s">
        <v>218</v>
      </c>
      <c r="BM162" s="25" t="s">
        <v>808</v>
      </c>
    </row>
    <row r="163" s="1" customFormat="1" ht="16.5" customHeight="1">
      <c r="B163" s="47"/>
      <c r="C163" s="251" t="s">
        <v>528</v>
      </c>
      <c r="D163" s="251" t="s">
        <v>189</v>
      </c>
      <c r="E163" s="252" t="s">
        <v>517</v>
      </c>
      <c r="F163" s="253" t="s">
        <v>518</v>
      </c>
      <c r="G163" s="254" t="s">
        <v>183</v>
      </c>
      <c r="H163" s="255">
        <v>2</v>
      </c>
      <c r="I163" s="256"/>
      <c r="J163" s="257">
        <f>ROUND(I163*H163,2)</f>
        <v>0</v>
      </c>
      <c r="K163" s="253" t="s">
        <v>227</v>
      </c>
      <c r="L163" s="258"/>
      <c r="M163" s="259" t="s">
        <v>23</v>
      </c>
      <c r="N163" s="260" t="s">
        <v>45</v>
      </c>
      <c r="O163" s="48"/>
      <c r="P163" s="245">
        <f>O163*H163</f>
        <v>0</v>
      </c>
      <c r="Q163" s="245">
        <v>0</v>
      </c>
      <c r="R163" s="245">
        <f>Q163*H163</f>
        <v>0</v>
      </c>
      <c r="S163" s="245">
        <v>0</v>
      </c>
      <c r="T163" s="246">
        <f>S163*H163</f>
        <v>0</v>
      </c>
      <c r="AR163" s="25" t="s">
        <v>240</v>
      </c>
      <c r="AT163" s="25" t="s">
        <v>189</v>
      </c>
      <c r="AU163" s="25" t="s">
        <v>81</v>
      </c>
      <c r="AY163" s="25" t="s">
        <v>178</v>
      </c>
      <c r="BE163" s="247">
        <f>IF(N163="základní",J163,0)</f>
        <v>0</v>
      </c>
      <c r="BF163" s="247">
        <f>IF(N163="snížená",J163,0)</f>
        <v>0</v>
      </c>
      <c r="BG163" s="247">
        <f>IF(N163="zákl. přenesená",J163,0)</f>
        <v>0</v>
      </c>
      <c r="BH163" s="247">
        <f>IF(N163="sníž. přenesená",J163,0)</f>
        <v>0</v>
      </c>
      <c r="BI163" s="247">
        <f>IF(N163="nulová",J163,0)</f>
        <v>0</v>
      </c>
      <c r="BJ163" s="25" t="s">
        <v>81</v>
      </c>
      <c r="BK163" s="247">
        <f>ROUND(I163*H163,2)</f>
        <v>0</v>
      </c>
      <c r="BL163" s="25" t="s">
        <v>240</v>
      </c>
      <c r="BM163" s="25" t="s">
        <v>809</v>
      </c>
    </row>
    <row r="164" s="1" customFormat="1" ht="16.5" customHeight="1">
      <c r="B164" s="47"/>
      <c r="C164" s="251" t="s">
        <v>532</v>
      </c>
      <c r="D164" s="251" t="s">
        <v>189</v>
      </c>
      <c r="E164" s="252" t="s">
        <v>521</v>
      </c>
      <c r="F164" s="253" t="s">
        <v>522</v>
      </c>
      <c r="G164" s="254" t="s">
        <v>183</v>
      </c>
      <c r="H164" s="255">
        <v>4</v>
      </c>
      <c r="I164" s="256"/>
      <c r="J164" s="257">
        <f>ROUND(I164*H164,2)</f>
        <v>0</v>
      </c>
      <c r="K164" s="253" t="s">
        <v>227</v>
      </c>
      <c r="L164" s="258"/>
      <c r="M164" s="259" t="s">
        <v>23</v>
      </c>
      <c r="N164" s="260" t="s">
        <v>45</v>
      </c>
      <c r="O164" s="48"/>
      <c r="P164" s="245">
        <f>O164*H164</f>
        <v>0</v>
      </c>
      <c r="Q164" s="245">
        <v>0</v>
      </c>
      <c r="R164" s="245">
        <f>Q164*H164</f>
        <v>0</v>
      </c>
      <c r="S164" s="245">
        <v>0</v>
      </c>
      <c r="T164" s="246">
        <f>S164*H164</f>
        <v>0</v>
      </c>
      <c r="AR164" s="25" t="s">
        <v>240</v>
      </c>
      <c r="AT164" s="25" t="s">
        <v>189</v>
      </c>
      <c r="AU164" s="25" t="s">
        <v>81</v>
      </c>
      <c r="AY164" s="25" t="s">
        <v>178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25" t="s">
        <v>81</v>
      </c>
      <c r="BK164" s="247">
        <f>ROUND(I164*H164,2)</f>
        <v>0</v>
      </c>
      <c r="BL164" s="25" t="s">
        <v>240</v>
      </c>
      <c r="BM164" s="25" t="s">
        <v>810</v>
      </c>
    </row>
    <row r="165" s="1" customFormat="1" ht="16.5" customHeight="1">
      <c r="B165" s="47"/>
      <c r="C165" s="251" t="s">
        <v>536</v>
      </c>
      <c r="D165" s="251" t="s">
        <v>189</v>
      </c>
      <c r="E165" s="252" t="s">
        <v>525</v>
      </c>
      <c r="F165" s="253" t="s">
        <v>526</v>
      </c>
      <c r="G165" s="254" t="s">
        <v>183</v>
      </c>
      <c r="H165" s="255">
        <v>7</v>
      </c>
      <c r="I165" s="256"/>
      <c r="J165" s="257">
        <f>ROUND(I165*H165,2)</f>
        <v>0</v>
      </c>
      <c r="K165" s="253" t="s">
        <v>227</v>
      </c>
      <c r="L165" s="258"/>
      <c r="M165" s="259" t="s">
        <v>23</v>
      </c>
      <c r="N165" s="260" t="s">
        <v>45</v>
      </c>
      <c r="O165" s="48"/>
      <c r="P165" s="245">
        <f>O165*H165</f>
        <v>0</v>
      </c>
      <c r="Q165" s="245">
        <v>0</v>
      </c>
      <c r="R165" s="245">
        <f>Q165*H165</f>
        <v>0</v>
      </c>
      <c r="S165" s="245">
        <v>0</v>
      </c>
      <c r="T165" s="246">
        <f>S165*H165</f>
        <v>0</v>
      </c>
      <c r="AR165" s="25" t="s">
        <v>240</v>
      </c>
      <c r="AT165" s="25" t="s">
        <v>189</v>
      </c>
      <c r="AU165" s="25" t="s">
        <v>81</v>
      </c>
      <c r="AY165" s="25" t="s">
        <v>178</v>
      </c>
      <c r="BE165" s="247">
        <f>IF(N165="základní",J165,0)</f>
        <v>0</v>
      </c>
      <c r="BF165" s="247">
        <f>IF(N165="snížená",J165,0)</f>
        <v>0</v>
      </c>
      <c r="BG165" s="247">
        <f>IF(N165="zákl. přenesená",J165,0)</f>
        <v>0</v>
      </c>
      <c r="BH165" s="247">
        <f>IF(N165="sníž. přenesená",J165,0)</f>
        <v>0</v>
      </c>
      <c r="BI165" s="247">
        <f>IF(N165="nulová",J165,0)</f>
        <v>0</v>
      </c>
      <c r="BJ165" s="25" t="s">
        <v>81</v>
      </c>
      <c r="BK165" s="247">
        <f>ROUND(I165*H165,2)</f>
        <v>0</v>
      </c>
      <c r="BL165" s="25" t="s">
        <v>240</v>
      </c>
      <c r="BM165" s="25" t="s">
        <v>811</v>
      </c>
    </row>
    <row r="166" s="1" customFormat="1" ht="16.5" customHeight="1">
      <c r="B166" s="47"/>
      <c r="C166" s="251" t="s">
        <v>540</v>
      </c>
      <c r="D166" s="251" t="s">
        <v>189</v>
      </c>
      <c r="E166" s="252" t="s">
        <v>529</v>
      </c>
      <c r="F166" s="253" t="s">
        <v>530</v>
      </c>
      <c r="G166" s="254" t="s">
        <v>183</v>
      </c>
      <c r="H166" s="255">
        <v>9</v>
      </c>
      <c r="I166" s="256"/>
      <c r="J166" s="257">
        <f>ROUND(I166*H166,2)</f>
        <v>0</v>
      </c>
      <c r="K166" s="253" t="s">
        <v>227</v>
      </c>
      <c r="L166" s="258"/>
      <c r="M166" s="259" t="s">
        <v>23</v>
      </c>
      <c r="N166" s="260" t="s">
        <v>45</v>
      </c>
      <c r="O166" s="48"/>
      <c r="P166" s="245">
        <f>O166*H166</f>
        <v>0</v>
      </c>
      <c r="Q166" s="245">
        <v>0</v>
      </c>
      <c r="R166" s="245">
        <f>Q166*H166</f>
        <v>0</v>
      </c>
      <c r="S166" s="245">
        <v>0</v>
      </c>
      <c r="T166" s="246">
        <f>S166*H166</f>
        <v>0</v>
      </c>
      <c r="AR166" s="25" t="s">
        <v>240</v>
      </c>
      <c r="AT166" s="25" t="s">
        <v>189</v>
      </c>
      <c r="AU166" s="25" t="s">
        <v>81</v>
      </c>
      <c r="AY166" s="25" t="s">
        <v>178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25" t="s">
        <v>81</v>
      </c>
      <c r="BK166" s="247">
        <f>ROUND(I166*H166,2)</f>
        <v>0</v>
      </c>
      <c r="BL166" s="25" t="s">
        <v>240</v>
      </c>
      <c r="BM166" s="25" t="s">
        <v>812</v>
      </c>
    </row>
    <row r="167" s="1" customFormat="1" ht="16.5" customHeight="1">
      <c r="B167" s="47"/>
      <c r="C167" s="251" t="s">
        <v>544</v>
      </c>
      <c r="D167" s="251" t="s">
        <v>189</v>
      </c>
      <c r="E167" s="252" t="s">
        <v>533</v>
      </c>
      <c r="F167" s="253" t="s">
        <v>534</v>
      </c>
      <c r="G167" s="254" t="s">
        <v>183</v>
      </c>
      <c r="H167" s="255">
        <v>2</v>
      </c>
      <c r="I167" s="256"/>
      <c r="J167" s="257">
        <f>ROUND(I167*H167,2)</f>
        <v>0</v>
      </c>
      <c r="K167" s="253" t="s">
        <v>227</v>
      </c>
      <c r="L167" s="258"/>
      <c r="M167" s="259" t="s">
        <v>23</v>
      </c>
      <c r="N167" s="260" t="s">
        <v>45</v>
      </c>
      <c r="O167" s="48"/>
      <c r="P167" s="245">
        <f>O167*H167</f>
        <v>0</v>
      </c>
      <c r="Q167" s="245">
        <v>0</v>
      </c>
      <c r="R167" s="245">
        <f>Q167*H167</f>
        <v>0</v>
      </c>
      <c r="S167" s="245">
        <v>0</v>
      </c>
      <c r="T167" s="246">
        <f>S167*H167</f>
        <v>0</v>
      </c>
      <c r="AR167" s="25" t="s">
        <v>240</v>
      </c>
      <c r="AT167" s="25" t="s">
        <v>189</v>
      </c>
      <c r="AU167" s="25" t="s">
        <v>81</v>
      </c>
      <c r="AY167" s="25" t="s">
        <v>178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25" t="s">
        <v>81</v>
      </c>
      <c r="BK167" s="247">
        <f>ROUND(I167*H167,2)</f>
        <v>0</v>
      </c>
      <c r="BL167" s="25" t="s">
        <v>240</v>
      </c>
      <c r="BM167" s="25" t="s">
        <v>813</v>
      </c>
    </row>
    <row r="168" s="1" customFormat="1" ht="16.5" customHeight="1">
      <c r="B168" s="47"/>
      <c r="C168" s="236" t="s">
        <v>548</v>
      </c>
      <c r="D168" s="236" t="s">
        <v>180</v>
      </c>
      <c r="E168" s="237" t="s">
        <v>537</v>
      </c>
      <c r="F168" s="238" t="s">
        <v>538</v>
      </c>
      <c r="G168" s="239" t="s">
        <v>183</v>
      </c>
      <c r="H168" s="240">
        <v>83</v>
      </c>
      <c r="I168" s="241"/>
      <c r="J168" s="242">
        <f>ROUND(I168*H168,2)</f>
        <v>0</v>
      </c>
      <c r="K168" s="238" t="s">
        <v>227</v>
      </c>
      <c r="L168" s="73"/>
      <c r="M168" s="243" t="s">
        <v>23</v>
      </c>
      <c r="N168" s="244" t="s">
        <v>45</v>
      </c>
      <c r="O168" s="48"/>
      <c r="P168" s="245">
        <f>O168*H168</f>
        <v>0</v>
      </c>
      <c r="Q168" s="245">
        <v>0</v>
      </c>
      <c r="R168" s="245">
        <f>Q168*H168</f>
        <v>0</v>
      </c>
      <c r="S168" s="245">
        <v>0</v>
      </c>
      <c r="T168" s="246">
        <f>S168*H168</f>
        <v>0</v>
      </c>
      <c r="AR168" s="25" t="s">
        <v>218</v>
      </c>
      <c r="AT168" s="25" t="s">
        <v>180</v>
      </c>
      <c r="AU168" s="25" t="s">
        <v>81</v>
      </c>
      <c r="AY168" s="25" t="s">
        <v>178</v>
      </c>
      <c r="BE168" s="247">
        <f>IF(N168="základní",J168,0)</f>
        <v>0</v>
      </c>
      <c r="BF168" s="247">
        <f>IF(N168="snížená",J168,0)</f>
        <v>0</v>
      </c>
      <c r="BG168" s="247">
        <f>IF(N168="zákl. přenesená",J168,0)</f>
        <v>0</v>
      </c>
      <c r="BH168" s="247">
        <f>IF(N168="sníž. přenesená",J168,0)</f>
        <v>0</v>
      </c>
      <c r="BI168" s="247">
        <f>IF(N168="nulová",J168,0)</f>
        <v>0</v>
      </c>
      <c r="BJ168" s="25" t="s">
        <v>81</v>
      </c>
      <c r="BK168" s="247">
        <f>ROUND(I168*H168,2)</f>
        <v>0</v>
      </c>
      <c r="BL168" s="25" t="s">
        <v>218</v>
      </c>
      <c r="BM168" s="25" t="s">
        <v>814</v>
      </c>
    </row>
    <row r="169" s="1" customFormat="1" ht="16.5" customHeight="1">
      <c r="B169" s="47"/>
      <c r="C169" s="251" t="s">
        <v>552</v>
      </c>
      <c r="D169" s="251" t="s">
        <v>189</v>
      </c>
      <c r="E169" s="252" t="s">
        <v>541</v>
      </c>
      <c r="F169" s="253" t="s">
        <v>542</v>
      </c>
      <c r="G169" s="254" t="s">
        <v>183</v>
      </c>
      <c r="H169" s="255">
        <v>48</v>
      </c>
      <c r="I169" s="256"/>
      <c r="J169" s="257">
        <f>ROUND(I169*H169,2)</f>
        <v>0</v>
      </c>
      <c r="K169" s="253" t="s">
        <v>227</v>
      </c>
      <c r="L169" s="258"/>
      <c r="M169" s="259" t="s">
        <v>23</v>
      </c>
      <c r="N169" s="260" t="s">
        <v>45</v>
      </c>
      <c r="O169" s="48"/>
      <c r="P169" s="245">
        <f>O169*H169</f>
        <v>0</v>
      </c>
      <c r="Q169" s="245">
        <v>0</v>
      </c>
      <c r="R169" s="245">
        <f>Q169*H169</f>
        <v>0</v>
      </c>
      <c r="S169" s="245">
        <v>0</v>
      </c>
      <c r="T169" s="246">
        <f>S169*H169</f>
        <v>0</v>
      </c>
      <c r="AR169" s="25" t="s">
        <v>240</v>
      </c>
      <c r="AT169" s="25" t="s">
        <v>189</v>
      </c>
      <c r="AU169" s="25" t="s">
        <v>81</v>
      </c>
      <c r="AY169" s="25" t="s">
        <v>178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25" t="s">
        <v>81</v>
      </c>
      <c r="BK169" s="247">
        <f>ROUND(I169*H169,2)</f>
        <v>0</v>
      </c>
      <c r="BL169" s="25" t="s">
        <v>240</v>
      </c>
      <c r="BM169" s="25" t="s">
        <v>815</v>
      </c>
    </row>
    <row r="170" s="1" customFormat="1" ht="16.5" customHeight="1">
      <c r="B170" s="47"/>
      <c r="C170" s="251" t="s">
        <v>556</v>
      </c>
      <c r="D170" s="251" t="s">
        <v>189</v>
      </c>
      <c r="E170" s="252" t="s">
        <v>545</v>
      </c>
      <c r="F170" s="253" t="s">
        <v>546</v>
      </c>
      <c r="G170" s="254" t="s">
        <v>183</v>
      </c>
      <c r="H170" s="255">
        <v>11</v>
      </c>
      <c r="I170" s="256"/>
      <c r="J170" s="257">
        <f>ROUND(I170*H170,2)</f>
        <v>0</v>
      </c>
      <c r="K170" s="253" t="s">
        <v>227</v>
      </c>
      <c r="L170" s="258"/>
      <c r="M170" s="259" t="s">
        <v>23</v>
      </c>
      <c r="N170" s="260" t="s">
        <v>45</v>
      </c>
      <c r="O170" s="48"/>
      <c r="P170" s="245">
        <f>O170*H170</f>
        <v>0</v>
      </c>
      <c r="Q170" s="245">
        <v>0</v>
      </c>
      <c r="R170" s="245">
        <f>Q170*H170</f>
        <v>0</v>
      </c>
      <c r="S170" s="245">
        <v>0</v>
      </c>
      <c r="T170" s="246">
        <f>S170*H170</f>
        <v>0</v>
      </c>
      <c r="AR170" s="25" t="s">
        <v>240</v>
      </c>
      <c r="AT170" s="25" t="s">
        <v>189</v>
      </c>
      <c r="AU170" s="25" t="s">
        <v>81</v>
      </c>
      <c r="AY170" s="25" t="s">
        <v>178</v>
      </c>
      <c r="BE170" s="247">
        <f>IF(N170="základní",J170,0)</f>
        <v>0</v>
      </c>
      <c r="BF170" s="247">
        <f>IF(N170="snížená",J170,0)</f>
        <v>0</v>
      </c>
      <c r="BG170" s="247">
        <f>IF(N170="zákl. přenesená",J170,0)</f>
        <v>0</v>
      </c>
      <c r="BH170" s="247">
        <f>IF(N170="sníž. přenesená",J170,0)</f>
        <v>0</v>
      </c>
      <c r="BI170" s="247">
        <f>IF(N170="nulová",J170,0)</f>
        <v>0</v>
      </c>
      <c r="BJ170" s="25" t="s">
        <v>81</v>
      </c>
      <c r="BK170" s="247">
        <f>ROUND(I170*H170,2)</f>
        <v>0</v>
      </c>
      <c r="BL170" s="25" t="s">
        <v>240</v>
      </c>
      <c r="BM170" s="25" t="s">
        <v>816</v>
      </c>
    </row>
    <row r="171" s="1" customFormat="1" ht="16.5" customHeight="1">
      <c r="B171" s="47"/>
      <c r="C171" s="251" t="s">
        <v>560</v>
      </c>
      <c r="D171" s="251" t="s">
        <v>189</v>
      </c>
      <c r="E171" s="252" t="s">
        <v>549</v>
      </c>
      <c r="F171" s="253" t="s">
        <v>550</v>
      </c>
      <c r="G171" s="254" t="s">
        <v>183</v>
      </c>
      <c r="H171" s="255">
        <v>13</v>
      </c>
      <c r="I171" s="256"/>
      <c r="J171" s="257">
        <f>ROUND(I171*H171,2)</f>
        <v>0</v>
      </c>
      <c r="K171" s="253" t="s">
        <v>227</v>
      </c>
      <c r="L171" s="258"/>
      <c r="M171" s="259" t="s">
        <v>23</v>
      </c>
      <c r="N171" s="260" t="s">
        <v>45</v>
      </c>
      <c r="O171" s="48"/>
      <c r="P171" s="245">
        <f>O171*H171</f>
        <v>0</v>
      </c>
      <c r="Q171" s="245">
        <v>0</v>
      </c>
      <c r="R171" s="245">
        <f>Q171*H171</f>
        <v>0</v>
      </c>
      <c r="S171" s="245">
        <v>0</v>
      </c>
      <c r="T171" s="246">
        <f>S171*H171</f>
        <v>0</v>
      </c>
      <c r="AR171" s="25" t="s">
        <v>240</v>
      </c>
      <c r="AT171" s="25" t="s">
        <v>189</v>
      </c>
      <c r="AU171" s="25" t="s">
        <v>81</v>
      </c>
      <c r="AY171" s="25" t="s">
        <v>178</v>
      </c>
      <c r="BE171" s="247">
        <f>IF(N171="základní",J171,0)</f>
        <v>0</v>
      </c>
      <c r="BF171" s="247">
        <f>IF(N171="snížená",J171,0)</f>
        <v>0</v>
      </c>
      <c r="BG171" s="247">
        <f>IF(N171="zákl. přenesená",J171,0)</f>
        <v>0</v>
      </c>
      <c r="BH171" s="247">
        <f>IF(N171="sníž. přenesená",J171,0)</f>
        <v>0</v>
      </c>
      <c r="BI171" s="247">
        <f>IF(N171="nulová",J171,0)</f>
        <v>0</v>
      </c>
      <c r="BJ171" s="25" t="s">
        <v>81</v>
      </c>
      <c r="BK171" s="247">
        <f>ROUND(I171*H171,2)</f>
        <v>0</v>
      </c>
      <c r="BL171" s="25" t="s">
        <v>240</v>
      </c>
      <c r="BM171" s="25" t="s">
        <v>817</v>
      </c>
    </row>
    <row r="172" s="1" customFormat="1" ht="16.5" customHeight="1">
      <c r="B172" s="47"/>
      <c r="C172" s="251" t="s">
        <v>564</v>
      </c>
      <c r="D172" s="251" t="s">
        <v>189</v>
      </c>
      <c r="E172" s="252" t="s">
        <v>553</v>
      </c>
      <c r="F172" s="253" t="s">
        <v>554</v>
      </c>
      <c r="G172" s="254" t="s">
        <v>183</v>
      </c>
      <c r="H172" s="255">
        <v>10</v>
      </c>
      <c r="I172" s="256"/>
      <c r="J172" s="257">
        <f>ROUND(I172*H172,2)</f>
        <v>0</v>
      </c>
      <c r="K172" s="253" t="s">
        <v>227</v>
      </c>
      <c r="L172" s="258"/>
      <c r="M172" s="259" t="s">
        <v>23</v>
      </c>
      <c r="N172" s="260" t="s">
        <v>45</v>
      </c>
      <c r="O172" s="48"/>
      <c r="P172" s="245">
        <f>O172*H172</f>
        <v>0</v>
      </c>
      <c r="Q172" s="245">
        <v>0</v>
      </c>
      <c r="R172" s="245">
        <f>Q172*H172</f>
        <v>0</v>
      </c>
      <c r="S172" s="245">
        <v>0</v>
      </c>
      <c r="T172" s="246">
        <f>S172*H172</f>
        <v>0</v>
      </c>
      <c r="AR172" s="25" t="s">
        <v>240</v>
      </c>
      <c r="AT172" s="25" t="s">
        <v>189</v>
      </c>
      <c r="AU172" s="25" t="s">
        <v>81</v>
      </c>
      <c r="AY172" s="25" t="s">
        <v>178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25" t="s">
        <v>81</v>
      </c>
      <c r="BK172" s="247">
        <f>ROUND(I172*H172,2)</f>
        <v>0</v>
      </c>
      <c r="BL172" s="25" t="s">
        <v>240</v>
      </c>
      <c r="BM172" s="25" t="s">
        <v>818</v>
      </c>
    </row>
    <row r="173" s="1" customFormat="1" ht="25.5" customHeight="1">
      <c r="B173" s="47"/>
      <c r="C173" s="251" t="s">
        <v>568</v>
      </c>
      <c r="D173" s="251" t="s">
        <v>189</v>
      </c>
      <c r="E173" s="252" t="s">
        <v>565</v>
      </c>
      <c r="F173" s="253" t="s">
        <v>566</v>
      </c>
      <c r="G173" s="254" t="s">
        <v>183</v>
      </c>
      <c r="H173" s="255">
        <v>1</v>
      </c>
      <c r="I173" s="256"/>
      <c r="J173" s="257">
        <f>ROUND(I173*H173,2)</f>
        <v>0</v>
      </c>
      <c r="K173" s="253" t="s">
        <v>227</v>
      </c>
      <c r="L173" s="258"/>
      <c r="M173" s="259" t="s">
        <v>23</v>
      </c>
      <c r="N173" s="260" t="s">
        <v>45</v>
      </c>
      <c r="O173" s="48"/>
      <c r="P173" s="245">
        <f>O173*H173</f>
        <v>0</v>
      </c>
      <c r="Q173" s="245">
        <v>0</v>
      </c>
      <c r="R173" s="245">
        <f>Q173*H173</f>
        <v>0</v>
      </c>
      <c r="S173" s="245">
        <v>0</v>
      </c>
      <c r="T173" s="246">
        <f>S173*H173</f>
        <v>0</v>
      </c>
      <c r="AR173" s="25" t="s">
        <v>240</v>
      </c>
      <c r="AT173" s="25" t="s">
        <v>189</v>
      </c>
      <c r="AU173" s="25" t="s">
        <v>81</v>
      </c>
      <c r="AY173" s="25" t="s">
        <v>178</v>
      </c>
      <c r="BE173" s="247">
        <f>IF(N173="základní",J173,0)</f>
        <v>0</v>
      </c>
      <c r="BF173" s="247">
        <f>IF(N173="snížená",J173,0)</f>
        <v>0</v>
      </c>
      <c r="BG173" s="247">
        <f>IF(N173="zákl. přenesená",J173,0)</f>
        <v>0</v>
      </c>
      <c r="BH173" s="247">
        <f>IF(N173="sníž. přenesená",J173,0)</f>
        <v>0</v>
      </c>
      <c r="BI173" s="247">
        <f>IF(N173="nulová",J173,0)</f>
        <v>0</v>
      </c>
      <c r="BJ173" s="25" t="s">
        <v>81</v>
      </c>
      <c r="BK173" s="247">
        <f>ROUND(I173*H173,2)</f>
        <v>0</v>
      </c>
      <c r="BL173" s="25" t="s">
        <v>240</v>
      </c>
      <c r="BM173" s="25" t="s">
        <v>819</v>
      </c>
    </row>
    <row r="174" s="1" customFormat="1" ht="63.75" customHeight="1">
      <c r="B174" s="47"/>
      <c r="C174" s="236" t="s">
        <v>572</v>
      </c>
      <c r="D174" s="236" t="s">
        <v>180</v>
      </c>
      <c r="E174" s="237" t="s">
        <v>593</v>
      </c>
      <c r="F174" s="238" t="s">
        <v>594</v>
      </c>
      <c r="G174" s="239" t="s">
        <v>183</v>
      </c>
      <c r="H174" s="240">
        <v>1</v>
      </c>
      <c r="I174" s="241"/>
      <c r="J174" s="242">
        <f>ROUND(I174*H174,2)</f>
        <v>0</v>
      </c>
      <c r="K174" s="238" t="s">
        <v>227</v>
      </c>
      <c r="L174" s="73"/>
      <c r="M174" s="243" t="s">
        <v>23</v>
      </c>
      <c r="N174" s="244" t="s">
        <v>45</v>
      </c>
      <c r="O174" s="48"/>
      <c r="P174" s="245">
        <f>O174*H174</f>
        <v>0</v>
      </c>
      <c r="Q174" s="245">
        <v>0</v>
      </c>
      <c r="R174" s="245">
        <f>Q174*H174</f>
        <v>0</v>
      </c>
      <c r="S174" s="245">
        <v>0</v>
      </c>
      <c r="T174" s="246">
        <f>S174*H174</f>
        <v>0</v>
      </c>
      <c r="AR174" s="25" t="s">
        <v>218</v>
      </c>
      <c r="AT174" s="25" t="s">
        <v>180</v>
      </c>
      <c r="AU174" s="25" t="s">
        <v>81</v>
      </c>
      <c r="AY174" s="25" t="s">
        <v>178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25" t="s">
        <v>81</v>
      </c>
      <c r="BK174" s="247">
        <f>ROUND(I174*H174,2)</f>
        <v>0</v>
      </c>
      <c r="BL174" s="25" t="s">
        <v>218</v>
      </c>
      <c r="BM174" s="25" t="s">
        <v>820</v>
      </c>
    </row>
    <row r="175" s="1" customFormat="1" ht="25.5" customHeight="1">
      <c r="B175" s="47"/>
      <c r="C175" s="251" t="s">
        <v>576</v>
      </c>
      <c r="D175" s="251" t="s">
        <v>189</v>
      </c>
      <c r="E175" s="252" t="s">
        <v>597</v>
      </c>
      <c r="F175" s="253" t="s">
        <v>598</v>
      </c>
      <c r="G175" s="254" t="s">
        <v>183</v>
      </c>
      <c r="H175" s="255">
        <v>1</v>
      </c>
      <c r="I175" s="256"/>
      <c r="J175" s="257">
        <f>ROUND(I175*H175,2)</f>
        <v>0</v>
      </c>
      <c r="K175" s="253" t="s">
        <v>227</v>
      </c>
      <c r="L175" s="258"/>
      <c r="M175" s="259" t="s">
        <v>23</v>
      </c>
      <c r="N175" s="260" t="s">
        <v>45</v>
      </c>
      <c r="O175" s="48"/>
      <c r="P175" s="245">
        <f>O175*H175</f>
        <v>0</v>
      </c>
      <c r="Q175" s="245">
        <v>0</v>
      </c>
      <c r="R175" s="245">
        <f>Q175*H175</f>
        <v>0</v>
      </c>
      <c r="S175" s="245">
        <v>0</v>
      </c>
      <c r="T175" s="246">
        <f>S175*H175</f>
        <v>0</v>
      </c>
      <c r="AR175" s="25" t="s">
        <v>240</v>
      </c>
      <c r="AT175" s="25" t="s">
        <v>189</v>
      </c>
      <c r="AU175" s="25" t="s">
        <v>81</v>
      </c>
      <c r="AY175" s="25" t="s">
        <v>178</v>
      </c>
      <c r="BE175" s="247">
        <f>IF(N175="základní",J175,0)</f>
        <v>0</v>
      </c>
      <c r="BF175" s="247">
        <f>IF(N175="snížená",J175,0)</f>
        <v>0</v>
      </c>
      <c r="BG175" s="247">
        <f>IF(N175="zákl. přenesená",J175,0)</f>
        <v>0</v>
      </c>
      <c r="BH175" s="247">
        <f>IF(N175="sníž. přenesená",J175,0)</f>
        <v>0</v>
      </c>
      <c r="BI175" s="247">
        <f>IF(N175="nulová",J175,0)</f>
        <v>0</v>
      </c>
      <c r="BJ175" s="25" t="s">
        <v>81</v>
      </c>
      <c r="BK175" s="247">
        <f>ROUND(I175*H175,2)</f>
        <v>0</v>
      </c>
      <c r="BL175" s="25" t="s">
        <v>240</v>
      </c>
      <c r="BM175" s="25" t="s">
        <v>821</v>
      </c>
    </row>
    <row r="176" s="1" customFormat="1" ht="25.5" customHeight="1">
      <c r="B176" s="47"/>
      <c r="C176" s="236" t="s">
        <v>580</v>
      </c>
      <c r="D176" s="236" t="s">
        <v>180</v>
      </c>
      <c r="E176" s="237" t="s">
        <v>601</v>
      </c>
      <c r="F176" s="238" t="s">
        <v>602</v>
      </c>
      <c r="G176" s="239" t="s">
        <v>183</v>
      </c>
      <c r="H176" s="240">
        <v>1</v>
      </c>
      <c r="I176" s="241"/>
      <c r="J176" s="242">
        <f>ROUND(I176*H176,2)</f>
        <v>0</v>
      </c>
      <c r="K176" s="238" t="s">
        <v>227</v>
      </c>
      <c r="L176" s="73"/>
      <c r="M176" s="243" t="s">
        <v>23</v>
      </c>
      <c r="N176" s="244" t="s">
        <v>45</v>
      </c>
      <c r="O176" s="48"/>
      <c r="P176" s="245">
        <f>O176*H176</f>
        <v>0</v>
      </c>
      <c r="Q176" s="245">
        <v>0</v>
      </c>
      <c r="R176" s="245">
        <f>Q176*H176</f>
        <v>0</v>
      </c>
      <c r="S176" s="245">
        <v>0</v>
      </c>
      <c r="T176" s="246">
        <f>S176*H176</f>
        <v>0</v>
      </c>
      <c r="AR176" s="25" t="s">
        <v>218</v>
      </c>
      <c r="AT176" s="25" t="s">
        <v>180</v>
      </c>
      <c r="AU176" s="25" t="s">
        <v>81</v>
      </c>
      <c r="AY176" s="25" t="s">
        <v>178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25" t="s">
        <v>81</v>
      </c>
      <c r="BK176" s="247">
        <f>ROUND(I176*H176,2)</f>
        <v>0</v>
      </c>
      <c r="BL176" s="25" t="s">
        <v>218</v>
      </c>
      <c r="BM176" s="25" t="s">
        <v>822</v>
      </c>
    </row>
    <row r="177" s="1" customFormat="1" ht="25.5" customHeight="1">
      <c r="B177" s="47"/>
      <c r="C177" s="251" t="s">
        <v>584</v>
      </c>
      <c r="D177" s="251" t="s">
        <v>189</v>
      </c>
      <c r="E177" s="252" t="s">
        <v>605</v>
      </c>
      <c r="F177" s="253" t="s">
        <v>606</v>
      </c>
      <c r="G177" s="254" t="s">
        <v>183</v>
      </c>
      <c r="H177" s="255">
        <v>1</v>
      </c>
      <c r="I177" s="256"/>
      <c r="J177" s="257">
        <f>ROUND(I177*H177,2)</f>
        <v>0</v>
      </c>
      <c r="K177" s="253" t="s">
        <v>227</v>
      </c>
      <c r="L177" s="258"/>
      <c r="M177" s="259" t="s">
        <v>23</v>
      </c>
      <c r="N177" s="260" t="s">
        <v>45</v>
      </c>
      <c r="O177" s="48"/>
      <c r="P177" s="245">
        <f>O177*H177</f>
        <v>0</v>
      </c>
      <c r="Q177" s="245">
        <v>0</v>
      </c>
      <c r="R177" s="245">
        <f>Q177*H177</f>
        <v>0</v>
      </c>
      <c r="S177" s="245">
        <v>0</v>
      </c>
      <c r="T177" s="246">
        <f>S177*H177</f>
        <v>0</v>
      </c>
      <c r="AR177" s="25" t="s">
        <v>240</v>
      </c>
      <c r="AT177" s="25" t="s">
        <v>189</v>
      </c>
      <c r="AU177" s="25" t="s">
        <v>81</v>
      </c>
      <c r="AY177" s="25" t="s">
        <v>178</v>
      </c>
      <c r="BE177" s="247">
        <f>IF(N177="základní",J177,0)</f>
        <v>0</v>
      </c>
      <c r="BF177" s="247">
        <f>IF(N177="snížená",J177,0)</f>
        <v>0</v>
      </c>
      <c r="BG177" s="247">
        <f>IF(N177="zákl. přenesená",J177,0)</f>
        <v>0</v>
      </c>
      <c r="BH177" s="247">
        <f>IF(N177="sníž. přenesená",J177,0)</f>
        <v>0</v>
      </c>
      <c r="BI177" s="247">
        <f>IF(N177="nulová",J177,0)</f>
        <v>0</v>
      </c>
      <c r="BJ177" s="25" t="s">
        <v>81</v>
      </c>
      <c r="BK177" s="247">
        <f>ROUND(I177*H177,2)</f>
        <v>0</v>
      </c>
      <c r="BL177" s="25" t="s">
        <v>240</v>
      </c>
      <c r="BM177" s="25" t="s">
        <v>823</v>
      </c>
    </row>
    <row r="178" s="1" customFormat="1" ht="25.5" customHeight="1">
      <c r="B178" s="47"/>
      <c r="C178" s="251" t="s">
        <v>588</v>
      </c>
      <c r="D178" s="251" t="s">
        <v>189</v>
      </c>
      <c r="E178" s="252" t="s">
        <v>609</v>
      </c>
      <c r="F178" s="253" t="s">
        <v>610</v>
      </c>
      <c r="G178" s="254" t="s">
        <v>183</v>
      </c>
      <c r="H178" s="255">
        <v>2</v>
      </c>
      <c r="I178" s="256"/>
      <c r="J178" s="257">
        <f>ROUND(I178*H178,2)</f>
        <v>0</v>
      </c>
      <c r="K178" s="253" t="s">
        <v>227</v>
      </c>
      <c r="L178" s="258"/>
      <c r="M178" s="259" t="s">
        <v>23</v>
      </c>
      <c r="N178" s="260" t="s">
        <v>45</v>
      </c>
      <c r="O178" s="48"/>
      <c r="P178" s="245">
        <f>O178*H178</f>
        <v>0</v>
      </c>
      <c r="Q178" s="245">
        <v>0</v>
      </c>
      <c r="R178" s="245">
        <f>Q178*H178</f>
        <v>0</v>
      </c>
      <c r="S178" s="245">
        <v>0</v>
      </c>
      <c r="T178" s="246">
        <f>S178*H178</f>
        <v>0</v>
      </c>
      <c r="AR178" s="25" t="s">
        <v>240</v>
      </c>
      <c r="AT178" s="25" t="s">
        <v>189</v>
      </c>
      <c r="AU178" s="25" t="s">
        <v>81</v>
      </c>
      <c r="AY178" s="25" t="s">
        <v>178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25" t="s">
        <v>81</v>
      </c>
      <c r="BK178" s="247">
        <f>ROUND(I178*H178,2)</f>
        <v>0</v>
      </c>
      <c r="BL178" s="25" t="s">
        <v>240</v>
      </c>
      <c r="BM178" s="25" t="s">
        <v>824</v>
      </c>
    </row>
    <row r="179" s="1" customFormat="1" ht="25.5" customHeight="1">
      <c r="B179" s="47"/>
      <c r="C179" s="251" t="s">
        <v>592</v>
      </c>
      <c r="D179" s="251" t="s">
        <v>189</v>
      </c>
      <c r="E179" s="252" t="s">
        <v>613</v>
      </c>
      <c r="F179" s="253" t="s">
        <v>614</v>
      </c>
      <c r="G179" s="254" t="s">
        <v>183</v>
      </c>
      <c r="H179" s="255">
        <v>1</v>
      </c>
      <c r="I179" s="256"/>
      <c r="J179" s="257">
        <f>ROUND(I179*H179,2)</f>
        <v>0</v>
      </c>
      <c r="K179" s="253" t="s">
        <v>227</v>
      </c>
      <c r="L179" s="258"/>
      <c r="M179" s="259" t="s">
        <v>23</v>
      </c>
      <c r="N179" s="260" t="s">
        <v>45</v>
      </c>
      <c r="O179" s="48"/>
      <c r="P179" s="245">
        <f>O179*H179</f>
        <v>0</v>
      </c>
      <c r="Q179" s="245">
        <v>0</v>
      </c>
      <c r="R179" s="245">
        <f>Q179*H179</f>
        <v>0</v>
      </c>
      <c r="S179" s="245">
        <v>0</v>
      </c>
      <c r="T179" s="246">
        <f>S179*H179</f>
        <v>0</v>
      </c>
      <c r="AR179" s="25" t="s">
        <v>240</v>
      </c>
      <c r="AT179" s="25" t="s">
        <v>189</v>
      </c>
      <c r="AU179" s="25" t="s">
        <v>81</v>
      </c>
      <c r="AY179" s="25" t="s">
        <v>178</v>
      </c>
      <c r="BE179" s="247">
        <f>IF(N179="základní",J179,0)</f>
        <v>0</v>
      </c>
      <c r="BF179" s="247">
        <f>IF(N179="snížená",J179,0)</f>
        <v>0</v>
      </c>
      <c r="BG179" s="247">
        <f>IF(N179="zákl. přenesená",J179,0)</f>
        <v>0</v>
      </c>
      <c r="BH179" s="247">
        <f>IF(N179="sníž. přenesená",J179,0)</f>
        <v>0</v>
      </c>
      <c r="BI179" s="247">
        <f>IF(N179="nulová",J179,0)</f>
        <v>0</v>
      </c>
      <c r="BJ179" s="25" t="s">
        <v>81</v>
      </c>
      <c r="BK179" s="247">
        <f>ROUND(I179*H179,2)</f>
        <v>0</v>
      </c>
      <c r="BL179" s="25" t="s">
        <v>240</v>
      </c>
      <c r="BM179" s="25" t="s">
        <v>825</v>
      </c>
    </row>
    <row r="180" s="1" customFormat="1" ht="16.5" customHeight="1">
      <c r="B180" s="47"/>
      <c r="C180" s="251" t="s">
        <v>596</v>
      </c>
      <c r="D180" s="251" t="s">
        <v>189</v>
      </c>
      <c r="E180" s="252" t="s">
        <v>617</v>
      </c>
      <c r="F180" s="253" t="s">
        <v>618</v>
      </c>
      <c r="G180" s="254" t="s">
        <v>183</v>
      </c>
      <c r="H180" s="255">
        <v>1</v>
      </c>
      <c r="I180" s="256"/>
      <c r="J180" s="257">
        <f>ROUND(I180*H180,2)</f>
        <v>0</v>
      </c>
      <c r="K180" s="253" t="s">
        <v>227</v>
      </c>
      <c r="L180" s="258"/>
      <c r="M180" s="259" t="s">
        <v>23</v>
      </c>
      <c r="N180" s="260" t="s">
        <v>45</v>
      </c>
      <c r="O180" s="48"/>
      <c r="P180" s="245">
        <f>O180*H180</f>
        <v>0</v>
      </c>
      <c r="Q180" s="245">
        <v>0</v>
      </c>
      <c r="R180" s="245">
        <f>Q180*H180</f>
        <v>0</v>
      </c>
      <c r="S180" s="245">
        <v>0</v>
      </c>
      <c r="T180" s="246">
        <f>S180*H180</f>
        <v>0</v>
      </c>
      <c r="AR180" s="25" t="s">
        <v>218</v>
      </c>
      <c r="AT180" s="25" t="s">
        <v>189</v>
      </c>
      <c r="AU180" s="25" t="s">
        <v>81</v>
      </c>
      <c r="AY180" s="25" t="s">
        <v>178</v>
      </c>
      <c r="BE180" s="247">
        <f>IF(N180="základní",J180,0)</f>
        <v>0</v>
      </c>
      <c r="BF180" s="247">
        <f>IF(N180="snížená",J180,0)</f>
        <v>0</v>
      </c>
      <c r="BG180" s="247">
        <f>IF(N180="zákl. přenesená",J180,0)</f>
        <v>0</v>
      </c>
      <c r="BH180" s="247">
        <f>IF(N180="sníž. přenesená",J180,0)</f>
        <v>0</v>
      </c>
      <c r="BI180" s="247">
        <f>IF(N180="nulová",J180,0)</f>
        <v>0</v>
      </c>
      <c r="BJ180" s="25" t="s">
        <v>81</v>
      </c>
      <c r="BK180" s="247">
        <f>ROUND(I180*H180,2)</f>
        <v>0</v>
      </c>
      <c r="BL180" s="25" t="s">
        <v>218</v>
      </c>
      <c r="BM180" s="25" t="s">
        <v>826</v>
      </c>
    </row>
    <row r="181" s="1" customFormat="1" ht="16.5" customHeight="1">
      <c r="B181" s="47"/>
      <c r="C181" s="251" t="s">
        <v>600</v>
      </c>
      <c r="D181" s="251" t="s">
        <v>189</v>
      </c>
      <c r="E181" s="252" t="s">
        <v>629</v>
      </c>
      <c r="F181" s="253" t="s">
        <v>630</v>
      </c>
      <c r="G181" s="254" t="s">
        <v>183</v>
      </c>
      <c r="H181" s="255">
        <v>16</v>
      </c>
      <c r="I181" s="256"/>
      <c r="J181" s="257">
        <f>ROUND(I181*H181,2)</f>
        <v>0</v>
      </c>
      <c r="K181" s="253" t="s">
        <v>227</v>
      </c>
      <c r="L181" s="258"/>
      <c r="M181" s="259" t="s">
        <v>23</v>
      </c>
      <c r="N181" s="260" t="s">
        <v>45</v>
      </c>
      <c r="O181" s="48"/>
      <c r="P181" s="245">
        <f>O181*H181</f>
        <v>0</v>
      </c>
      <c r="Q181" s="245">
        <v>0</v>
      </c>
      <c r="R181" s="245">
        <f>Q181*H181</f>
        <v>0</v>
      </c>
      <c r="S181" s="245">
        <v>0</v>
      </c>
      <c r="T181" s="246">
        <f>S181*H181</f>
        <v>0</v>
      </c>
      <c r="AR181" s="25" t="s">
        <v>218</v>
      </c>
      <c r="AT181" s="25" t="s">
        <v>189</v>
      </c>
      <c r="AU181" s="25" t="s">
        <v>81</v>
      </c>
      <c r="AY181" s="25" t="s">
        <v>178</v>
      </c>
      <c r="BE181" s="247">
        <f>IF(N181="základní",J181,0)</f>
        <v>0</v>
      </c>
      <c r="BF181" s="247">
        <f>IF(N181="snížená",J181,0)</f>
        <v>0</v>
      </c>
      <c r="BG181" s="247">
        <f>IF(N181="zákl. přenesená",J181,0)</f>
        <v>0</v>
      </c>
      <c r="BH181" s="247">
        <f>IF(N181="sníž. přenesená",J181,0)</f>
        <v>0</v>
      </c>
      <c r="BI181" s="247">
        <f>IF(N181="nulová",J181,0)</f>
        <v>0</v>
      </c>
      <c r="BJ181" s="25" t="s">
        <v>81</v>
      </c>
      <c r="BK181" s="247">
        <f>ROUND(I181*H181,2)</f>
        <v>0</v>
      </c>
      <c r="BL181" s="25" t="s">
        <v>218</v>
      </c>
      <c r="BM181" s="25" t="s">
        <v>827</v>
      </c>
    </row>
    <row r="182" s="1" customFormat="1" ht="25.5" customHeight="1">
      <c r="B182" s="47"/>
      <c r="C182" s="251" t="s">
        <v>604</v>
      </c>
      <c r="D182" s="251" t="s">
        <v>189</v>
      </c>
      <c r="E182" s="252" t="s">
        <v>633</v>
      </c>
      <c r="F182" s="253" t="s">
        <v>634</v>
      </c>
      <c r="G182" s="254" t="s">
        <v>183</v>
      </c>
      <c r="H182" s="255">
        <v>1</v>
      </c>
      <c r="I182" s="256"/>
      <c r="J182" s="257">
        <f>ROUND(I182*H182,2)</f>
        <v>0</v>
      </c>
      <c r="K182" s="253" t="s">
        <v>227</v>
      </c>
      <c r="L182" s="258"/>
      <c r="M182" s="259" t="s">
        <v>23</v>
      </c>
      <c r="N182" s="260" t="s">
        <v>45</v>
      </c>
      <c r="O182" s="48"/>
      <c r="P182" s="245">
        <f>O182*H182</f>
        <v>0</v>
      </c>
      <c r="Q182" s="245">
        <v>0</v>
      </c>
      <c r="R182" s="245">
        <f>Q182*H182</f>
        <v>0</v>
      </c>
      <c r="S182" s="245">
        <v>0</v>
      </c>
      <c r="T182" s="246">
        <f>S182*H182</f>
        <v>0</v>
      </c>
      <c r="AR182" s="25" t="s">
        <v>218</v>
      </c>
      <c r="AT182" s="25" t="s">
        <v>189</v>
      </c>
      <c r="AU182" s="25" t="s">
        <v>81</v>
      </c>
      <c r="AY182" s="25" t="s">
        <v>178</v>
      </c>
      <c r="BE182" s="247">
        <f>IF(N182="základní",J182,0)</f>
        <v>0</v>
      </c>
      <c r="BF182" s="247">
        <f>IF(N182="snížená",J182,0)</f>
        <v>0</v>
      </c>
      <c r="BG182" s="247">
        <f>IF(N182="zákl. přenesená",J182,0)</f>
        <v>0</v>
      </c>
      <c r="BH182" s="247">
        <f>IF(N182="sníž. přenesená",J182,0)</f>
        <v>0</v>
      </c>
      <c r="BI182" s="247">
        <f>IF(N182="nulová",J182,0)</f>
        <v>0</v>
      </c>
      <c r="BJ182" s="25" t="s">
        <v>81</v>
      </c>
      <c r="BK182" s="247">
        <f>ROUND(I182*H182,2)</f>
        <v>0</v>
      </c>
      <c r="BL182" s="25" t="s">
        <v>218</v>
      </c>
      <c r="BM182" s="25" t="s">
        <v>828</v>
      </c>
    </row>
    <row r="183" s="1" customFormat="1" ht="16.5" customHeight="1">
      <c r="B183" s="47"/>
      <c r="C183" s="251" t="s">
        <v>608</v>
      </c>
      <c r="D183" s="251" t="s">
        <v>189</v>
      </c>
      <c r="E183" s="252" t="s">
        <v>637</v>
      </c>
      <c r="F183" s="253" t="s">
        <v>638</v>
      </c>
      <c r="G183" s="254" t="s">
        <v>183</v>
      </c>
      <c r="H183" s="255">
        <v>10</v>
      </c>
      <c r="I183" s="256"/>
      <c r="J183" s="257">
        <f>ROUND(I183*H183,2)</f>
        <v>0</v>
      </c>
      <c r="K183" s="253" t="s">
        <v>227</v>
      </c>
      <c r="L183" s="258"/>
      <c r="M183" s="259" t="s">
        <v>23</v>
      </c>
      <c r="N183" s="260" t="s">
        <v>45</v>
      </c>
      <c r="O183" s="48"/>
      <c r="P183" s="245">
        <f>O183*H183</f>
        <v>0</v>
      </c>
      <c r="Q183" s="245">
        <v>0</v>
      </c>
      <c r="R183" s="245">
        <f>Q183*H183</f>
        <v>0</v>
      </c>
      <c r="S183" s="245">
        <v>0</v>
      </c>
      <c r="T183" s="246">
        <f>S183*H183</f>
        <v>0</v>
      </c>
      <c r="AR183" s="25" t="s">
        <v>218</v>
      </c>
      <c r="AT183" s="25" t="s">
        <v>189</v>
      </c>
      <c r="AU183" s="25" t="s">
        <v>81</v>
      </c>
      <c r="AY183" s="25" t="s">
        <v>178</v>
      </c>
      <c r="BE183" s="247">
        <f>IF(N183="základní",J183,0)</f>
        <v>0</v>
      </c>
      <c r="BF183" s="247">
        <f>IF(N183="snížená",J183,0)</f>
        <v>0</v>
      </c>
      <c r="BG183" s="247">
        <f>IF(N183="zákl. přenesená",J183,0)</f>
        <v>0</v>
      </c>
      <c r="BH183" s="247">
        <f>IF(N183="sníž. přenesená",J183,0)</f>
        <v>0</v>
      </c>
      <c r="BI183" s="247">
        <f>IF(N183="nulová",J183,0)</f>
        <v>0</v>
      </c>
      <c r="BJ183" s="25" t="s">
        <v>81</v>
      </c>
      <c r="BK183" s="247">
        <f>ROUND(I183*H183,2)</f>
        <v>0</v>
      </c>
      <c r="BL183" s="25" t="s">
        <v>218</v>
      </c>
      <c r="BM183" s="25" t="s">
        <v>829</v>
      </c>
    </row>
    <row r="184" s="1" customFormat="1" ht="16.5" customHeight="1">
      <c r="B184" s="47"/>
      <c r="C184" s="251" t="s">
        <v>612</v>
      </c>
      <c r="D184" s="251" t="s">
        <v>189</v>
      </c>
      <c r="E184" s="252" t="s">
        <v>641</v>
      </c>
      <c r="F184" s="253" t="s">
        <v>642</v>
      </c>
      <c r="G184" s="254" t="s">
        <v>183</v>
      </c>
      <c r="H184" s="255">
        <v>1</v>
      </c>
      <c r="I184" s="256"/>
      <c r="J184" s="257">
        <f>ROUND(I184*H184,2)</f>
        <v>0</v>
      </c>
      <c r="K184" s="253" t="s">
        <v>227</v>
      </c>
      <c r="L184" s="258"/>
      <c r="M184" s="259" t="s">
        <v>23</v>
      </c>
      <c r="N184" s="260" t="s">
        <v>45</v>
      </c>
      <c r="O184" s="48"/>
      <c r="P184" s="245">
        <f>O184*H184</f>
        <v>0</v>
      </c>
      <c r="Q184" s="245">
        <v>0</v>
      </c>
      <c r="R184" s="245">
        <f>Q184*H184</f>
        <v>0</v>
      </c>
      <c r="S184" s="245">
        <v>0</v>
      </c>
      <c r="T184" s="246">
        <f>S184*H184</f>
        <v>0</v>
      </c>
      <c r="AR184" s="25" t="s">
        <v>218</v>
      </c>
      <c r="AT184" s="25" t="s">
        <v>189</v>
      </c>
      <c r="AU184" s="25" t="s">
        <v>81</v>
      </c>
      <c r="AY184" s="25" t="s">
        <v>178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25" t="s">
        <v>81</v>
      </c>
      <c r="BK184" s="247">
        <f>ROUND(I184*H184,2)</f>
        <v>0</v>
      </c>
      <c r="BL184" s="25" t="s">
        <v>218</v>
      </c>
      <c r="BM184" s="25" t="s">
        <v>830</v>
      </c>
    </row>
    <row r="185" s="1" customFormat="1" ht="153" customHeight="1">
      <c r="B185" s="47"/>
      <c r="C185" s="236" t="s">
        <v>616</v>
      </c>
      <c r="D185" s="236" t="s">
        <v>180</v>
      </c>
      <c r="E185" s="237" t="s">
        <v>645</v>
      </c>
      <c r="F185" s="238" t="s">
        <v>646</v>
      </c>
      <c r="G185" s="239" t="s">
        <v>183</v>
      </c>
      <c r="H185" s="240">
        <v>1</v>
      </c>
      <c r="I185" s="241"/>
      <c r="J185" s="242">
        <f>ROUND(I185*H185,2)</f>
        <v>0</v>
      </c>
      <c r="K185" s="238" t="s">
        <v>227</v>
      </c>
      <c r="L185" s="73"/>
      <c r="M185" s="243" t="s">
        <v>23</v>
      </c>
      <c r="N185" s="244" t="s">
        <v>45</v>
      </c>
      <c r="O185" s="48"/>
      <c r="P185" s="245">
        <f>O185*H185</f>
        <v>0</v>
      </c>
      <c r="Q185" s="245">
        <v>0</v>
      </c>
      <c r="R185" s="245">
        <f>Q185*H185</f>
        <v>0</v>
      </c>
      <c r="S185" s="245">
        <v>0</v>
      </c>
      <c r="T185" s="246">
        <f>S185*H185</f>
        <v>0</v>
      </c>
      <c r="AR185" s="25" t="s">
        <v>218</v>
      </c>
      <c r="AT185" s="25" t="s">
        <v>180</v>
      </c>
      <c r="AU185" s="25" t="s">
        <v>81</v>
      </c>
      <c r="AY185" s="25" t="s">
        <v>178</v>
      </c>
      <c r="BE185" s="247">
        <f>IF(N185="základní",J185,0)</f>
        <v>0</v>
      </c>
      <c r="BF185" s="247">
        <f>IF(N185="snížená",J185,0)</f>
        <v>0</v>
      </c>
      <c r="BG185" s="247">
        <f>IF(N185="zákl. přenesená",J185,0)</f>
        <v>0</v>
      </c>
      <c r="BH185" s="247">
        <f>IF(N185="sníž. přenesená",J185,0)</f>
        <v>0</v>
      </c>
      <c r="BI185" s="247">
        <f>IF(N185="nulová",J185,0)</f>
        <v>0</v>
      </c>
      <c r="BJ185" s="25" t="s">
        <v>81</v>
      </c>
      <c r="BK185" s="247">
        <f>ROUND(I185*H185,2)</f>
        <v>0</v>
      </c>
      <c r="BL185" s="25" t="s">
        <v>218</v>
      </c>
      <c r="BM185" s="25" t="s">
        <v>831</v>
      </c>
    </row>
    <row r="186" s="1" customFormat="1" ht="153" customHeight="1">
      <c r="B186" s="47"/>
      <c r="C186" s="236" t="s">
        <v>620</v>
      </c>
      <c r="D186" s="236" t="s">
        <v>180</v>
      </c>
      <c r="E186" s="237" t="s">
        <v>649</v>
      </c>
      <c r="F186" s="238" t="s">
        <v>650</v>
      </c>
      <c r="G186" s="239" t="s">
        <v>211</v>
      </c>
      <c r="H186" s="240">
        <v>5</v>
      </c>
      <c r="I186" s="241"/>
      <c r="J186" s="242">
        <f>ROUND(I186*H186,2)</f>
        <v>0</v>
      </c>
      <c r="K186" s="238" t="s">
        <v>227</v>
      </c>
      <c r="L186" s="73"/>
      <c r="M186" s="243" t="s">
        <v>23</v>
      </c>
      <c r="N186" s="244" t="s">
        <v>45</v>
      </c>
      <c r="O186" s="48"/>
      <c r="P186" s="245">
        <f>O186*H186</f>
        <v>0</v>
      </c>
      <c r="Q186" s="245">
        <v>0</v>
      </c>
      <c r="R186" s="245">
        <f>Q186*H186</f>
        <v>0</v>
      </c>
      <c r="S186" s="245">
        <v>0</v>
      </c>
      <c r="T186" s="246">
        <f>S186*H186</f>
        <v>0</v>
      </c>
      <c r="AR186" s="25" t="s">
        <v>218</v>
      </c>
      <c r="AT186" s="25" t="s">
        <v>180</v>
      </c>
      <c r="AU186" s="25" t="s">
        <v>81</v>
      </c>
      <c r="AY186" s="25" t="s">
        <v>178</v>
      </c>
      <c r="BE186" s="247">
        <f>IF(N186="základní",J186,0)</f>
        <v>0</v>
      </c>
      <c r="BF186" s="247">
        <f>IF(N186="snížená",J186,0)</f>
        <v>0</v>
      </c>
      <c r="BG186" s="247">
        <f>IF(N186="zákl. přenesená",J186,0)</f>
        <v>0</v>
      </c>
      <c r="BH186" s="247">
        <f>IF(N186="sníž. přenesená",J186,0)</f>
        <v>0</v>
      </c>
      <c r="BI186" s="247">
        <f>IF(N186="nulová",J186,0)</f>
        <v>0</v>
      </c>
      <c r="BJ186" s="25" t="s">
        <v>81</v>
      </c>
      <c r="BK186" s="247">
        <f>ROUND(I186*H186,2)</f>
        <v>0</v>
      </c>
      <c r="BL186" s="25" t="s">
        <v>218</v>
      </c>
      <c r="BM186" s="25" t="s">
        <v>832</v>
      </c>
    </row>
    <row r="187" s="1" customFormat="1">
      <c r="B187" s="47"/>
      <c r="C187" s="75"/>
      <c r="D187" s="248" t="s">
        <v>187</v>
      </c>
      <c r="E187" s="75"/>
      <c r="F187" s="249" t="s">
        <v>652</v>
      </c>
      <c r="G187" s="75"/>
      <c r="H187" s="75"/>
      <c r="I187" s="204"/>
      <c r="J187" s="75"/>
      <c r="K187" s="75"/>
      <c r="L187" s="73"/>
      <c r="M187" s="250"/>
      <c r="N187" s="48"/>
      <c r="O187" s="48"/>
      <c r="P187" s="48"/>
      <c r="Q187" s="48"/>
      <c r="R187" s="48"/>
      <c r="S187" s="48"/>
      <c r="T187" s="96"/>
      <c r="AT187" s="25" t="s">
        <v>187</v>
      </c>
      <c r="AU187" s="25" t="s">
        <v>81</v>
      </c>
    </row>
    <row r="188" s="1" customFormat="1" ht="153" customHeight="1">
      <c r="B188" s="47"/>
      <c r="C188" s="236" t="s">
        <v>624</v>
      </c>
      <c r="D188" s="236" t="s">
        <v>180</v>
      </c>
      <c r="E188" s="237" t="s">
        <v>654</v>
      </c>
      <c r="F188" s="238" t="s">
        <v>655</v>
      </c>
      <c r="G188" s="239" t="s">
        <v>211</v>
      </c>
      <c r="H188" s="240">
        <v>5</v>
      </c>
      <c r="I188" s="241"/>
      <c r="J188" s="242">
        <f>ROUND(I188*H188,2)</f>
        <v>0</v>
      </c>
      <c r="K188" s="238" t="s">
        <v>227</v>
      </c>
      <c r="L188" s="73"/>
      <c r="M188" s="243" t="s">
        <v>23</v>
      </c>
      <c r="N188" s="244" t="s">
        <v>45</v>
      </c>
      <c r="O188" s="48"/>
      <c r="P188" s="245">
        <f>O188*H188</f>
        <v>0</v>
      </c>
      <c r="Q188" s="245">
        <v>0</v>
      </c>
      <c r="R188" s="245">
        <f>Q188*H188</f>
        <v>0</v>
      </c>
      <c r="S188" s="245">
        <v>0</v>
      </c>
      <c r="T188" s="246">
        <f>S188*H188</f>
        <v>0</v>
      </c>
      <c r="AR188" s="25" t="s">
        <v>218</v>
      </c>
      <c r="AT188" s="25" t="s">
        <v>180</v>
      </c>
      <c r="AU188" s="25" t="s">
        <v>81</v>
      </c>
      <c r="AY188" s="25" t="s">
        <v>178</v>
      </c>
      <c r="BE188" s="247">
        <f>IF(N188="základní",J188,0)</f>
        <v>0</v>
      </c>
      <c r="BF188" s="247">
        <f>IF(N188="snížená",J188,0)</f>
        <v>0</v>
      </c>
      <c r="BG188" s="247">
        <f>IF(N188="zákl. přenesená",J188,0)</f>
        <v>0</v>
      </c>
      <c r="BH188" s="247">
        <f>IF(N188="sníž. přenesená",J188,0)</f>
        <v>0</v>
      </c>
      <c r="BI188" s="247">
        <f>IF(N188="nulová",J188,0)</f>
        <v>0</v>
      </c>
      <c r="BJ188" s="25" t="s">
        <v>81</v>
      </c>
      <c r="BK188" s="247">
        <f>ROUND(I188*H188,2)</f>
        <v>0</v>
      </c>
      <c r="BL188" s="25" t="s">
        <v>218</v>
      </c>
      <c r="BM188" s="25" t="s">
        <v>833</v>
      </c>
    </row>
    <row r="189" s="1" customFormat="1">
      <c r="B189" s="47"/>
      <c r="C189" s="75"/>
      <c r="D189" s="248" t="s">
        <v>187</v>
      </c>
      <c r="E189" s="75"/>
      <c r="F189" s="249" t="s">
        <v>657</v>
      </c>
      <c r="G189" s="75"/>
      <c r="H189" s="75"/>
      <c r="I189" s="204"/>
      <c r="J189" s="75"/>
      <c r="K189" s="75"/>
      <c r="L189" s="73"/>
      <c r="M189" s="261"/>
      <c r="N189" s="262"/>
      <c r="O189" s="262"/>
      <c r="P189" s="262"/>
      <c r="Q189" s="262"/>
      <c r="R189" s="262"/>
      <c r="S189" s="262"/>
      <c r="T189" s="263"/>
      <c r="AT189" s="25" t="s">
        <v>187</v>
      </c>
      <c r="AU189" s="25" t="s">
        <v>81</v>
      </c>
    </row>
    <row r="190" s="1" customFormat="1" ht="6.96" customHeight="1">
      <c r="B190" s="68"/>
      <c r="C190" s="69"/>
      <c r="D190" s="69"/>
      <c r="E190" s="69"/>
      <c r="F190" s="69"/>
      <c r="G190" s="69"/>
      <c r="H190" s="69"/>
      <c r="I190" s="179"/>
      <c r="J190" s="69"/>
      <c r="K190" s="69"/>
      <c r="L190" s="73"/>
    </row>
  </sheetData>
  <sheetProtection sheet="1" autoFilter="0" formatColumns="0" formatRows="0" objects="1" scenarios="1" spinCount="100000" saltValue="Rs7WISv8hlivKkecbsERMbbePZcToR12nmn0ssk6sieRjt28J4GpLEbUSsY2EY8bnsxyh6w60AHSJvlph49bUQ==" hashValue="xR5MMPcDWefYQDaYUKduHVH76iDejOVtf6/wXgxqZUpautIfMsQZiXLaQIQSze4TX+hTd6qggMKKUCV41nyixw==" algorithmName="SHA-512" password="CC35"/>
  <autoFilter ref="C82:K189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1:H71"/>
    <mergeCell ref="E73:H73"/>
    <mergeCell ref="E75:H75"/>
    <mergeCell ref="G1:H1"/>
    <mergeCell ref="L2:V2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142</v>
      </c>
      <c r="G1" s="152" t="s">
        <v>143</v>
      </c>
      <c r="H1" s="152"/>
      <c r="I1" s="153"/>
      <c r="J1" s="152" t="s">
        <v>144</v>
      </c>
      <c r="K1" s="151" t="s">
        <v>145</v>
      </c>
      <c r="L1" s="152" t="s">
        <v>146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106</v>
      </c>
    </row>
    <row r="3" ht="6.96" customHeight="1">
      <c r="B3" s="26"/>
      <c r="C3" s="27"/>
      <c r="D3" s="27"/>
      <c r="E3" s="27"/>
      <c r="F3" s="27"/>
      <c r="G3" s="27"/>
      <c r="H3" s="27"/>
      <c r="I3" s="154"/>
      <c r="J3" s="27"/>
      <c r="K3" s="28"/>
      <c r="AT3" s="25" t="s">
        <v>83</v>
      </c>
    </row>
    <row r="4" ht="36.96" customHeight="1">
      <c r="B4" s="29"/>
      <c r="C4" s="30"/>
      <c r="D4" s="31" t="s">
        <v>147</v>
      </c>
      <c r="E4" s="30"/>
      <c r="F4" s="30"/>
      <c r="G4" s="30"/>
      <c r="H4" s="30"/>
      <c r="I4" s="155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5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5"/>
      <c r="J6" s="30"/>
      <c r="K6" s="32"/>
    </row>
    <row r="7" ht="16.5" customHeight="1">
      <c r="B7" s="29"/>
      <c r="C7" s="30"/>
      <c r="D7" s="30"/>
      <c r="E7" s="156" t="str">
        <f>'Rekapitulace stavby'!K6</f>
        <v>Zvýšení bezpečnosti na železničních přejezdech v km 12,960 a 23,750 v ŽST Straškov</v>
      </c>
      <c r="F7" s="41"/>
      <c r="G7" s="41"/>
      <c r="H7" s="41"/>
      <c r="I7" s="155"/>
      <c r="J7" s="30"/>
      <c r="K7" s="32"/>
    </row>
    <row r="8">
      <c r="B8" s="29"/>
      <c r="C8" s="30"/>
      <c r="D8" s="41" t="s">
        <v>148</v>
      </c>
      <c r="E8" s="30"/>
      <c r="F8" s="30"/>
      <c r="G8" s="30"/>
      <c r="H8" s="30"/>
      <c r="I8" s="155"/>
      <c r="J8" s="30"/>
      <c r="K8" s="32"/>
    </row>
    <row r="9" s="1" customFormat="1" ht="16.5" customHeight="1">
      <c r="B9" s="47"/>
      <c r="C9" s="48"/>
      <c r="D9" s="48"/>
      <c r="E9" s="156" t="s">
        <v>702</v>
      </c>
      <c r="F9" s="48"/>
      <c r="G9" s="48"/>
      <c r="H9" s="48"/>
      <c r="I9" s="157"/>
      <c r="J9" s="48"/>
      <c r="K9" s="52"/>
    </row>
    <row r="10" s="1" customFormat="1">
      <c r="B10" s="47"/>
      <c r="C10" s="48"/>
      <c r="D10" s="41" t="s">
        <v>150</v>
      </c>
      <c r="E10" s="48"/>
      <c r="F10" s="48"/>
      <c r="G10" s="48"/>
      <c r="H10" s="48"/>
      <c r="I10" s="157"/>
      <c r="J10" s="48"/>
      <c r="K10" s="52"/>
    </row>
    <row r="11" s="1" customFormat="1" ht="36.96" customHeight="1">
      <c r="B11" s="47"/>
      <c r="C11" s="48"/>
      <c r="D11" s="48"/>
      <c r="E11" s="158" t="s">
        <v>834</v>
      </c>
      <c r="F11" s="48"/>
      <c r="G11" s="48"/>
      <c r="H11" s="48"/>
      <c r="I11" s="157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57"/>
      <c r="J12" s="48"/>
      <c r="K12" s="52"/>
    </row>
    <row r="13" s="1" customFormat="1" ht="14.4" customHeight="1">
      <c r="B13" s="47"/>
      <c r="C13" s="48"/>
      <c r="D13" s="41" t="s">
        <v>20</v>
      </c>
      <c r="E13" s="48"/>
      <c r="F13" s="36" t="s">
        <v>23</v>
      </c>
      <c r="G13" s="48"/>
      <c r="H13" s="48"/>
      <c r="I13" s="159" t="s">
        <v>22</v>
      </c>
      <c r="J13" s="36" t="s">
        <v>23</v>
      </c>
      <c r="K13" s="52"/>
    </row>
    <row r="14" s="1" customFormat="1" ht="14.4" customHeight="1">
      <c r="B14" s="47"/>
      <c r="C14" s="48"/>
      <c r="D14" s="41" t="s">
        <v>24</v>
      </c>
      <c r="E14" s="48"/>
      <c r="F14" s="36" t="s">
        <v>25</v>
      </c>
      <c r="G14" s="48"/>
      <c r="H14" s="48"/>
      <c r="I14" s="159" t="s">
        <v>26</v>
      </c>
      <c r="J14" s="160" t="str">
        <f>'Rekapitulace stavby'!AN8</f>
        <v>24. 10. 2018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57"/>
      <c r="J15" s="48"/>
      <c r="K15" s="52"/>
    </row>
    <row r="16" s="1" customFormat="1" ht="14.4" customHeight="1">
      <c r="B16" s="47"/>
      <c r="C16" s="48"/>
      <c r="D16" s="41" t="s">
        <v>28</v>
      </c>
      <c r="E16" s="48"/>
      <c r="F16" s="48"/>
      <c r="G16" s="48"/>
      <c r="H16" s="48"/>
      <c r="I16" s="159" t="s">
        <v>29</v>
      </c>
      <c r="J16" s="36" t="str">
        <f>IF('Rekapitulace stavby'!AN10="","",'Rekapitulace stavby'!AN10)</f>
        <v>70994234</v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>SŽDC, s.o.</v>
      </c>
      <c r="F17" s="48"/>
      <c r="G17" s="48"/>
      <c r="H17" s="48"/>
      <c r="I17" s="159" t="s">
        <v>32</v>
      </c>
      <c r="J17" s="36" t="str">
        <f>IF('Rekapitulace stavby'!AN11="","",'Rekapitulace stavby'!AN11)</f>
        <v>CZ70994234</v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57"/>
      <c r="J18" s="48"/>
      <c r="K18" s="52"/>
    </row>
    <row r="19" s="1" customFormat="1" ht="14.4" customHeight="1">
      <c r="B19" s="47"/>
      <c r="C19" s="48"/>
      <c r="D19" s="41" t="s">
        <v>34</v>
      </c>
      <c r="E19" s="48"/>
      <c r="F19" s="48"/>
      <c r="G19" s="48"/>
      <c r="H19" s="48"/>
      <c r="I19" s="159" t="s">
        <v>29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59" t="s">
        <v>32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57"/>
      <c r="J21" s="48"/>
      <c r="K21" s="52"/>
    </row>
    <row r="22" s="1" customFormat="1" ht="14.4" customHeight="1">
      <c r="B22" s="47"/>
      <c r="C22" s="48"/>
      <c r="D22" s="41" t="s">
        <v>36</v>
      </c>
      <c r="E22" s="48"/>
      <c r="F22" s="48"/>
      <c r="G22" s="48"/>
      <c r="H22" s="48"/>
      <c r="I22" s="159" t="s">
        <v>29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59" t="s">
        <v>32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57"/>
      <c r="J24" s="48"/>
      <c r="K24" s="52"/>
    </row>
    <row r="25" s="1" customFormat="1" ht="14.4" customHeight="1">
      <c r="B25" s="47"/>
      <c r="C25" s="48"/>
      <c r="D25" s="41" t="s">
        <v>39</v>
      </c>
      <c r="E25" s="48"/>
      <c r="F25" s="48"/>
      <c r="G25" s="48"/>
      <c r="H25" s="48"/>
      <c r="I25" s="157"/>
      <c r="J25" s="48"/>
      <c r="K25" s="52"/>
    </row>
    <row r="26" s="7" customFormat="1" ht="16.5" customHeight="1">
      <c r="B26" s="161"/>
      <c r="C26" s="162"/>
      <c r="D26" s="162"/>
      <c r="E26" s="45" t="s">
        <v>23</v>
      </c>
      <c r="F26" s="45"/>
      <c r="G26" s="45"/>
      <c r="H26" s="45"/>
      <c r="I26" s="163"/>
      <c r="J26" s="162"/>
      <c r="K26" s="164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57"/>
      <c r="J27" s="48"/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5"/>
      <c r="J28" s="107"/>
      <c r="K28" s="166"/>
    </row>
    <row r="29" s="1" customFormat="1" ht="25.44" customHeight="1">
      <c r="B29" s="47"/>
      <c r="C29" s="48"/>
      <c r="D29" s="167" t="s">
        <v>40</v>
      </c>
      <c r="E29" s="48"/>
      <c r="F29" s="48"/>
      <c r="G29" s="48"/>
      <c r="H29" s="48"/>
      <c r="I29" s="157"/>
      <c r="J29" s="168">
        <f>ROUND(J82,2)</f>
        <v>0</v>
      </c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5"/>
      <c r="J30" s="107"/>
      <c r="K30" s="166"/>
    </row>
    <row r="31" s="1" customFormat="1" ht="14.4" customHeight="1">
      <c r="B31" s="47"/>
      <c r="C31" s="48"/>
      <c r="D31" s="48"/>
      <c r="E31" s="48"/>
      <c r="F31" s="53" t="s">
        <v>42</v>
      </c>
      <c r="G31" s="48"/>
      <c r="H31" s="48"/>
      <c r="I31" s="169" t="s">
        <v>41</v>
      </c>
      <c r="J31" s="53" t="s">
        <v>43</v>
      </c>
      <c r="K31" s="52"/>
    </row>
    <row r="32" s="1" customFormat="1" ht="14.4" customHeight="1">
      <c r="B32" s="47"/>
      <c r="C32" s="48"/>
      <c r="D32" s="56" t="s">
        <v>44</v>
      </c>
      <c r="E32" s="56" t="s">
        <v>45</v>
      </c>
      <c r="F32" s="170">
        <f>ROUND(SUM(BE82:BE103), 2)</f>
        <v>0</v>
      </c>
      <c r="G32" s="48"/>
      <c r="H32" s="48"/>
      <c r="I32" s="171">
        <v>0.20999999999999999</v>
      </c>
      <c r="J32" s="170">
        <f>ROUND(ROUND((SUM(BE82:BE103)), 2)*I32, 2)</f>
        <v>0</v>
      </c>
      <c r="K32" s="52"/>
    </row>
    <row r="33" s="1" customFormat="1" ht="14.4" customHeight="1">
      <c r="B33" s="47"/>
      <c r="C33" s="48"/>
      <c r="D33" s="48"/>
      <c r="E33" s="56" t="s">
        <v>46</v>
      </c>
      <c r="F33" s="170">
        <f>ROUND(SUM(BF82:BF103), 2)</f>
        <v>0</v>
      </c>
      <c r="G33" s="48"/>
      <c r="H33" s="48"/>
      <c r="I33" s="171">
        <v>0.14999999999999999</v>
      </c>
      <c r="J33" s="170">
        <f>ROUND(ROUND((SUM(BF82:BF103)),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47</v>
      </c>
      <c r="F34" s="170">
        <f>ROUND(SUM(BG82:BG103), 2)</f>
        <v>0</v>
      </c>
      <c r="G34" s="48"/>
      <c r="H34" s="48"/>
      <c r="I34" s="171">
        <v>0.20999999999999999</v>
      </c>
      <c r="J34" s="170">
        <v>0</v>
      </c>
      <c r="K34" s="52"/>
    </row>
    <row r="35" hidden="1" s="1" customFormat="1" ht="14.4" customHeight="1">
      <c r="B35" s="47"/>
      <c r="C35" s="48"/>
      <c r="D35" s="48"/>
      <c r="E35" s="56" t="s">
        <v>48</v>
      </c>
      <c r="F35" s="170">
        <f>ROUND(SUM(BH82:BH103), 2)</f>
        <v>0</v>
      </c>
      <c r="G35" s="48"/>
      <c r="H35" s="48"/>
      <c r="I35" s="171">
        <v>0.14999999999999999</v>
      </c>
      <c r="J35" s="170">
        <v>0</v>
      </c>
      <c r="K35" s="52"/>
    </row>
    <row r="36" hidden="1" s="1" customFormat="1" ht="14.4" customHeight="1">
      <c r="B36" s="47"/>
      <c r="C36" s="48"/>
      <c r="D36" s="48"/>
      <c r="E36" s="56" t="s">
        <v>49</v>
      </c>
      <c r="F36" s="170">
        <f>ROUND(SUM(BI82:BI103), 2)</f>
        <v>0</v>
      </c>
      <c r="G36" s="48"/>
      <c r="H36" s="48"/>
      <c r="I36" s="171">
        <v>0</v>
      </c>
      <c r="J36" s="170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57"/>
      <c r="J37" s="48"/>
      <c r="K37" s="52"/>
    </row>
    <row r="38" s="1" customFormat="1" ht="25.44" customHeight="1">
      <c r="B38" s="47"/>
      <c r="C38" s="172"/>
      <c r="D38" s="173" t="s">
        <v>50</v>
      </c>
      <c r="E38" s="99"/>
      <c r="F38" s="99"/>
      <c r="G38" s="174" t="s">
        <v>51</v>
      </c>
      <c r="H38" s="175" t="s">
        <v>52</v>
      </c>
      <c r="I38" s="176"/>
      <c r="J38" s="177">
        <f>SUM(J29:J36)</f>
        <v>0</v>
      </c>
      <c r="K38" s="178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79"/>
      <c r="J39" s="69"/>
      <c r="K39" s="70"/>
    </row>
    <row r="43" s="1" customFormat="1" ht="6.96" customHeight="1">
      <c r="B43" s="180"/>
      <c r="C43" s="181"/>
      <c r="D43" s="181"/>
      <c r="E43" s="181"/>
      <c r="F43" s="181"/>
      <c r="G43" s="181"/>
      <c r="H43" s="181"/>
      <c r="I43" s="182"/>
      <c r="J43" s="181"/>
      <c r="K43" s="183"/>
    </row>
    <row r="44" s="1" customFormat="1" ht="36.96" customHeight="1">
      <c r="B44" s="47"/>
      <c r="C44" s="31" t="s">
        <v>152</v>
      </c>
      <c r="D44" s="48"/>
      <c r="E44" s="48"/>
      <c r="F44" s="48"/>
      <c r="G44" s="48"/>
      <c r="H44" s="48"/>
      <c r="I44" s="157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57"/>
      <c r="J45" s="48"/>
      <c r="K45" s="52"/>
    </row>
    <row r="46" s="1" customFormat="1" ht="14.4" customHeight="1">
      <c r="B46" s="47"/>
      <c r="C46" s="41" t="s">
        <v>18</v>
      </c>
      <c r="D46" s="48"/>
      <c r="E46" s="48"/>
      <c r="F46" s="48"/>
      <c r="G46" s="48"/>
      <c r="H46" s="48"/>
      <c r="I46" s="157"/>
      <c r="J46" s="48"/>
      <c r="K46" s="52"/>
    </row>
    <row r="47" s="1" customFormat="1" ht="16.5" customHeight="1">
      <c r="B47" s="47"/>
      <c r="C47" s="48"/>
      <c r="D47" s="48"/>
      <c r="E47" s="156" t="str">
        <f>E7</f>
        <v>Zvýšení bezpečnosti na železničních přejezdech v km 12,960 a 23,750 v ŽST Straškov</v>
      </c>
      <c r="F47" s="41"/>
      <c r="G47" s="41"/>
      <c r="H47" s="41"/>
      <c r="I47" s="157"/>
      <c r="J47" s="48"/>
      <c r="K47" s="52"/>
    </row>
    <row r="48">
      <c r="B48" s="29"/>
      <c r="C48" s="41" t="s">
        <v>148</v>
      </c>
      <c r="D48" s="30"/>
      <c r="E48" s="30"/>
      <c r="F48" s="30"/>
      <c r="G48" s="30"/>
      <c r="H48" s="30"/>
      <c r="I48" s="155"/>
      <c r="J48" s="30"/>
      <c r="K48" s="32"/>
    </row>
    <row r="49" s="1" customFormat="1" ht="16.5" customHeight="1">
      <c r="B49" s="47"/>
      <c r="C49" s="48"/>
      <c r="D49" s="48"/>
      <c r="E49" s="156" t="s">
        <v>702</v>
      </c>
      <c r="F49" s="48"/>
      <c r="G49" s="48"/>
      <c r="H49" s="48"/>
      <c r="I49" s="157"/>
      <c r="J49" s="48"/>
      <c r="K49" s="52"/>
    </row>
    <row r="50" s="1" customFormat="1" ht="14.4" customHeight="1">
      <c r="B50" s="47"/>
      <c r="C50" s="41" t="s">
        <v>150</v>
      </c>
      <c r="D50" s="48"/>
      <c r="E50" s="48"/>
      <c r="F50" s="48"/>
      <c r="G50" s="48"/>
      <c r="H50" s="48"/>
      <c r="I50" s="157"/>
      <c r="J50" s="48"/>
      <c r="K50" s="52"/>
    </row>
    <row r="51" s="1" customFormat="1" ht="17.25" customHeight="1">
      <c r="B51" s="47"/>
      <c r="C51" s="48"/>
      <c r="D51" s="48"/>
      <c r="E51" s="158" t="str">
        <f>E11</f>
        <v>2.03 - PZS v km 12,960 - dodávky SŽDC - NEOCEŇOVAT</v>
      </c>
      <c r="F51" s="48"/>
      <c r="G51" s="48"/>
      <c r="H51" s="48"/>
      <c r="I51" s="157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57"/>
      <c r="J52" s="48"/>
      <c r="K52" s="52"/>
    </row>
    <row r="53" s="1" customFormat="1" ht="18" customHeight="1">
      <c r="B53" s="47"/>
      <c r="C53" s="41" t="s">
        <v>24</v>
      </c>
      <c r="D53" s="48"/>
      <c r="E53" s="48"/>
      <c r="F53" s="36" t="str">
        <f>F14</f>
        <v>Straškov</v>
      </c>
      <c r="G53" s="48"/>
      <c r="H53" s="48"/>
      <c r="I53" s="159" t="s">
        <v>26</v>
      </c>
      <c r="J53" s="160" t="str">
        <f>IF(J14="","",J14)</f>
        <v>24. 10. 2018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57"/>
      <c r="J54" s="48"/>
      <c r="K54" s="52"/>
    </row>
    <row r="55" s="1" customFormat="1">
      <c r="B55" s="47"/>
      <c r="C55" s="41" t="s">
        <v>28</v>
      </c>
      <c r="D55" s="48"/>
      <c r="E55" s="48"/>
      <c r="F55" s="36" t="str">
        <f>E17</f>
        <v>SŽDC, s.o.</v>
      </c>
      <c r="G55" s="48"/>
      <c r="H55" s="48"/>
      <c r="I55" s="159" t="s">
        <v>36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34</v>
      </c>
      <c r="D56" s="48"/>
      <c r="E56" s="48"/>
      <c r="F56" s="36" t="str">
        <f>IF(E20="","",E20)</f>
        <v/>
      </c>
      <c r="G56" s="48"/>
      <c r="H56" s="48"/>
      <c r="I56" s="157"/>
      <c r="J56" s="184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57"/>
      <c r="J57" s="48"/>
      <c r="K57" s="52"/>
    </row>
    <row r="58" s="1" customFormat="1" ht="29.28" customHeight="1">
      <c r="B58" s="47"/>
      <c r="C58" s="185" t="s">
        <v>153</v>
      </c>
      <c r="D58" s="172"/>
      <c r="E58" s="172"/>
      <c r="F58" s="172"/>
      <c r="G58" s="172"/>
      <c r="H58" s="172"/>
      <c r="I58" s="186"/>
      <c r="J58" s="187" t="s">
        <v>154</v>
      </c>
      <c r="K58" s="188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57"/>
      <c r="J59" s="48"/>
      <c r="K59" s="52"/>
    </row>
    <row r="60" s="1" customFormat="1" ht="29.28" customHeight="1">
      <c r="B60" s="47"/>
      <c r="C60" s="189" t="s">
        <v>155</v>
      </c>
      <c r="D60" s="48"/>
      <c r="E60" s="48"/>
      <c r="F60" s="48"/>
      <c r="G60" s="48"/>
      <c r="H60" s="48"/>
      <c r="I60" s="157"/>
      <c r="J60" s="168">
        <f>J82</f>
        <v>0</v>
      </c>
      <c r="K60" s="52"/>
      <c r="AU60" s="25" t="s">
        <v>156</v>
      </c>
    </row>
    <row r="61" s="1" customFormat="1" ht="21.84" customHeight="1">
      <c r="B61" s="47"/>
      <c r="C61" s="48"/>
      <c r="D61" s="48"/>
      <c r="E61" s="48"/>
      <c r="F61" s="48"/>
      <c r="G61" s="48"/>
      <c r="H61" s="48"/>
      <c r="I61" s="157"/>
      <c r="J61" s="48"/>
      <c r="K61" s="52"/>
    </row>
    <row r="62" s="1" customFormat="1" ht="6.96" customHeight="1">
      <c r="B62" s="68"/>
      <c r="C62" s="69"/>
      <c r="D62" s="69"/>
      <c r="E62" s="69"/>
      <c r="F62" s="69"/>
      <c r="G62" s="69"/>
      <c r="H62" s="69"/>
      <c r="I62" s="179"/>
      <c r="J62" s="69"/>
      <c r="K62" s="70"/>
    </row>
    <row r="66" s="1" customFormat="1" ht="6.96" customHeight="1">
      <c r="B66" s="71"/>
      <c r="C66" s="72"/>
      <c r="D66" s="72"/>
      <c r="E66" s="72"/>
      <c r="F66" s="72"/>
      <c r="G66" s="72"/>
      <c r="H66" s="72"/>
      <c r="I66" s="182"/>
      <c r="J66" s="72"/>
      <c r="K66" s="72"/>
      <c r="L66" s="73"/>
    </row>
    <row r="67" s="1" customFormat="1" ht="36.96" customHeight="1">
      <c r="B67" s="47"/>
      <c r="C67" s="74" t="s">
        <v>162</v>
      </c>
      <c r="D67" s="75"/>
      <c r="E67" s="75"/>
      <c r="F67" s="75"/>
      <c r="G67" s="75"/>
      <c r="H67" s="75"/>
      <c r="I67" s="204"/>
      <c r="J67" s="75"/>
      <c r="K67" s="75"/>
      <c r="L67" s="73"/>
    </row>
    <row r="68" s="1" customFormat="1" ht="6.96" customHeight="1">
      <c r="B68" s="47"/>
      <c r="C68" s="75"/>
      <c r="D68" s="75"/>
      <c r="E68" s="75"/>
      <c r="F68" s="75"/>
      <c r="G68" s="75"/>
      <c r="H68" s="75"/>
      <c r="I68" s="204"/>
      <c r="J68" s="75"/>
      <c r="K68" s="75"/>
      <c r="L68" s="73"/>
    </row>
    <row r="69" s="1" customFormat="1" ht="14.4" customHeight="1">
      <c r="B69" s="47"/>
      <c r="C69" s="77" t="s">
        <v>18</v>
      </c>
      <c r="D69" s="75"/>
      <c r="E69" s="75"/>
      <c r="F69" s="75"/>
      <c r="G69" s="75"/>
      <c r="H69" s="75"/>
      <c r="I69" s="204"/>
      <c r="J69" s="75"/>
      <c r="K69" s="75"/>
      <c r="L69" s="73"/>
    </row>
    <row r="70" s="1" customFormat="1" ht="16.5" customHeight="1">
      <c r="B70" s="47"/>
      <c r="C70" s="75"/>
      <c r="D70" s="75"/>
      <c r="E70" s="205" t="str">
        <f>E7</f>
        <v>Zvýšení bezpečnosti na železničních přejezdech v km 12,960 a 23,750 v ŽST Straškov</v>
      </c>
      <c r="F70" s="77"/>
      <c r="G70" s="77"/>
      <c r="H70" s="77"/>
      <c r="I70" s="204"/>
      <c r="J70" s="75"/>
      <c r="K70" s="75"/>
      <c r="L70" s="73"/>
    </row>
    <row r="71">
      <c r="B71" s="29"/>
      <c r="C71" s="77" t="s">
        <v>148</v>
      </c>
      <c r="D71" s="206"/>
      <c r="E71" s="206"/>
      <c r="F71" s="206"/>
      <c r="G71" s="206"/>
      <c r="H71" s="206"/>
      <c r="I71" s="149"/>
      <c r="J71" s="206"/>
      <c r="K71" s="206"/>
      <c r="L71" s="207"/>
    </row>
    <row r="72" s="1" customFormat="1" ht="16.5" customHeight="1">
      <c r="B72" s="47"/>
      <c r="C72" s="75"/>
      <c r="D72" s="75"/>
      <c r="E72" s="205" t="s">
        <v>702</v>
      </c>
      <c r="F72" s="75"/>
      <c r="G72" s="75"/>
      <c r="H72" s="75"/>
      <c r="I72" s="204"/>
      <c r="J72" s="75"/>
      <c r="K72" s="75"/>
      <c r="L72" s="73"/>
    </row>
    <row r="73" s="1" customFormat="1" ht="14.4" customHeight="1">
      <c r="B73" s="47"/>
      <c r="C73" s="77" t="s">
        <v>150</v>
      </c>
      <c r="D73" s="75"/>
      <c r="E73" s="75"/>
      <c r="F73" s="75"/>
      <c r="G73" s="75"/>
      <c r="H73" s="75"/>
      <c r="I73" s="204"/>
      <c r="J73" s="75"/>
      <c r="K73" s="75"/>
      <c r="L73" s="73"/>
    </row>
    <row r="74" s="1" customFormat="1" ht="17.25" customHeight="1">
      <c r="B74" s="47"/>
      <c r="C74" s="75"/>
      <c r="D74" s="75"/>
      <c r="E74" s="83" t="str">
        <f>E11</f>
        <v>2.03 - PZS v km 12,960 - dodávky SŽDC - NEOCEŇOVAT</v>
      </c>
      <c r="F74" s="75"/>
      <c r="G74" s="75"/>
      <c r="H74" s="75"/>
      <c r="I74" s="204"/>
      <c r="J74" s="75"/>
      <c r="K74" s="75"/>
      <c r="L74" s="73"/>
    </row>
    <row r="75" s="1" customFormat="1" ht="6.96" customHeight="1">
      <c r="B75" s="47"/>
      <c r="C75" s="75"/>
      <c r="D75" s="75"/>
      <c r="E75" s="75"/>
      <c r="F75" s="75"/>
      <c r="G75" s="75"/>
      <c r="H75" s="75"/>
      <c r="I75" s="204"/>
      <c r="J75" s="75"/>
      <c r="K75" s="75"/>
      <c r="L75" s="73"/>
    </row>
    <row r="76" s="1" customFormat="1" ht="18" customHeight="1">
      <c r="B76" s="47"/>
      <c r="C76" s="77" t="s">
        <v>24</v>
      </c>
      <c r="D76" s="75"/>
      <c r="E76" s="75"/>
      <c r="F76" s="208" t="str">
        <f>F14</f>
        <v>Straškov</v>
      </c>
      <c r="G76" s="75"/>
      <c r="H76" s="75"/>
      <c r="I76" s="209" t="s">
        <v>26</v>
      </c>
      <c r="J76" s="86" t="str">
        <f>IF(J14="","",J14)</f>
        <v>24. 10. 2018</v>
      </c>
      <c r="K76" s="75"/>
      <c r="L76" s="73"/>
    </row>
    <row r="77" s="1" customFormat="1" ht="6.96" customHeight="1">
      <c r="B77" s="47"/>
      <c r="C77" s="75"/>
      <c r="D77" s="75"/>
      <c r="E77" s="75"/>
      <c r="F77" s="75"/>
      <c r="G77" s="75"/>
      <c r="H77" s="75"/>
      <c r="I77" s="204"/>
      <c r="J77" s="75"/>
      <c r="K77" s="75"/>
      <c r="L77" s="73"/>
    </row>
    <row r="78" s="1" customFormat="1">
      <c r="B78" s="47"/>
      <c r="C78" s="77" t="s">
        <v>28</v>
      </c>
      <c r="D78" s="75"/>
      <c r="E78" s="75"/>
      <c r="F78" s="208" t="str">
        <f>E17</f>
        <v>SŽDC, s.o.</v>
      </c>
      <c r="G78" s="75"/>
      <c r="H78" s="75"/>
      <c r="I78" s="209" t="s">
        <v>36</v>
      </c>
      <c r="J78" s="208" t="str">
        <f>E23</f>
        <v xml:space="preserve"> </v>
      </c>
      <c r="K78" s="75"/>
      <c r="L78" s="73"/>
    </row>
    <row r="79" s="1" customFormat="1" ht="14.4" customHeight="1">
      <c r="B79" s="47"/>
      <c r="C79" s="77" t="s">
        <v>34</v>
      </c>
      <c r="D79" s="75"/>
      <c r="E79" s="75"/>
      <c r="F79" s="208" t="str">
        <f>IF(E20="","",E20)</f>
        <v/>
      </c>
      <c r="G79" s="75"/>
      <c r="H79" s="75"/>
      <c r="I79" s="204"/>
      <c r="J79" s="75"/>
      <c r="K79" s="75"/>
      <c r="L79" s="73"/>
    </row>
    <row r="80" s="1" customFormat="1" ht="10.32" customHeight="1">
      <c r="B80" s="47"/>
      <c r="C80" s="75"/>
      <c r="D80" s="75"/>
      <c r="E80" s="75"/>
      <c r="F80" s="75"/>
      <c r="G80" s="75"/>
      <c r="H80" s="75"/>
      <c r="I80" s="204"/>
      <c r="J80" s="75"/>
      <c r="K80" s="75"/>
      <c r="L80" s="73"/>
    </row>
    <row r="81" s="10" customFormat="1" ht="29.28" customHeight="1">
      <c r="B81" s="210"/>
      <c r="C81" s="211" t="s">
        <v>163</v>
      </c>
      <c r="D81" s="212" t="s">
        <v>59</v>
      </c>
      <c r="E81" s="212" t="s">
        <v>55</v>
      </c>
      <c r="F81" s="212" t="s">
        <v>164</v>
      </c>
      <c r="G81" s="212" t="s">
        <v>165</v>
      </c>
      <c r="H81" s="212" t="s">
        <v>166</v>
      </c>
      <c r="I81" s="213" t="s">
        <v>167</v>
      </c>
      <c r="J81" s="212" t="s">
        <v>154</v>
      </c>
      <c r="K81" s="214" t="s">
        <v>168</v>
      </c>
      <c r="L81" s="215"/>
      <c r="M81" s="103" t="s">
        <v>169</v>
      </c>
      <c r="N81" s="104" t="s">
        <v>44</v>
      </c>
      <c r="O81" s="104" t="s">
        <v>170</v>
      </c>
      <c r="P81" s="104" t="s">
        <v>171</v>
      </c>
      <c r="Q81" s="104" t="s">
        <v>172</v>
      </c>
      <c r="R81" s="104" t="s">
        <v>173</v>
      </c>
      <c r="S81" s="104" t="s">
        <v>174</v>
      </c>
      <c r="T81" s="105" t="s">
        <v>175</v>
      </c>
    </row>
    <row r="82" s="1" customFormat="1" ht="29.28" customHeight="1">
      <c r="B82" s="47"/>
      <c r="C82" s="109" t="s">
        <v>155</v>
      </c>
      <c r="D82" s="75"/>
      <c r="E82" s="75"/>
      <c r="F82" s="75"/>
      <c r="G82" s="75"/>
      <c r="H82" s="75"/>
      <c r="I82" s="204"/>
      <c r="J82" s="216">
        <f>BK82</f>
        <v>0</v>
      </c>
      <c r="K82" s="75"/>
      <c r="L82" s="73"/>
      <c r="M82" s="106"/>
      <c r="N82" s="107"/>
      <c r="O82" s="107"/>
      <c r="P82" s="217">
        <f>SUM(P83:P103)</f>
        <v>0</v>
      </c>
      <c r="Q82" s="107"/>
      <c r="R82" s="217">
        <f>SUM(R83:R103)</f>
        <v>0</v>
      </c>
      <c r="S82" s="107"/>
      <c r="T82" s="218">
        <f>SUM(T83:T103)</f>
        <v>0</v>
      </c>
      <c r="AT82" s="25" t="s">
        <v>73</v>
      </c>
      <c r="AU82" s="25" t="s">
        <v>156</v>
      </c>
      <c r="BK82" s="219">
        <f>SUM(BK83:BK103)</f>
        <v>0</v>
      </c>
    </row>
    <row r="83" s="1" customFormat="1" ht="16.5" customHeight="1">
      <c r="B83" s="47"/>
      <c r="C83" s="251" t="s">
        <v>81</v>
      </c>
      <c r="D83" s="251" t="s">
        <v>189</v>
      </c>
      <c r="E83" s="252" t="s">
        <v>659</v>
      </c>
      <c r="F83" s="253" t="s">
        <v>660</v>
      </c>
      <c r="G83" s="254" t="s">
        <v>183</v>
      </c>
      <c r="H83" s="255">
        <v>4</v>
      </c>
      <c r="I83" s="256"/>
      <c r="J83" s="257">
        <f>ROUND(I83*H83,2)</f>
        <v>0</v>
      </c>
      <c r="K83" s="253" t="s">
        <v>23</v>
      </c>
      <c r="L83" s="258"/>
      <c r="M83" s="259" t="s">
        <v>23</v>
      </c>
      <c r="N83" s="260" t="s">
        <v>45</v>
      </c>
      <c r="O83" s="48"/>
      <c r="P83" s="245">
        <f>O83*H83</f>
        <v>0</v>
      </c>
      <c r="Q83" s="245">
        <v>0</v>
      </c>
      <c r="R83" s="245">
        <f>Q83*H83</f>
        <v>0</v>
      </c>
      <c r="S83" s="245">
        <v>0</v>
      </c>
      <c r="T83" s="246">
        <f>S83*H83</f>
        <v>0</v>
      </c>
      <c r="AR83" s="25" t="s">
        <v>212</v>
      </c>
      <c r="AT83" s="25" t="s">
        <v>189</v>
      </c>
      <c r="AU83" s="25" t="s">
        <v>74</v>
      </c>
      <c r="AY83" s="25" t="s">
        <v>178</v>
      </c>
      <c r="BE83" s="247">
        <f>IF(N83="základní",J83,0)</f>
        <v>0</v>
      </c>
      <c r="BF83" s="247">
        <f>IF(N83="snížená",J83,0)</f>
        <v>0</v>
      </c>
      <c r="BG83" s="247">
        <f>IF(N83="zákl. přenesená",J83,0)</f>
        <v>0</v>
      </c>
      <c r="BH83" s="247">
        <f>IF(N83="sníž. přenesená",J83,0)</f>
        <v>0</v>
      </c>
      <c r="BI83" s="247">
        <f>IF(N83="nulová",J83,0)</f>
        <v>0</v>
      </c>
      <c r="BJ83" s="25" t="s">
        <v>81</v>
      </c>
      <c r="BK83" s="247">
        <f>ROUND(I83*H83,2)</f>
        <v>0</v>
      </c>
      <c r="BL83" s="25" t="s">
        <v>185</v>
      </c>
      <c r="BM83" s="25" t="s">
        <v>661</v>
      </c>
    </row>
    <row r="84" s="1" customFormat="1">
      <c r="B84" s="47"/>
      <c r="C84" s="75"/>
      <c r="D84" s="248" t="s">
        <v>187</v>
      </c>
      <c r="E84" s="75"/>
      <c r="F84" s="249" t="s">
        <v>662</v>
      </c>
      <c r="G84" s="75"/>
      <c r="H84" s="75"/>
      <c r="I84" s="204"/>
      <c r="J84" s="75"/>
      <c r="K84" s="75"/>
      <c r="L84" s="73"/>
      <c r="M84" s="250"/>
      <c r="N84" s="48"/>
      <c r="O84" s="48"/>
      <c r="P84" s="48"/>
      <c r="Q84" s="48"/>
      <c r="R84" s="48"/>
      <c r="S84" s="48"/>
      <c r="T84" s="96"/>
      <c r="AT84" s="25" t="s">
        <v>187</v>
      </c>
      <c r="AU84" s="25" t="s">
        <v>74</v>
      </c>
    </row>
    <row r="85" s="1" customFormat="1" ht="16.5" customHeight="1">
      <c r="B85" s="47"/>
      <c r="C85" s="251" t="s">
        <v>83</v>
      </c>
      <c r="D85" s="251" t="s">
        <v>189</v>
      </c>
      <c r="E85" s="252" t="s">
        <v>667</v>
      </c>
      <c r="F85" s="253" t="s">
        <v>668</v>
      </c>
      <c r="G85" s="254" t="s">
        <v>183</v>
      </c>
      <c r="H85" s="255">
        <v>2</v>
      </c>
      <c r="I85" s="256"/>
      <c r="J85" s="257">
        <f>ROUND(I85*H85,2)</f>
        <v>0</v>
      </c>
      <c r="K85" s="253" t="s">
        <v>23</v>
      </c>
      <c r="L85" s="258"/>
      <c r="M85" s="259" t="s">
        <v>23</v>
      </c>
      <c r="N85" s="260" t="s">
        <v>45</v>
      </c>
      <c r="O85" s="48"/>
      <c r="P85" s="245">
        <f>O85*H85</f>
        <v>0</v>
      </c>
      <c r="Q85" s="245">
        <v>0</v>
      </c>
      <c r="R85" s="245">
        <f>Q85*H85</f>
        <v>0</v>
      </c>
      <c r="S85" s="245">
        <v>0</v>
      </c>
      <c r="T85" s="246">
        <f>S85*H85</f>
        <v>0</v>
      </c>
      <c r="AR85" s="25" t="s">
        <v>212</v>
      </c>
      <c r="AT85" s="25" t="s">
        <v>189</v>
      </c>
      <c r="AU85" s="25" t="s">
        <v>74</v>
      </c>
      <c r="AY85" s="25" t="s">
        <v>178</v>
      </c>
      <c r="BE85" s="247">
        <f>IF(N85="základní",J85,0)</f>
        <v>0</v>
      </c>
      <c r="BF85" s="247">
        <f>IF(N85="snížená",J85,0)</f>
        <v>0</v>
      </c>
      <c r="BG85" s="247">
        <f>IF(N85="zákl. přenesená",J85,0)</f>
        <v>0</v>
      </c>
      <c r="BH85" s="247">
        <f>IF(N85="sníž. přenesená",J85,0)</f>
        <v>0</v>
      </c>
      <c r="BI85" s="247">
        <f>IF(N85="nulová",J85,0)</f>
        <v>0</v>
      </c>
      <c r="BJ85" s="25" t="s">
        <v>81</v>
      </c>
      <c r="BK85" s="247">
        <f>ROUND(I85*H85,2)</f>
        <v>0</v>
      </c>
      <c r="BL85" s="25" t="s">
        <v>185</v>
      </c>
      <c r="BM85" s="25" t="s">
        <v>669</v>
      </c>
    </row>
    <row r="86" s="1" customFormat="1">
      <c r="B86" s="47"/>
      <c r="C86" s="75"/>
      <c r="D86" s="248" t="s">
        <v>187</v>
      </c>
      <c r="E86" s="75"/>
      <c r="F86" s="249" t="s">
        <v>670</v>
      </c>
      <c r="G86" s="75"/>
      <c r="H86" s="75"/>
      <c r="I86" s="204"/>
      <c r="J86" s="75"/>
      <c r="K86" s="75"/>
      <c r="L86" s="73"/>
      <c r="M86" s="250"/>
      <c r="N86" s="48"/>
      <c r="O86" s="48"/>
      <c r="P86" s="48"/>
      <c r="Q86" s="48"/>
      <c r="R86" s="48"/>
      <c r="S86" s="48"/>
      <c r="T86" s="96"/>
      <c r="AT86" s="25" t="s">
        <v>187</v>
      </c>
      <c r="AU86" s="25" t="s">
        <v>74</v>
      </c>
    </row>
    <row r="87" s="1" customFormat="1" ht="16.5" customHeight="1">
      <c r="B87" s="47"/>
      <c r="C87" s="251" t="s">
        <v>191</v>
      </c>
      <c r="D87" s="251" t="s">
        <v>189</v>
      </c>
      <c r="E87" s="252" t="s">
        <v>671</v>
      </c>
      <c r="F87" s="253" t="s">
        <v>672</v>
      </c>
      <c r="G87" s="254" t="s">
        <v>183</v>
      </c>
      <c r="H87" s="255">
        <v>4</v>
      </c>
      <c r="I87" s="256"/>
      <c r="J87" s="257">
        <f>ROUND(I87*H87,2)</f>
        <v>0</v>
      </c>
      <c r="K87" s="253" t="s">
        <v>23</v>
      </c>
      <c r="L87" s="258"/>
      <c r="M87" s="259" t="s">
        <v>23</v>
      </c>
      <c r="N87" s="260" t="s">
        <v>45</v>
      </c>
      <c r="O87" s="48"/>
      <c r="P87" s="245">
        <f>O87*H87</f>
        <v>0</v>
      </c>
      <c r="Q87" s="245">
        <v>0</v>
      </c>
      <c r="R87" s="245">
        <f>Q87*H87</f>
        <v>0</v>
      </c>
      <c r="S87" s="245">
        <v>0</v>
      </c>
      <c r="T87" s="246">
        <f>S87*H87</f>
        <v>0</v>
      </c>
      <c r="AR87" s="25" t="s">
        <v>212</v>
      </c>
      <c r="AT87" s="25" t="s">
        <v>189</v>
      </c>
      <c r="AU87" s="25" t="s">
        <v>74</v>
      </c>
      <c r="AY87" s="25" t="s">
        <v>178</v>
      </c>
      <c r="BE87" s="247">
        <f>IF(N87="základní",J87,0)</f>
        <v>0</v>
      </c>
      <c r="BF87" s="247">
        <f>IF(N87="snížená",J87,0)</f>
        <v>0</v>
      </c>
      <c r="BG87" s="247">
        <f>IF(N87="zákl. přenesená",J87,0)</f>
        <v>0</v>
      </c>
      <c r="BH87" s="247">
        <f>IF(N87="sníž. přenesená",J87,0)</f>
        <v>0</v>
      </c>
      <c r="BI87" s="247">
        <f>IF(N87="nulová",J87,0)</f>
        <v>0</v>
      </c>
      <c r="BJ87" s="25" t="s">
        <v>81</v>
      </c>
      <c r="BK87" s="247">
        <f>ROUND(I87*H87,2)</f>
        <v>0</v>
      </c>
      <c r="BL87" s="25" t="s">
        <v>185</v>
      </c>
      <c r="BM87" s="25" t="s">
        <v>673</v>
      </c>
    </row>
    <row r="88" s="1" customFormat="1">
      <c r="B88" s="47"/>
      <c r="C88" s="75"/>
      <c r="D88" s="248" t="s">
        <v>187</v>
      </c>
      <c r="E88" s="75"/>
      <c r="F88" s="249" t="s">
        <v>674</v>
      </c>
      <c r="G88" s="75"/>
      <c r="H88" s="75"/>
      <c r="I88" s="204"/>
      <c r="J88" s="75"/>
      <c r="K88" s="75"/>
      <c r="L88" s="73"/>
      <c r="M88" s="250"/>
      <c r="N88" s="48"/>
      <c r="O88" s="48"/>
      <c r="P88" s="48"/>
      <c r="Q88" s="48"/>
      <c r="R88" s="48"/>
      <c r="S88" s="48"/>
      <c r="T88" s="96"/>
      <c r="AT88" s="25" t="s">
        <v>187</v>
      </c>
      <c r="AU88" s="25" t="s">
        <v>74</v>
      </c>
    </row>
    <row r="89" s="1" customFormat="1" ht="16.5" customHeight="1">
      <c r="B89" s="47"/>
      <c r="C89" s="251" t="s">
        <v>185</v>
      </c>
      <c r="D89" s="251" t="s">
        <v>189</v>
      </c>
      <c r="E89" s="252" t="s">
        <v>663</v>
      </c>
      <c r="F89" s="253" t="s">
        <v>835</v>
      </c>
      <c r="G89" s="254" t="s">
        <v>183</v>
      </c>
      <c r="H89" s="255">
        <v>2</v>
      </c>
      <c r="I89" s="256"/>
      <c r="J89" s="257">
        <f>ROUND(I89*H89,2)</f>
        <v>0</v>
      </c>
      <c r="K89" s="253" t="s">
        <v>23</v>
      </c>
      <c r="L89" s="258"/>
      <c r="M89" s="259" t="s">
        <v>23</v>
      </c>
      <c r="N89" s="260" t="s">
        <v>45</v>
      </c>
      <c r="O89" s="48"/>
      <c r="P89" s="245">
        <f>O89*H89</f>
        <v>0</v>
      </c>
      <c r="Q89" s="245">
        <v>0</v>
      </c>
      <c r="R89" s="245">
        <f>Q89*H89</f>
        <v>0</v>
      </c>
      <c r="S89" s="245">
        <v>0</v>
      </c>
      <c r="T89" s="246">
        <f>S89*H89</f>
        <v>0</v>
      </c>
      <c r="AR89" s="25" t="s">
        <v>212</v>
      </c>
      <c r="AT89" s="25" t="s">
        <v>189</v>
      </c>
      <c r="AU89" s="25" t="s">
        <v>74</v>
      </c>
      <c r="AY89" s="25" t="s">
        <v>178</v>
      </c>
      <c r="BE89" s="247">
        <f>IF(N89="základní",J89,0)</f>
        <v>0</v>
      </c>
      <c r="BF89" s="247">
        <f>IF(N89="snížená",J89,0)</f>
        <v>0</v>
      </c>
      <c r="BG89" s="247">
        <f>IF(N89="zákl. přenesená",J89,0)</f>
        <v>0</v>
      </c>
      <c r="BH89" s="247">
        <f>IF(N89="sníž. přenesená",J89,0)</f>
        <v>0</v>
      </c>
      <c r="BI89" s="247">
        <f>IF(N89="nulová",J89,0)</f>
        <v>0</v>
      </c>
      <c r="BJ89" s="25" t="s">
        <v>81</v>
      </c>
      <c r="BK89" s="247">
        <f>ROUND(I89*H89,2)</f>
        <v>0</v>
      </c>
      <c r="BL89" s="25" t="s">
        <v>185</v>
      </c>
      <c r="BM89" s="25" t="s">
        <v>836</v>
      </c>
    </row>
    <row r="90" s="1" customFormat="1">
      <c r="B90" s="47"/>
      <c r="C90" s="75"/>
      <c r="D90" s="248" t="s">
        <v>187</v>
      </c>
      <c r="E90" s="75"/>
      <c r="F90" s="249" t="s">
        <v>666</v>
      </c>
      <c r="G90" s="75"/>
      <c r="H90" s="75"/>
      <c r="I90" s="204"/>
      <c r="J90" s="75"/>
      <c r="K90" s="75"/>
      <c r="L90" s="73"/>
      <c r="M90" s="250"/>
      <c r="N90" s="48"/>
      <c r="O90" s="48"/>
      <c r="P90" s="48"/>
      <c r="Q90" s="48"/>
      <c r="R90" s="48"/>
      <c r="S90" s="48"/>
      <c r="T90" s="96"/>
      <c r="AT90" s="25" t="s">
        <v>187</v>
      </c>
      <c r="AU90" s="25" t="s">
        <v>74</v>
      </c>
    </row>
    <row r="91" s="1" customFormat="1" ht="16.5" customHeight="1">
      <c r="B91" s="47"/>
      <c r="C91" s="251" t="s">
        <v>208</v>
      </c>
      <c r="D91" s="251" t="s">
        <v>189</v>
      </c>
      <c r="E91" s="252" t="s">
        <v>675</v>
      </c>
      <c r="F91" s="253" t="s">
        <v>676</v>
      </c>
      <c r="G91" s="254" t="s">
        <v>183</v>
      </c>
      <c r="H91" s="255">
        <v>2</v>
      </c>
      <c r="I91" s="256"/>
      <c r="J91" s="257">
        <f>ROUND(I91*H91,2)</f>
        <v>0</v>
      </c>
      <c r="K91" s="253" t="s">
        <v>23</v>
      </c>
      <c r="L91" s="258"/>
      <c r="M91" s="259" t="s">
        <v>23</v>
      </c>
      <c r="N91" s="260" t="s">
        <v>45</v>
      </c>
      <c r="O91" s="48"/>
      <c r="P91" s="245">
        <f>O91*H91</f>
        <v>0</v>
      </c>
      <c r="Q91" s="245">
        <v>0</v>
      </c>
      <c r="R91" s="245">
        <f>Q91*H91</f>
        <v>0</v>
      </c>
      <c r="S91" s="245">
        <v>0</v>
      </c>
      <c r="T91" s="246">
        <f>S91*H91</f>
        <v>0</v>
      </c>
      <c r="AR91" s="25" t="s">
        <v>212</v>
      </c>
      <c r="AT91" s="25" t="s">
        <v>189</v>
      </c>
      <c r="AU91" s="25" t="s">
        <v>74</v>
      </c>
      <c r="AY91" s="25" t="s">
        <v>178</v>
      </c>
      <c r="BE91" s="247">
        <f>IF(N91="základní",J91,0)</f>
        <v>0</v>
      </c>
      <c r="BF91" s="247">
        <f>IF(N91="snížená",J91,0)</f>
        <v>0</v>
      </c>
      <c r="BG91" s="247">
        <f>IF(N91="zákl. přenesená",J91,0)</f>
        <v>0</v>
      </c>
      <c r="BH91" s="247">
        <f>IF(N91="sníž. přenesená",J91,0)</f>
        <v>0</v>
      </c>
      <c r="BI91" s="247">
        <f>IF(N91="nulová",J91,0)</f>
        <v>0</v>
      </c>
      <c r="BJ91" s="25" t="s">
        <v>81</v>
      </c>
      <c r="BK91" s="247">
        <f>ROUND(I91*H91,2)</f>
        <v>0</v>
      </c>
      <c r="BL91" s="25" t="s">
        <v>185</v>
      </c>
      <c r="BM91" s="25" t="s">
        <v>677</v>
      </c>
    </row>
    <row r="92" s="1" customFormat="1">
      <c r="B92" s="47"/>
      <c r="C92" s="75"/>
      <c r="D92" s="248" t="s">
        <v>187</v>
      </c>
      <c r="E92" s="75"/>
      <c r="F92" s="249" t="s">
        <v>678</v>
      </c>
      <c r="G92" s="75"/>
      <c r="H92" s="75"/>
      <c r="I92" s="204"/>
      <c r="J92" s="75"/>
      <c r="K92" s="75"/>
      <c r="L92" s="73"/>
      <c r="M92" s="250"/>
      <c r="N92" s="48"/>
      <c r="O92" s="48"/>
      <c r="P92" s="48"/>
      <c r="Q92" s="48"/>
      <c r="R92" s="48"/>
      <c r="S92" s="48"/>
      <c r="T92" s="96"/>
      <c r="AT92" s="25" t="s">
        <v>187</v>
      </c>
      <c r="AU92" s="25" t="s">
        <v>74</v>
      </c>
    </row>
    <row r="93" s="1" customFormat="1" ht="16.5" customHeight="1">
      <c r="B93" s="47"/>
      <c r="C93" s="251" t="s">
        <v>215</v>
      </c>
      <c r="D93" s="251" t="s">
        <v>189</v>
      </c>
      <c r="E93" s="252" t="s">
        <v>679</v>
      </c>
      <c r="F93" s="253" t="s">
        <v>680</v>
      </c>
      <c r="G93" s="254" t="s">
        <v>183</v>
      </c>
      <c r="H93" s="255">
        <v>1</v>
      </c>
      <c r="I93" s="256"/>
      <c r="J93" s="257">
        <f>ROUND(I93*H93,2)</f>
        <v>0</v>
      </c>
      <c r="K93" s="253" t="s">
        <v>23</v>
      </c>
      <c r="L93" s="258"/>
      <c r="M93" s="259" t="s">
        <v>23</v>
      </c>
      <c r="N93" s="260" t="s">
        <v>45</v>
      </c>
      <c r="O93" s="48"/>
      <c r="P93" s="245">
        <f>O93*H93</f>
        <v>0</v>
      </c>
      <c r="Q93" s="245">
        <v>0</v>
      </c>
      <c r="R93" s="245">
        <f>Q93*H93</f>
        <v>0</v>
      </c>
      <c r="S93" s="245">
        <v>0</v>
      </c>
      <c r="T93" s="246">
        <f>S93*H93</f>
        <v>0</v>
      </c>
      <c r="AR93" s="25" t="s">
        <v>212</v>
      </c>
      <c r="AT93" s="25" t="s">
        <v>189</v>
      </c>
      <c r="AU93" s="25" t="s">
        <v>74</v>
      </c>
      <c r="AY93" s="25" t="s">
        <v>178</v>
      </c>
      <c r="BE93" s="247">
        <f>IF(N93="základní",J93,0)</f>
        <v>0</v>
      </c>
      <c r="BF93" s="247">
        <f>IF(N93="snížená",J93,0)</f>
        <v>0</v>
      </c>
      <c r="BG93" s="247">
        <f>IF(N93="zákl. přenesená",J93,0)</f>
        <v>0</v>
      </c>
      <c r="BH93" s="247">
        <f>IF(N93="sníž. přenesená",J93,0)</f>
        <v>0</v>
      </c>
      <c r="BI93" s="247">
        <f>IF(N93="nulová",J93,0)</f>
        <v>0</v>
      </c>
      <c r="BJ93" s="25" t="s">
        <v>81</v>
      </c>
      <c r="BK93" s="247">
        <f>ROUND(I93*H93,2)</f>
        <v>0</v>
      </c>
      <c r="BL93" s="25" t="s">
        <v>185</v>
      </c>
      <c r="BM93" s="25" t="s">
        <v>681</v>
      </c>
    </row>
    <row r="94" s="1" customFormat="1">
      <c r="B94" s="47"/>
      <c r="C94" s="75"/>
      <c r="D94" s="248" t="s">
        <v>187</v>
      </c>
      <c r="E94" s="75"/>
      <c r="F94" s="249" t="s">
        <v>682</v>
      </c>
      <c r="G94" s="75"/>
      <c r="H94" s="75"/>
      <c r="I94" s="204"/>
      <c r="J94" s="75"/>
      <c r="K94" s="75"/>
      <c r="L94" s="73"/>
      <c r="M94" s="250"/>
      <c r="N94" s="48"/>
      <c r="O94" s="48"/>
      <c r="P94" s="48"/>
      <c r="Q94" s="48"/>
      <c r="R94" s="48"/>
      <c r="S94" s="48"/>
      <c r="T94" s="96"/>
      <c r="AT94" s="25" t="s">
        <v>187</v>
      </c>
      <c r="AU94" s="25" t="s">
        <v>74</v>
      </c>
    </row>
    <row r="95" s="1" customFormat="1" ht="16.5" customHeight="1">
      <c r="B95" s="47"/>
      <c r="C95" s="251" t="s">
        <v>245</v>
      </c>
      <c r="D95" s="251" t="s">
        <v>189</v>
      </c>
      <c r="E95" s="252" t="s">
        <v>683</v>
      </c>
      <c r="F95" s="253" t="s">
        <v>684</v>
      </c>
      <c r="G95" s="254" t="s">
        <v>183</v>
      </c>
      <c r="H95" s="255">
        <v>2</v>
      </c>
      <c r="I95" s="256"/>
      <c r="J95" s="257">
        <f>ROUND(I95*H95,2)</f>
        <v>0</v>
      </c>
      <c r="K95" s="253" t="s">
        <v>23</v>
      </c>
      <c r="L95" s="258"/>
      <c r="M95" s="259" t="s">
        <v>23</v>
      </c>
      <c r="N95" s="260" t="s">
        <v>45</v>
      </c>
      <c r="O95" s="48"/>
      <c r="P95" s="245">
        <f>O95*H95</f>
        <v>0</v>
      </c>
      <c r="Q95" s="245">
        <v>0</v>
      </c>
      <c r="R95" s="245">
        <f>Q95*H95</f>
        <v>0</v>
      </c>
      <c r="S95" s="245">
        <v>0</v>
      </c>
      <c r="T95" s="246">
        <f>S95*H95</f>
        <v>0</v>
      </c>
      <c r="AR95" s="25" t="s">
        <v>212</v>
      </c>
      <c r="AT95" s="25" t="s">
        <v>189</v>
      </c>
      <c r="AU95" s="25" t="s">
        <v>74</v>
      </c>
      <c r="AY95" s="25" t="s">
        <v>178</v>
      </c>
      <c r="BE95" s="247">
        <f>IF(N95="základní",J95,0)</f>
        <v>0</v>
      </c>
      <c r="BF95" s="247">
        <f>IF(N95="snížená",J95,0)</f>
        <v>0</v>
      </c>
      <c r="BG95" s="247">
        <f>IF(N95="zákl. přenesená",J95,0)</f>
        <v>0</v>
      </c>
      <c r="BH95" s="247">
        <f>IF(N95="sníž. přenesená",J95,0)</f>
        <v>0</v>
      </c>
      <c r="BI95" s="247">
        <f>IF(N95="nulová",J95,0)</f>
        <v>0</v>
      </c>
      <c r="BJ95" s="25" t="s">
        <v>81</v>
      </c>
      <c r="BK95" s="247">
        <f>ROUND(I95*H95,2)</f>
        <v>0</v>
      </c>
      <c r="BL95" s="25" t="s">
        <v>185</v>
      </c>
      <c r="BM95" s="25" t="s">
        <v>685</v>
      </c>
    </row>
    <row r="96" s="1" customFormat="1">
      <c r="B96" s="47"/>
      <c r="C96" s="75"/>
      <c r="D96" s="248" t="s">
        <v>187</v>
      </c>
      <c r="E96" s="75"/>
      <c r="F96" s="249" t="s">
        <v>686</v>
      </c>
      <c r="G96" s="75"/>
      <c r="H96" s="75"/>
      <c r="I96" s="204"/>
      <c r="J96" s="75"/>
      <c r="K96" s="75"/>
      <c r="L96" s="73"/>
      <c r="M96" s="250"/>
      <c r="N96" s="48"/>
      <c r="O96" s="48"/>
      <c r="P96" s="48"/>
      <c r="Q96" s="48"/>
      <c r="R96" s="48"/>
      <c r="S96" s="48"/>
      <c r="T96" s="96"/>
      <c r="AT96" s="25" t="s">
        <v>187</v>
      </c>
      <c r="AU96" s="25" t="s">
        <v>74</v>
      </c>
    </row>
    <row r="97" s="1" customFormat="1" ht="16.5" customHeight="1">
      <c r="B97" s="47"/>
      <c r="C97" s="251" t="s">
        <v>212</v>
      </c>
      <c r="D97" s="251" t="s">
        <v>189</v>
      </c>
      <c r="E97" s="252" t="s">
        <v>687</v>
      </c>
      <c r="F97" s="253" t="s">
        <v>688</v>
      </c>
      <c r="G97" s="254" t="s">
        <v>183</v>
      </c>
      <c r="H97" s="255">
        <v>2</v>
      </c>
      <c r="I97" s="256"/>
      <c r="J97" s="257">
        <f>ROUND(I97*H97,2)</f>
        <v>0</v>
      </c>
      <c r="K97" s="253" t="s">
        <v>227</v>
      </c>
      <c r="L97" s="258"/>
      <c r="M97" s="259" t="s">
        <v>23</v>
      </c>
      <c r="N97" s="260" t="s">
        <v>45</v>
      </c>
      <c r="O97" s="48"/>
      <c r="P97" s="245">
        <f>O97*H97</f>
        <v>0</v>
      </c>
      <c r="Q97" s="245">
        <v>0</v>
      </c>
      <c r="R97" s="245">
        <f>Q97*H97</f>
        <v>0</v>
      </c>
      <c r="S97" s="245">
        <v>0</v>
      </c>
      <c r="T97" s="246">
        <f>S97*H97</f>
        <v>0</v>
      </c>
      <c r="AR97" s="25" t="s">
        <v>212</v>
      </c>
      <c r="AT97" s="25" t="s">
        <v>189</v>
      </c>
      <c r="AU97" s="25" t="s">
        <v>74</v>
      </c>
      <c r="AY97" s="25" t="s">
        <v>178</v>
      </c>
      <c r="BE97" s="247">
        <f>IF(N97="základní",J97,0)</f>
        <v>0</v>
      </c>
      <c r="BF97" s="247">
        <f>IF(N97="snížená",J97,0)</f>
        <v>0</v>
      </c>
      <c r="BG97" s="247">
        <f>IF(N97="zákl. přenesená",J97,0)</f>
        <v>0</v>
      </c>
      <c r="BH97" s="247">
        <f>IF(N97="sníž. přenesená",J97,0)</f>
        <v>0</v>
      </c>
      <c r="BI97" s="247">
        <f>IF(N97="nulová",J97,0)</f>
        <v>0</v>
      </c>
      <c r="BJ97" s="25" t="s">
        <v>81</v>
      </c>
      <c r="BK97" s="247">
        <f>ROUND(I97*H97,2)</f>
        <v>0</v>
      </c>
      <c r="BL97" s="25" t="s">
        <v>185</v>
      </c>
      <c r="BM97" s="25" t="s">
        <v>837</v>
      </c>
    </row>
    <row r="98" s="1" customFormat="1" ht="16.5" customHeight="1">
      <c r="B98" s="47"/>
      <c r="C98" s="251" t="s">
        <v>252</v>
      </c>
      <c r="D98" s="251" t="s">
        <v>189</v>
      </c>
      <c r="E98" s="252" t="s">
        <v>690</v>
      </c>
      <c r="F98" s="253" t="s">
        <v>691</v>
      </c>
      <c r="G98" s="254" t="s">
        <v>183</v>
      </c>
      <c r="H98" s="255">
        <v>2</v>
      </c>
      <c r="I98" s="256"/>
      <c r="J98" s="257">
        <f>ROUND(I98*H98,2)</f>
        <v>0</v>
      </c>
      <c r="K98" s="253" t="s">
        <v>23</v>
      </c>
      <c r="L98" s="258"/>
      <c r="M98" s="259" t="s">
        <v>23</v>
      </c>
      <c r="N98" s="260" t="s">
        <v>45</v>
      </c>
      <c r="O98" s="48"/>
      <c r="P98" s="245">
        <f>O98*H98</f>
        <v>0</v>
      </c>
      <c r="Q98" s="245">
        <v>0</v>
      </c>
      <c r="R98" s="245">
        <f>Q98*H98</f>
        <v>0</v>
      </c>
      <c r="S98" s="245">
        <v>0</v>
      </c>
      <c r="T98" s="246">
        <f>S98*H98</f>
        <v>0</v>
      </c>
      <c r="AR98" s="25" t="s">
        <v>212</v>
      </c>
      <c r="AT98" s="25" t="s">
        <v>189</v>
      </c>
      <c r="AU98" s="25" t="s">
        <v>74</v>
      </c>
      <c r="AY98" s="25" t="s">
        <v>178</v>
      </c>
      <c r="BE98" s="247">
        <f>IF(N98="základní",J98,0)</f>
        <v>0</v>
      </c>
      <c r="BF98" s="247">
        <f>IF(N98="snížená",J98,0)</f>
        <v>0</v>
      </c>
      <c r="BG98" s="247">
        <f>IF(N98="zákl. přenesená",J98,0)</f>
        <v>0</v>
      </c>
      <c r="BH98" s="247">
        <f>IF(N98="sníž. přenesená",J98,0)</f>
        <v>0</v>
      </c>
      <c r="BI98" s="247">
        <f>IF(N98="nulová",J98,0)</f>
        <v>0</v>
      </c>
      <c r="BJ98" s="25" t="s">
        <v>81</v>
      </c>
      <c r="BK98" s="247">
        <f>ROUND(I98*H98,2)</f>
        <v>0</v>
      </c>
      <c r="BL98" s="25" t="s">
        <v>185</v>
      </c>
      <c r="BM98" s="25" t="s">
        <v>692</v>
      </c>
    </row>
    <row r="99" s="1" customFormat="1">
      <c r="B99" s="47"/>
      <c r="C99" s="75"/>
      <c r="D99" s="248" t="s">
        <v>187</v>
      </c>
      <c r="E99" s="75"/>
      <c r="F99" s="249" t="s">
        <v>693</v>
      </c>
      <c r="G99" s="75"/>
      <c r="H99" s="75"/>
      <c r="I99" s="204"/>
      <c r="J99" s="75"/>
      <c r="K99" s="75"/>
      <c r="L99" s="73"/>
      <c r="M99" s="250"/>
      <c r="N99" s="48"/>
      <c r="O99" s="48"/>
      <c r="P99" s="48"/>
      <c r="Q99" s="48"/>
      <c r="R99" s="48"/>
      <c r="S99" s="48"/>
      <c r="T99" s="96"/>
      <c r="AT99" s="25" t="s">
        <v>187</v>
      </c>
      <c r="AU99" s="25" t="s">
        <v>74</v>
      </c>
    </row>
    <row r="100" s="1" customFormat="1" ht="16.5" customHeight="1">
      <c r="B100" s="47"/>
      <c r="C100" s="251" t="s">
        <v>256</v>
      </c>
      <c r="D100" s="251" t="s">
        <v>189</v>
      </c>
      <c r="E100" s="252" t="s">
        <v>694</v>
      </c>
      <c r="F100" s="253" t="s">
        <v>695</v>
      </c>
      <c r="G100" s="254" t="s">
        <v>183</v>
      </c>
      <c r="H100" s="255">
        <v>4</v>
      </c>
      <c r="I100" s="256"/>
      <c r="J100" s="257">
        <f>ROUND(I100*H100,2)</f>
        <v>0</v>
      </c>
      <c r="K100" s="253" t="s">
        <v>23</v>
      </c>
      <c r="L100" s="258"/>
      <c r="M100" s="259" t="s">
        <v>23</v>
      </c>
      <c r="N100" s="260" t="s">
        <v>45</v>
      </c>
      <c r="O100" s="48"/>
      <c r="P100" s="245">
        <f>O100*H100</f>
        <v>0</v>
      </c>
      <c r="Q100" s="245">
        <v>0</v>
      </c>
      <c r="R100" s="245">
        <f>Q100*H100</f>
        <v>0</v>
      </c>
      <c r="S100" s="245">
        <v>0</v>
      </c>
      <c r="T100" s="246">
        <f>S100*H100</f>
        <v>0</v>
      </c>
      <c r="AR100" s="25" t="s">
        <v>212</v>
      </c>
      <c r="AT100" s="25" t="s">
        <v>189</v>
      </c>
      <c r="AU100" s="25" t="s">
        <v>74</v>
      </c>
      <c r="AY100" s="25" t="s">
        <v>178</v>
      </c>
      <c r="BE100" s="247">
        <f>IF(N100="základní",J100,0)</f>
        <v>0</v>
      </c>
      <c r="BF100" s="247">
        <f>IF(N100="snížená",J100,0)</f>
        <v>0</v>
      </c>
      <c r="BG100" s="247">
        <f>IF(N100="zákl. přenesená",J100,0)</f>
        <v>0</v>
      </c>
      <c r="BH100" s="247">
        <f>IF(N100="sníž. přenesená",J100,0)</f>
        <v>0</v>
      </c>
      <c r="BI100" s="247">
        <f>IF(N100="nulová",J100,0)</f>
        <v>0</v>
      </c>
      <c r="BJ100" s="25" t="s">
        <v>81</v>
      </c>
      <c r="BK100" s="247">
        <f>ROUND(I100*H100,2)</f>
        <v>0</v>
      </c>
      <c r="BL100" s="25" t="s">
        <v>185</v>
      </c>
      <c r="BM100" s="25" t="s">
        <v>696</v>
      </c>
    </row>
    <row r="101" s="1" customFormat="1">
      <c r="B101" s="47"/>
      <c r="C101" s="75"/>
      <c r="D101" s="248" t="s">
        <v>187</v>
      </c>
      <c r="E101" s="75"/>
      <c r="F101" s="249" t="s">
        <v>697</v>
      </c>
      <c r="G101" s="75"/>
      <c r="H101" s="75"/>
      <c r="I101" s="204"/>
      <c r="J101" s="75"/>
      <c r="K101" s="75"/>
      <c r="L101" s="73"/>
      <c r="M101" s="250"/>
      <c r="N101" s="48"/>
      <c r="O101" s="48"/>
      <c r="P101" s="48"/>
      <c r="Q101" s="48"/>
      <c r="R101" s="48"/>
      <c r="S101" s="48"/>
      <c r="T101" s="96"/>
      <c r="AT101" s="25" t="s">
        <v>187</v>
      </c>
      <c r="AU101" s="25" t="s">
        <v>74</v>
      </c>
    </row>
    <row r="102" s="1" customFormat="1" ht="16.5" customHeight="1">
      <c r="B102" s="47"/>
      <c r="C102" s="251" t="s">
        <v>260</v>
      </c>
      <c r="D102" s="251" t="s">
        <v>189</v>
      </c>
      <c r="E102" s="252" t="s">
        <v>698</v>
      </c>
      <c r="F102" s="253" t="s">
        <v>699</v>
      </c>
      <c r="G102" s="254" t="s">
        <v>183</v>
      </c>
      <c r="H102" s="255">
        <v>12</v>
      </c>
      <c r="I102" s="256"/>
      <c r="J102" s="257">
        <f>ROUND(I102*H102,2)</f>
        <v>0</v>
      </c>
      <c r="K102" s="253" t="s">
        <v>23</v>
      </c>
      <c r="L102" s="258"/>
      <c r="M102" s="259" t="s">
        <v>23</v>
      </c>
      <c r="N102" s="260" t="s">
        <v>45</v>
      </c>
      <c r="O102" s="48"/>
      <c r="P102" s="245">
        <f>O102*H102</f>
        <v>0</v>
      </c>
      <c r="Q102" s="245">
        <v>0</v>
      </c>
      <c r="R102" s="245">
        <f>Q102*H102</f>
        <v>0</v>
      </c>
      <c r="S102" s="245">
        <v>0</v>
      </c>
      <c r="T102" s="246">
        <f>S102*H102</f>
        <v>0</v>
      </c>
      <c r="AR102" s="25" t="s">
        <v>212</v>
      </c>
      <c r="AT102" s="25" t="s">
        <v>189</v>
      </c>
      <c r="AU102" s="25" t="s">
        <v>74</v>
      </c>
      <c r="AY102" s="25" t="s">
        <v>178</v>
      </c>
      <c r="BE102" s="247">
        <f>IF(N102="základní",J102,0)</f>
        <v>0</v>
      </c>
      <c r="BF102" s="247">
        <f>IF(N102="snížená",J102,0)</f>
        <v>0</v>
      </c>
      <c r="BG102" s="247">
        <f>IF(N102="zákl. přenesená",J102,0)</f>
        <v>0</v>
      </c>
      <c r="BH102" s="247">
        <f>IF(N102="sníž. přenesená",J102,0)</f>
        <v>0</v>
      </c>
      <c r="BI102" s="247">
        <f>IF(N102="nulová",J102,0)</f>
        <v>0</v>
      </c>
      <c r="BJ102" s="25" t="s">
        <v>81</v>
      </c>
      <c r="BK102" s="247">
        <f>ROUND(I102*H102,2)</f>
        <v>0</v>
      </c>
      <c r="BL102" s="25" t="s">
        <v>185</v>
      </c>
      <c r="BM102" s="25" t="s">
        <v>700</v>
      </c>
    </row>
    <row r="103" s="1" customFormat="1">
      <c r="B103" s="47"/>
      <c r="C103" s="75"/>
      <c r="D103" s="248" t="s">
        <v>187</v>
      </c>
      <c r="E103" s="75"/>
      <c r="F103" s="249" t="s">
        <v>701</v>
      </c>
      <c r="G103" s="75"/>
      <c r="H103" s="75"/>
      <c r="I103" s="204"/>
      <c r="J103" s="75"/>
      <c r="K103" s="75"/>
      <c r="L103" s="73"/>
      <c r="M103" s="261"/>
      <c r="N103" s="262"/>
      <c r="O103" s="262"/>
      <c r="P103" s="262"/>
      <c r="Q103" s="262"/>
      <c r="R103" s="262"/>
      <c r="S103" s="262"/>
      <c r="T103" s="263"/>
      <c r="AT103" s="25" t="s">
        <v>187</v>
      </c>
      <c r="AU103" s="25" t="s">
        <v>74</v>
      </c>
    </row>
    <row r="104" s="1" customFormat="1" ht="6.96" customHeight="1">
      <c r="B104" s="68"/>
      <c r="C104" s="69"/>
      <c r="D104" s="69"/>
      <c r="E104" s="69"/>
      <c r="F104" s="69"/>
      <c r="G104" s="69"/>
      <c r="H104" s="69"/>
      <c r="I104" s="179"/>
      <c r="J104" s="69"/>
      <c r="K104" s="69"/>
      <c r="L104" s="73"/>
    </row>
  </sheetData>
  <sheetProtection sheet="1" autoFilter="0" formatColumns="0" formatRows="0" objects="1" scenarios="1" spinCount="100000" saltValue="KsYkjWMdGbXR5g3P/FzqhEBBlV9dJGvfBooChgN9l0Et7s1hpAmfmHO0iCGdxZwkJSUTVb9lmtJnqectC4Z6Gw==" hashValue="+8m4m9fsVgYk8yZYlqasqF3kqiWcjliBj15nxQzlPnFpZolTE4UgInJ69SLcqZyQQqGMcvBGZ/p+Ywn8rpFa2g==" algorithmName="SHA-512" password="CC35"/>
  <autoFilter ref="C81:K103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142</v>
      </c>
      <c r="G1" s="152" t="s">
        <v>143</v>
      </c>
      <c r="H1" s="152"/>
      <c r="I1" s="153"/>
      <c r="J1" s="152" t="s">
        <v>144</v>
      </c>
      <c r="K1" s="151" t="s">
        <v>145</v>
      </c>
      <c r="L1" s="152" t="s">
        <v>146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112</v>
      </c>
    </row>
    <row r="3" ht="6.96" customHeight="1">
      <c r="B3" s="26"/>
      <c r="C3" s="27"/>
      <c r="D3" s="27"/>
      <c r="E3" s="27"/>
      <c r="F3" s="27"/>
      <c r="G3" s="27"/>
      <c r="H3" s="27"/>
      <c r="I3" s="154"/>
      <c r="J3" s="27"/>
      <c r="K3" s="28"/>
      <c r="AT3" s="25" t="s">
        <v>83</v>
      </c>
    </row>
    <row r="4" ht="36.96" customHeight="1">
      <c r="B4" s="29"/>
      <c r="C4" s="30"/>
      <c r="D4" s="31" t="s">
        <v>147</v>
      </c>
      <c r="E4" s="30"/>
      <c r="F4" s="30"/>
      <c r="G4" s="30"/>
      <c r="H4" s="30"/>
      <c r="I4" s="155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5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5"/>
      <c r="J6" s="30"/>
      <c r="K6" s="32"/>
    </row>
    <row r="7" ht="16.5" customHeight="1">
      <c r="B7" s="29"/>
      <c r="C7" s="30"/>
      <c r="D7" s="30"/>
      <c r="E7" s="156" t="str">
        <f>'Rekapitulace stavby'!K6</f>
        <v>Zvýšení bezpečnosti na železničních přejezdech v km 12,960 a 23,750 v ŽST Straškov</v>
      </c>
      <c r="F7" s="41"/>
      <c r="G7" s="41"/>
      <c r="H7" s="41"/>
      <c r="I7" s="155"/>
      <c r="J7" s="30"/>
      <c r="K7" s="32"/>
    </row>
    <row r="8">
      <c r="B8" s="29"/>
      <c r="C8" s="30"/>
      <c r="D8" s="41" t="s">
        <v>148</v>
      </c>
      <c r="E8" s="30"/>
      <c r="F8" s="30"/>
      <c r="G8" s="30"/>
      <c r="H8" s="30"/>
      <c r="I8" s="155"/>
      <c r="J8" s="30"/>
      <c r="K8" s="32"/>
    </row>
    <row r="9" s="1" customFormat="1" ht="16.5" customHeight="1">
      <c r="B9" s="47"/>
      <c r="C9" s="48"/>
      <c r="D9" s="48"/>
      <c r="E9" s="156" t="s">
        <v>838</v>
      </c>
      <c r="F9" s="48"/>
      <c r="G9" s="48"/>
      <c r="H9" s="48"/>
      <c r="I9" s="157"/>
      <c r="J9" s="48"/>
      <c r="K9" s="52"/>
    </row>
    <row r="10" s="1" customFormat="1">
      <c r="B10" s="47"/>
      <c r="C10" s="48"/>
      <c r="D10" s="41" t="s">
        <v>150</v>
      </c>
      <c r="E10" s="48"/>
      <c r="F10" s="48"/>
      <c r="G10" s="48"/>
      <c r="H10" s="48"/>
      <c r="I10" s="157"/>
      <c r="J10" s="48"/>
      <c r="K10" s="52"/>
    </row>
    <row r="11" s="1" customFormat="1" ht="36.96" customHeight="1">
      <c r="B11" s="47"/>
      <c r="C11" s="48"/>
      <c r="D11" s="48"/>
      <c r="E11" s="158" t="s">
        <v>839</v>
      </c>
      <c r="F11" s="48"/>
      <c r="G11" s="48"/>
      <c r="H11" s="48"/>
      <c r="I11" s="157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57"/>
      <c r="J12" s="48"/>
      <c r="K12" s="52"/>
    </row>
    <row r="13" s="1" customFormat="1" ht="14.4" customHeight="1">
      <c r="B13" s="47"/>
      <c r="C13" s="48"/>
      <c r="D13" s="41" t="s">
        <v>20</v>
      </c>
      <c r="E13" s="48"/>
      <c r="F13" s="36" t="s">
        <v>23</v>
      </c>
      <c r="G13" s="48"/>
      <c r="H13" s="48"/>
      <c r="I13" s="159" t="s">
        <v>22</v>
      </c>
      <c r="J13" s="36" t="s">
        <v>23</v>
      </c>
      <c r="K13" s="52"/>
    </row>
    <row r="14" s="1" customFormat="1" ht="14.4" customHeight="1">
      <c r="B14" s="47"/>
      <c r="C14" s="48"/>
      <c r="D14" s="41" t="s">
        <v>24</v>
      </c>
      <c r="E14" s="48"/>
      <c r="F14" s="36" t="s">
        <v>25</v>
      </c>
      <c r="G14" s="48"/>
      <c r="H14" s="48"/>
      <c r="I14" s="159" t="s">
        <v>26</v>
      </c>
      <c r="J14" s="160" t="str">
        <f>'Rekapitulace stavby'!AN8</f>
        <v>24. 10. 2018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57"/>
      <c r="J15" s="48"/>
      <c r="K15" s="52"/>
    </row>
    <row r="16" s="1" customFormat="1" ht="14.4" customHeight="1">
      <c r="B16" s="47"/>
      <c r="C16" s="48"/>
      <c r="D16" s="41" t="s">
        <v>28</v>
      </c>
      <c r="E16" s="48"/>
      <c r="F16" s="48"/>
      <c r="G16" s="48"/>
      <c r="H16" s="48"/>
      <c r="I16" s="159" t="s">
        <v>29</v>
      </c>
      <c r="J16" s="36" t="str">
        <f>IF('Rekapitulace stavby'!AN10="","",'Rekapitulace stavby'!AN10)</f>
        <v>70994234</v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>SŽDC, s.o.</v>
      </c>
      <c r="F17" s="48"/>
      <c r="G17" s="48"/>
      <c r="H17" s="48"/>
      <c r="I17" s="159" t="s">
        <v>32</v>
      </c>
      <c r="J17" s="36" t="str">
        <f>IF('Rekapitulace stavby'!AN11="","",'Rekapitulace stavby'!AN11)</f>
        <v>CZ70994234</v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57"/>
      <c r="J18" s="48"/>
      <c r="K18" s="52"/>
    </row>
    <row r="19" s="1" customFormat="1" ht="14.4" customHeight="1">
      <c r="B19" s="47"/>
      <c r="C19" s="48"/>
      <c r="D19" s="41" t="s">
        <v>34</v>
      </c>
      <c r="E19" s="48"/>
      <c r="F19" s="48"/>
      <c r="G19" s="48"/>
      <c r="H19" s="48"/>
      <c r="I19" s="159" t="s">
        <v>29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59" t="s">
        <v>32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57"/>
      <c r="J21" s="48"/>
      <c r="K21" s="52"/>
    </row>
    <row r="22" s="1" customFormat="1" ht="14.4" customHeight="1">
      <c r="B22" s="47"/>
      <c r="C22" s="48"/>
      <c r="D22" s="41" t="s">
        <v>36</v>
      </c>
      <c r="E22" s="48"/>
      <c r="F22" s="48"/>
      <c r="G22" s="48"/>
      <c r="H22" s="48"/>
      <c r="I22" s="159" t="s">
        <v>29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59" t="s">
        <v>32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57"/>
      <c r="J24" s="48"/>
      <c r="K24" s="52"/>
    </row>
    <row r="25" s="1" customFormat="1" ht="14.4" customHeight="1">
      <c r="B25" s="47"/>
      <c r="C25" s="48"/>
      <c r="D25" s="41" t="s">
        <v>39</v>
      </c>
      <c r="E25" s="48"/>
      <c r="F25" s="48"/>
      <c r="G25" s="48"/>
      <c r="H25" s="48"/>
      <c r="I25" s="157"/>
      <c r="J25" s="48"/>
      <c r="K25" s="52"/>
    </row>
    <row r="26" s="7" customFormat="1" ht="16.5" customHeight="1">
      <c r="B26" s="161"/>
      <c r="C26" s="162"/>
      <c r="D26" s="162"/>
      <c r="E26" s="45" t="s">
        <v>23</v>
      </c>
      <c r="F26" s="45"/>
      <c r="G26" s="45"/>
      <c r="H26" s="45"/>
      <c r="I26" s="163"/>
      <c r="J26" s="162"/>
      <c r="K26" s="164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57"/>
      <c r="J27" s="48"/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5"/>
      <c r="J28" s="107"/>
      <c r="K28" s="166"/>
    </row>
    <row r="29" s="1" customFormat="1" ht="25.44" customHeight="1">
      <c r="B29" s="47"/>
      <c r="C29" s="48"/>
      <c r="D29" s="167" t="s">
        <v>40</v>
      </c>
      <c r="E29" s="48"/>
      <c r="F29" s="48"/>
      <c r="G29" s="48"/>
      <c r="H29" s="48"/>
      <c r="I29" s="157"/>
      <c r="J29" s="168">
        <f>ROUND(J87,2)</f>
        <v>0</v>
      </c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5"/>
      <c r="J30" s="107"/>
      <c r="K30" s="166"/>
    </row>
    <row r="31" s="1" customFormat="1" ht="14.4" customHeight="1">
      <c r="B31" s="47"/>
      <c r="C31" s="48"/>
      <c r="D31" s="48"/>
      <c r="E31" s="48"/>
      <c r="F31" s="53" t="s">
        <v>42</v>
      </c>
      <c r="G31" s="48"/>
      <c r="H31" s="48"/>
      <c r="I31" s="169" t="s">
        <v>41</v>
      </c>
      <c r="J31" s="53" t="s">
        <v>43</v>
      </c>
      <c r="K31" s="52"/>
    </row>
    <row r="32" s="1" customFormat="1" ht="14.4" customHeight="1">
      <c r="B32" s="47"/>
      <c r="C32" s="48"/>
      <c r="D32" s="56" t="s">
        <v>44</v>
      </c>
      <c r="E32" s="56" t="s">
        <v>45</v>
      </c>
      <c r="F32" s="170">
        <f>ROUND(SUM(BE87:BE102), 2)</f>
        <v>0</v>
      </c>
      <c r="G32" s="48"/>
      <c r="H32" s="48"/>
      <c r="I32" s="171">
        <v>0.20999999999999999</v>
      </c>
      <c r="J32" s="170">
        <f>ROUND(ROUND((SUM(BE87:BE102)), 2)*I32, 2)</f>
        <v>0</v>
      </c>
      <c r="K32" s="52"/>
    </row>
    <row r="33" s="1" customFormat="1" ht="14.4" customHeight="1">
      <c r="B33" s="47"/>
      <c r="C33" s="48"/>
      <c r="D33" s="48"/>
      <c r="E33" s="56" t="s">
        <v>46</v>
      </c>
      <c r="F33" s="170">
        <f>ROUND(SUM(BF87:BF102), 2)</f>
        <v>0</v>
      </c>
      <c r="G33" s="48"/>
      <c r="H33" s="48"/>
      <c r="I33" s="171">
        <v>0.14999999999999999</v>
      </c>
      <c r="J33" s="170">
        <f>ROUND(ROUND((SUM(BF87:BF102)),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47</v>
      </c>
      <c r="F34" s="170">
        <f>ROUND(SUM(BG87:BG102), 2)</f>
        <v>0</v>
      </c>
      <c r="G34" s="48"/>
      <c r="H34" s="48"/>
      <c r="I34" s="171">
        <v>0.20999999999999999</v>
      </c>
      <c r="J34" s="170">
        <v>0</v>
      </c>
      <c r="K34" s="52"/>
    </row>
    <row r="35" hidden="1" s="1" customFormat="1" ht="14.4" customHeight="1">
      <c r="B35" s="47"/>
      <c r="C35" s="48"/>
      <c r="D35" s="48"/>
      <c r="E35" s="56" t="s">
        <v>48</v>
      </c>
      <c r="F35" s="170">
        <f>ROUND(SUM(BH87:BH102), 2)</f>
        <v>0</v>
      </c>
      <c r="G35" s="48"/>
      <c r="H35" s="48"/>
      <c r="I35" s="171">
        <v>0.14999999999999999</v>
      </c>
      <c r="J35" s="170">
        <v>0</v>
      </c>
      <c r="K35" s="52"/>
    </row>
    <row r="36" hidden="1" s="1" customFormat="1" ht="14.4" customHeight="1">
      <c r="B36" s="47"/>
      <c r="C36" s="48"/>
      <c r="D36" s="48"/>
      <c r="E36" s="56" t="s">
        <v>49</v>
      </c>
      <c r="F36" s="170">
        <f>ROUND(SUM(BI87:BI102), 2)</f>
        <v>0</v>
      </c>
      <c r="G36" s="48"/>
      <c r="H36" s="48"/>
      <c r="I36" s="171">
        <v>0</v>
      </c>
      <c r="J36" s="170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57"/>
      <c r="J37" s="48"/>
      <c r="K37" s="52"/>
    </row>
    <row r="38" s="1" customFormat="1" ht="25.44" customHeight="1">
      <c r="B38" s="47"/>
      <c r="C38" s="172"/>
      <c r="D38" s="173" t="s">
        <v>50</v>
      </c>
      <c r="E38" s="99"/>
      <c r="F38" s="99"/>
      <c r="G38" s="174" t="s">
        <v>51</v>
      </c>
      <c r="H38" s="175" t="s">
        <v>52</v>
      </c>
      <c r="I38" s="176"/>
      <c r="J38" s="177">
        <f>SUM(J29:J36)</f>
        <v>0</v>
      </c>
      <c r="K38" s="178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79"/>
      <c r="J39" s="69"/>
      <c r="K39" s="70"/>
    </row>
    <row r="43" s="1" customFormat="1" ht="6.96" customHeight="1">
      <c r="B43" s="180"/>
      <c r="C43" s="181"/>
      <c r="D43" s="181"/>
      <c r="E43" s="181"/>
      <c r="F43" s="181"/>
      <c r="G43" s="181"/>
      <c r="H43" s="181"/>
      <c r="I43" s="182"/>
      <c r="J43" s="181"/>
      <c r="K43" s="183"/>
    </row>
    <row r="44" s="1" customFormat="1" ht="36.96" customHeight="1">
      <c r="B44" s="47"/>
      <c r="C44" s="31" t="s">
        <v>152</v>
      </c>
      <c r="D44" s="48"/>
      <c r="E44" s="48"/>
      <c r="F44" s="48"/>
      <c r="G44" s="48"/>
      <c r="H44" s="48"/>
      <c r="I44" s="157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57"/>
      <c r="J45" s="48"/>
      <c r="K45" s="52"/>
    </row>
    <row r="46" s="1" customFormat="1" ht="14.4" customHeight="1">
      <c r="B46" s="47"/>
      <c r="C46" s="41" t="s">
        <v>18</v>
      </c>
      <c r="D46" s="48"/>
      <c r="E46" s="48"/>
      <c r="F46" s="48"/>
      <c r="G46" s="48"/>
      <c r="H46" s="48"/>
      <c r="I46" s="157"/>
      <c r="J46" s="48"/>
      <c r="K46" s="52"/>
    </row>
    <row r="47" s="1" customFormat="1" ht="16.5" customHeight="1">
      <c r="B47" s="47"/>
      <c r="C47" s="48"/>
      <c r="D47" s="48"/>
      <c r="E47" s="156" t="str">
        <f>E7</f>
        <v>Zvýšení bezpečnosti na železničních přejezdech v km 12,960 a 23,750 v ŽST Straškov</v>
      </c>
      <c r="F47" s="41"/>
      <c r="G47" s="41"/>
      <c r="H47" s="41"/>
      <c r="I47" s="157"/>
      <c r="J47" s="48"/>
      <c r="K47" s="52"/>
    </row>
    <row r="48">
      <c r="B48" s="29"/>
      <c r="C48" s="41" t="s">
        <v>148</v>
      </c>
      <c r="D48" s="30"/>
      <c r="E48" s="30"/>
      <c r="F48" s="30"/>
      <c r="G48" s="30"/>
      <c r="H48" s="30"/>
      <c r="I48" s="155"/>
      <c r="J48" s="30"/>
      <c r="K48" s="32"/>
    </row>
    <row r="49" s="1" customFormat="1" ht="16.5" customHeight="1">
      <c r="B49" s="47"/>
      <c r="C49" s="48"/>
      <c r="D49" s="48"/>
      <c r="E49" s="156" t="s">
        <v>838</v>
      </c>
      <c r="F49" s="48"/>
      <c r="G49" s="48"/>
      <c r="H49" s="48"/>
      <c r="I49" s="157"/>
      <c r="J49" s="48"/>
      <c r="K49" s="52"/>
    </row>
    <row r="50" s="1" customFormat="1" ht="14.4" customHeight="1">
      <c r="B50" s="47"/>
      <c r="C50" s="41" t="s">
        <v>150</v>
      </c>
      <c r="D50" s="48"/>
      <c r="E50" s="48"/>
      <c r="F50" s="48"/>
      <c r="G50" s="48"/>
      <c r="H50" s="48"/>
      <c r="I50" s="157"/>
      <c r="J50" s="48"/>
      <c r="K50" s="52"/>
    </row>
    <row r="51" s="1" customFormat="1" ht="17.25" customHeight="1">
      <c r="B51" s="47"/>
      <c r="C51" s="48"/>
      <c r="D51" s="48"/>
      <c r="E51" s="158" t="str">
        <f>E11</f>
        <v>3.01 - Staniční zařízení - URS</v>
      </c>
      <c r="F51" s="48"/>
      <c r="G51" s="48"/>
      <c r="H51" s="48"/>
      <c r="I51" s="157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57"/>
      <c r="J52" s="48"/>
      <c r="K52" s="52"/>
    </row>
    <row r="53" s="1" customFormat="1" ht="18" customHeight="1">
      <c r="B53" s="47"/>
      <c r="C53" s="41" t="s">
        <v>24</v>
      </c>
      <c r="D53" s="48"/>
      <c r="E53" s="48"/>
      <c r="F53" s="36" t="str">
        <f>F14</f>
        <v>Straškov</v>
      </c>
      <c r="G53" s="48"/>
      <c r="H53" s="48"/>
      <c r="I53" s="159" t="s">
        <v>26</v>
      </c>
      <c r="J53" s="160" t="str">
        <f>IF(J14="","",J14)</f>
        <v>24. 10. 2018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57"/>
      <c r="J54" s="48"/>
      <c r="K54" s="52"/>
    </row>
    <row r="55" s="1" customFormat="1">
      <c r="B55" s="47"/>
      <c r="C55" s="41" t="s">
        <v>28</v>
      </c>
      <c r="D55" s="48"/>
      <c r="E55" s="48"/>
      <c r="F55" s="36" t="str">
        <f>E17</f>
        <v>SŽDC, s.o.</v>
      </c>
      <c r="G55" s="48"/>
      <c r="H55" s="48"/>
      <c r="I55" s="159" t="s">
        <v>36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34</v>
      </c>
      <c r="D56" s="48"/>
      <c r="E56" s="48"/>
      <c r="F56" s="36" t="str">
        <f>IF(E20="","",E20)</f>
        <v/>
      </c>
      <c r="G56" s="48"/>
      <c r="H56" s="48"/>
      <c r="I56" s="157"/>
      <c r="J56" s="184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57"/>
      <c r="J57" s="48"/>
      <c r="K57" s="52"/>
    </row>
    <row r="58" s="1" customFormat="1" ht="29.28" customHeight="1">
      <c r="B58" s="47"/>
      <c r="C58" s="185" t="s">
        <v>153</v>
      </c>
      <c r="D58" s="172"/>
      <c r="E58" s="172"/>
      <c r="F58" s="172"/>
      <c r="G58" s="172"/>
      <c r="H58" s="172"/>
      <c r="I58" s="186"/>
      <c r="J58" s="187" t="s">
        <v>154</v>
      </c>
      <c r="K58" s="188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57"/>
      <c r="J59" s="48"/>
      <c r="K59" s="52"/>
    </row>
    <row r="60" s="1" customFormat="1" ht="29.28" customHeight="1">
      <c r="B60" s="47"/>
      <c r="C60" s="189" t="s">
        <v>155</v>
      </c>
      <c r="D60" s="48"/>
      <c r="E60" s="48"/>
      <c r="F60" s="48"/>
      <c r="G60" s="48"/>
      <c r="H60" s="48"/>
      <c r="I60" s="157"/>
      <c r="J60" s="168">
        <f>J87</f>
        <v>0</v>
      </c>
      <c r="K60" s="52"/>
      <c r="AU60" s="25" t="s">
        <v>156</v>
      </c>
    </row>
    <row r="61" s="8" customFormat="1" ht="24.96" customHeight="1">
      <c r="B61" s="190"/>
      <c r="C61" s="191"/>
      <c r="D61" s="192" t="s">
        <v>157</v>
      </c>
      <c r="E61" s="193"/>
      <c r="F61" s="193"/>
      <c r="G61" s="193"/>
      <c r="H61" s="193"/>
      <c r="I61" s="194"/>
      <c r="J61" s="195">
        <f>J88</f>
        <v>0</v>
      </c>
      <c r="K61" s="196"/>
    </row>
    <row r="62" s="9" customFormat="1" ht="19.92" customHeight="1">
      <c r="B62" s="197"/>
      <c r="C62" s="198"/>
      <c r="D62" s="199" t="s">
        <v>158</v>
      </c>
      <c r="E62" s="200"/>
      <c r="F62" s="200"/>
      <c r="G62" s="200"/>
      <c r="H62" s="200"/>
      <c r="I62" s="201"/>
      <c r="J62" s="202">
        <f>J89</f>
        <v>0</v>
      </c>
      <c r="K62" s="203"/>
    </row>
    <row r="63" s="9" customFormat="1" ht="19.92" customHeight="1">
      <c r="B63" s="197"/>
      <c r="C63" s="198"/>
      <c r="D63" s="199" t="s">
        <v>840</v>
      </c>
      <c r="E63" s="200"/>
      <c r="F63" s="200"/>
      <c r="G63" s="200"/>
      <c r="H63" s="200"/>
      <c r="I63" s="201"/>
      <c r="J63" s="202">
        <f>J92</f>
        <v>0</v>
      </c>
      <c r="K63" s="203"/>
    </row>
    <row r="64" s="8" customFormat="1" ht="24.96" customHeight="1">
      <c r="B64" s="190"/>
      <c r="C64" s="191"/>
      <c r="D64" s="192" t="s">
        <v>159</v>
      </c>
      <c r="E64" s="193"/>
      <c r="F64" s="193"/>
      <c r="G64" s="193"/>
      <c r="H64" s="193"/>
      <c r="I64" s="194"/>
      <c r="J64" s="195">
        <f>J96</f>
        <v>0</v>
      </c>
      <c r="K64" s="196"/>
    </row>
    <row r="65" s="9" customFormat="1" ht="19.92" customHeight="1">
      <c r="B65" s="197"/>
      <c r="C65" s="198"/>
      <c r="D65" s="199" t="s">
        <v>160</v>
      </c>
      <c r="E65" s="200"/>
      <c r="F65" s="200"/>
      <c r="G65" s="200"/>
      <c r="H65" s="200"/>
      <c r="I65" s="201"/>
      <c r="J65" s="202">
        <f>J97</f>
        <v>0</v>
      </c>
      <c r="K65" s="203"/>
    </row>
    <row r="66" s="1" customFormat="1" ht="21.84" customHeight="1">
      <c r="B66" s="47"/>
      <c r="C66" s="48"/>
      <c r="D66" s="48"/>
      <c r="E66" s="48"/>
      <c r="F66" s="48"/>
      <c r="G66" s="48"/>
      <c r="H66" s="48"/>
      <c r="I66" s="157"/>
      <c r="J66" s="48"/>
      <c r="K66" s="52"/>
    </row>
    <row r="67" s="1" customFormat="1" ht="6.96" customHeight="1">
      <c r="B67" s="68"/>
      <c r="C67" s="69"/>
      <c r="D67" s="69"/>
      <c r="E67" s="69"/>
      <c r="F67" s="69"/>
      <c r="G67" s="69"/>
      <c r="H67" s="69"/>
      <c r="I67" s="179"/>
      <c r="J67" s="69"/>
      <c r="K67" s="70"/>
    </row>
    <row r="71" s="1" customFormat="1" ht="6.96" customHeight="1">
      <c r="B71" s="71"/>
      <c r="C71" s="72"/>
      <c r="D71" s="72"/>
      <c r="E71" s="72"/>
      <c r="F71" s="72"/>
      <c r="G71" s="72"/>
      <c r="H71" s="72"/>
      <c r="I71" s="182"/>
      <c r="J71" s="72"/>
      <c r="K71" s="72"/>
      <c r="L71" s="73"/>
    </row>
    <row r="72" s="1" customFormat="1" ht="36.96" customHeight="1">
      <c r="B72" s="47"/>
      <c r="C72" s="74" t="s">
        <v>162</v>
      </c>
      <c r="D72" s="75"/>
      <c r="E72" s="75"/>
      <c r="F72" s="75"/>
      <c r="G72" s="75"/>
      <c r="H72" s="75"/>
      <c r="I72" s="204"/>
      <c r="J72" s="75"/>
      <c r="K72" s="75"/>
      <c r="L72" s="73"/>
    </row>
    <row r="73" s="1" customFormat="1" ht="6.96" customHeight="1">
      <c r="B73" s="47"/>
      <c r="C73" s="75"/>
      <c r="D73" s="75"/>
      <c r="E73" s="75"/>
      <c r="F73" s="75"/>
      <c r="G73" s="75"/>
      <c r="H73" s="75"/>
      <c r="I73" s="204"/>
      <c r="J73" s="75"/>
      <c r="K73" s="75"/>
      <c r="L73" s="73"/>
    </row>
    <row r="74" s="1" customFormat="1" ht="14.4" customHeight="1">
      <c r="B74" s="47"/>
      <c r="C74" s="77" t="s">
        <v>18</v>
      </c>
      <c r="D74" s="75"/>
      <c r="E74" s="75"/>
      <c r="F74" s="75"/>
      <c r="G74" s="75"/>
      <c r="H74" s="75"/>
      <c r="I74" s="204"/>
      <c r="J74" s="75"/>
      <c r="K74" s="75"/>
      <c r="L74" s="73"/>
    </row>
    <row r="75" s="1" customFormat="1" ht="16.5" customHeight="1">
      <c r="B75" s="47"/>
      <c r="C75" s="75"/>
      <c r="D75" s="75"/>
      <c r="E75" s="205" t="str">
        <f>E7</f>
        <v>Zvýšení bezpečnosti na železničních přejezdech v km 12,960 a 23,750 v ŽST Straškov</v>
      </c>
      <c r="F75" s="77"/>
      <c r="G75" s="77"/>
      <c r="H75" s="77"/>
      <c r="I75" s="204"/>
      <c r="J75" s="75"/>
      <c r="K75" s="75"/>
      <c r="L75" s="73"/>
    </row>
    <row r="76">
      <c r="B76" s="29"/>
      <c r="C76" s="77" t="s">
        <v>148</v>
      </c>
      <c r="D76" s="206"/>
      <c r="E76" s="206"/>
      <c r="F76" s="206"/>
      <c r="G76" s="206"/>
      <c r="H76" s="206"/>
      <c r="I76" s="149"/>
      <c r="J76" s="206"/>
      <c r="K76" s="206"/>
      <c r="L76" s="207"/>
    </row>
    <row r="77" s="1" customFormat="1" ht="16.5" customHeight="1">
      <c r="B77" s="47"/>
      <c r="C77" s="75"/>
      <c r="D77" s="75"/>
      <c r="E77" s="205" t="s">
        <v>838</v>
      </c>
      <c r="F77" s="75"/>
      <c r="G77" s="75"/>
      <c r="H77" s="75"/>
      <c r="I77" s="204"/>
      <c r="J77" s="75"/>
      <c r="K77" s="75"/>
      <c r="L77" s="73"/>
    </row>
    <row r="78" s="1" customFormat="1" ht="14.4" customHeight="1">
      <c r="B78" s="47"/>
      <c r="C78" s="77" t="s">
        <v>150</v>
      </c>
      <c r="D78" s="75"/>
      <c r="E78" s="75"/>
      <c r="F78" s="75"/>
      <c r="G78" s="75"/>
      <c r="H78" s="75"/>
      <c r="I78" s="204"/>
      <c r="J78" s="75"/>
      <c r="K78" s="75"/>
      <c r="L78" s="73"/>
    </row>
    <row r="79" s="1" customFormat="1" ht="17.25" customHeight="1">
      <c r="B79" s="47"/>
      <c r="C79" s="75"/>
      <c r="D79" s="75"/>
      <c r="E79" s="83" t="str">
        <f>E11</f>
        <v>3.01 - Staniční zařízení - URS</v>
      </c>
      <c r="F79" s="75"/>
      <c r="G79" s="75"/>
      <c r="H79" s="75"/>
      <c r="I79" s="204"/>
      <c r="J79" s="75"/>
      <c r="K79" s="75"/>
      <c r="L79" s="73"/>
    </row>
    <row r="80" s="1" customFormat="1" ht="6.96" customHeight="1">
      <c r="B80" s="47"/>
      <c r="C80" s="75"/>
      <c r="D80" s="75"/>
      <c r="E80" s="75"/>
      <c r="F80" s="75"/>
      <c r="G80" s="75"/>
      <c r="H80" s="75"/>
      <c r="I80" s="204"/>
      <c r="J80" s="75"/>
      <c r="K80" s="75"/>
      <c r="L80" s="73"/>
    </row>
    <row r="81" s="1" customFormat="1" ht="18" customHeight="1">
      <c r="B81" s="47"/>
      <c r="C81" s="77" t="s">
        <v>24</v>
      </c>
      <c r="D81" s="75"/>
      <c r="E81" s="75"/>
      <c r="F81" s="208" t="str">
        <f>F14</f>
        <v>Straškov</v>
      </c>
      <c r="G81" s="75"/>
      <c r="H81" s="75"/>
      <c r="I81" s="209" t="s">
        <v>26</v>
      </c>
      <c r="J81" s="86" t="str">
        <f>IF(J14="","",J14)</f>
        <v>24. 10. 2018</v>
      </c>
      <c r="K81" s="75"/>
      <c r="L81" s="73"/>
    </row>
    <row r="82" s="1" customFormat="1" ht="6.96" customHeight="1">
      <c r="B82" s="47"/>
      <c r="C82" s="75"/>
      <c r="D82" s="75"/>
      <c r="E82" s="75"/>
      <c r="F82" s="75"/>
      <c r="G82" s="75"/>
      <c r="H82" s="75"/>
      <c r="I82" s="204"/>
      <c r="J82" s="75"/>
      <c r="K82" s="75"/>
      <c r="L82" s="73"/>
    </row>
    <row r="83" s="1" customFormat="1">
      <c r="B83" s="47"/>
      <c r="C83" s="77" t="s">
        <v>28</v>
      </c>
      <c r="D83" s="75"/>
      <c r="E83" s="75"/>
      <c r="F83" s="208" t="str">
        <f>E17</f>
        <v>SŽDC, s.o.</v>
      </c>
      <c r="G83" s="75"/>
      <c r="H83" s="75"/>
      <c r="I83" s="209" t="s">
        <v>36</v>
      </c>
      <c r="J83" s="208" t="str">
        <f>E23</f>
        <v xml:space="preserve"> </v>
      </c>
      <c r="K83" s="75"/>
      <c r="L83" s="73"/>
    </row>
    <row r="84" s="1" customFormat="1" ht="14.4" customHeight="1">
      <c r="B84" s="47"/>
      <c r="C84" s="77" t="s">
        <v>34</v>
      </c>
      <c r="D84" s="75"/>
      <c r="E84" s="75"/>
      <c r="F84" s="208" t="str">
        <f>IF(E20="","",E20)</f>
        <v/>
      </c>
      <c r="G84" s="75"/>
      <c r="H84" s="75"/>
      <c r="I84" s="204"/>
      <c r="J84" s="75"/>
      <c r="K84" s="75"/>
      <c r="L84" s="73"/>
    </row>
    <row r="85" s="1" customFormat="1" ht="10.32" customHeight="1">
      <c r="B85" s="47"/>
      <c r="C85" s="75"/>
      <c r="D85" s="75"/>
      <c r="E85" s="75"/>
      <c r="F85" s="75"/>
      <c r="G85" s="75"/>
      <c r="H85" s="75"/>
      <c r="I85" s="204"/>
      <c r="J85" s="75"/>
      <c r="K85" s="75"/>
      <c r="L85" s="73"/>
    </row>
    <row r="86" s="10" customFormat="1" ht="29.28" customHeight="1">
      <c r="B86" s="210"/>
      <c r="C86" s="211" t="s">
        <v>163</v>
      </c>
      <c r="D86" s="212" t="s">
        <v>59</v>
      </c>
      <c r="E86" s="212" t="s">
        <v>55</v>
      </c>
      <c r="F86" s="212" t="s">
        <v>164</v>
      </c>
      <c r="G86" s="212" t="s">
        <v>165</v>
      </c>
      <c r="H86" s="212" t="s">
        <v>166</v>
      </c>
      <c r="I86" s="213" t="s">
        <v>167</v>
      </c>
      <c r="J86" s="212" t="s">
        <v>154</v>
      </c>
      <c r="K86" s="214" t="s">
        <v>168</v>
      </c>
      <c r="L86" s="215"/>
      <c r="M86" s="103" t="s">
        <v>169</v>
      </c>
      <c r="N86" s="104" t="s">
        <v>44</v>
      </c>
      <c r="O86" s="104" t="s">
        <v>170</v>
      </c>
      <c r="P86" s="104" t="s">
        <v>171</v>
      </c>
      <c r="Q86" s="104" t="s">
        <v>172</v>
      </c>
      <c r="R86" s="104" t="s">
        <v>173</v>
      </c>
      <c r="S86" s="104" t="s">
        <v>174</v>
      </c>
      <c r="T86" s="105" t="s">
        <v>175</v>
      </c>
    </row>
    <row r="87" s="1" customFormat="1" ht="29.28" customHeight="1">
      <c r="B87" s="47"/>
      <c r="C87" s="109" t="s">
        <v>155</v>
      </c>
      <c r="D87" s="75"/>
      <c r="E87" s="75"/>
      <c r="F87" s="75"/>
      <c r="G87" s="75"/>
      <c r="H87" s="75"/>
      <c r="I87" s="204"/>
      <c r="J87" s="216">
        <f>BK87</f>
        <v>0</v>
      </c>
      <c r="K87" s="75"/>
      <c r="L87" s="73"/>
      <c r="M87" s="106"/>
      <c r="N87" s="107"/>
      <c r="O87" s="107"/>
      <c r="P87" s="217">
        <f>P88+P96</f>
        <v>0</v>
      </c>
      <c r="Q87" s="107"/>
      <c r="R87" s="217">
        <f>R88+R96</f>
        <v>4.1606399999999999</v>
      </c>
      <c r="S87" s="107"/>
      <c r="T87" s="218">
        <f>T88+T96</f>
        <v>7.0391999999999992</v>
      </c>
      <c r="AT87" s="25" t="s">
        <v>73</v>
      </c>
      <c r="AU87" s="25" t="s">
        <v>156</v>
      </c>
      <c r="BK87" s="219">
        <f>BK88+BK96</f>
        <v>0</v>
      </c>
    </row>
    <row r="88" s="11" customFormat="1" ht="37.44" customHeight="1">
      <c r="B88" s="220"/>
      <c r="C88" s="221"/>
      <c r="D88" s="222" t="s">
        <v>73</v>
      </c>
      <c r="E88" s="223" t="s">
        <v>176</v>
      </c>
      <c r="F88" s="223" t="s">
        <v>177</v>
      </c>
      <c r="G88" s="221"/>
      <c r="H88" s="221"/>
      <c r="I88" s="224"/>
      <c r="J88" s="225">
        <f>BK88</f>
        <v>0</v>
      </c>
      <c r="K88" s="221"/>
      <c r="L88" s="226"/>
      <c r="M88" s="227"/>
      <c r="N88" s="228"/>
      <c r="O88" s="228"/>
      <c r="P88" s="229">
        <f>P89+P92</f>
        <v>0</v>
      </c>
      <c r="Q88" s="228"/>
      <c r="R88" s="229">
        <f>R89+R92</f>
        <v>2.1446399999999999</v>
      </c>
      <c r="S88" s="228"/>
      <c r="T88" s="230">
        <f>T89+T92</f>
        <v>7.0391999999999992</v>
      </c>
      <c r="AR88" s="231" t="s">
        <v>81</v>
      </c>
      <c r="AT88" s="232" t="s">
        <v>73</v>
      </c>
      <c r="AU88" s="232" t="s">
        <v>74</v>
      </c>
      <c r="AY88" s="231" t="s">
        <v>178</v>
      </c>
      <c r="BK88" s="233">
        <f>BK89+BK92</f>
        <v>0</v>
      </c>
    </row>
    <row r="89" s="11" customFormat="1" ht="19.92" customHeight="1">
      <c r="B89" s="220"/>
      <c r="C89" s="221"/>
      <c r="D89" s="222" t="s">
        <v>73</v>
      </c>
      <c r="E89" s="234" t="s">
        <v>83</v>
      </c>
      <c r="F89" s="234" t="s">
        <v>179</v>
      </c>
      <c r="G89" s="221"/>
      <c r="H89" s="221"/>
      <c r="I89" s="224"/>
      <c r="J89" s="235">
        <f>BK89</f>
        <v>0</v>
      </c>
      <c r="K89" s="221"/>
      <c r="L89" s="226"/>
      <c r="M89" s="227"/>
      <c r="N89" s="228"/>
      <c r="O89" s="228"/>
      <c r="P89" s="229">
        <f>SUM(P90:P91)</f>
        <v>0</v>
      </c>
      <c r="Q89" s="228"/>
      <c r="R89" s="229">
        <f>SUM(R90:R91)</f>
        <v>2.1446399999999999</v>
      </c>
      <c r="S89" s="228"/>
      <c r="T89" s="230">
        <f>SUM(T90:T91)</f>
        <v>0</v>
      </c>
      <c r="AR89" s="231" t="s">
        <v>81</v>
      </c>
      <c r="AT89" s="232" t="s">
        <v>73</v>
      </c>
      <c r="AU89" s="232" t="s">
        <v>81</v>
      </c>
      <c r="AY89" s="231" t="s">
        <v>178</v>
      </c>
      <c r="BK89" s="233">
        <f>SUM(BK90:BK91)</f>
        <v>0</v>
      </c>
    </row>
    <row r="90" s="1" customFormat="1" ht="25.5" customHeight="1">
      <c r="B90" s="47"/>
      <c r="C90" s="236" t="s">
        <v>81</v>
      </c>
      <c r="D90" s="236" t="s">
        <v>180</v>
      </c>
      <c r="E90" s="237" t="s">
        <v>181</v>
      </c>
      <c r="F90" s="238" t="s">
        <v>182</v>
      </c>
      <c r="G90" s="239" t="s">
        <v>183</v>
      </c>
      <c r="H90" s="240">
        <v>24</v>
      </c>
      <c r="I90" s="241"/>
      <c r="J90" s="242">
        <f>ROUND(I90*H90,2)</f>
        <v>0</v>
      </c>
      <c r="K90" s="238" t="s">
        <v>184</v>
      </c>
      <c r="L90" s="73"/>
      <c r="M90" s="243" t="s">
        <v>23</v>
      </c>
      <c r="N90" s="244" t="s">
        <v>45</v>
      </c>
      <c r="O90" s="48"/>
      <c r="P90" s="245">
        <f>O90*H90</f>
        <v>0</v>
      </c>
      <c r="Q90" s="245">
        <v>0.089359999999999995</v>
      </c>
      <c r="R90" s="245">
        <f>Q90*H90</f>
        <v>2.1446399999999999</v>
      </c>
      <c r="S90" s="245">
        <v>0</v>
      </c>
      <c r="T90" s="246">
        <f>S90*H90</f>
        <v>0</v>
      </c>
      <c r="AR90" s="25" t="s">
        <v>185</v>
      </c>
      <c r="AT90" s="25" t="s">
        <v>180</v>
      </c>
      <c r="AU90" s="25" t="s">
        <v>83</v>
      </c>
      <c r="AY90" s="25" t="s">
        <v>178</v>
      </c>
      <c r="BE90" s="247">
        <f>IF(N90="základní",J90,0)</f>
        <v>0</v>
      </c>
      <c r="BF90" s="247">
        <f>IF(N90="snížená",J90,0)</f>
        <v>0</v>
      </c>
      <c r="BG90" s="247">
        <f>IF(N90="zákl. přenesená",J90,0)</f>
        <v>0</v>
      </c>
      <c r="BH90" s="247">
        <f>IF(N90="sníž. přenesená",J90,0)</f>
        <v>0</v>
      </c>
      <c r="BI90" s="247">
        <f>IF(N90="nulová",J90,0)</f>
        <v>0</v>
      </c>
      <c r="BJ90" s="25" t="s">
        <v>81</v>
      </c>
      <c r="BK90" s="247">
        <f>ROUND(I90*H90,2)</f>
        <v>0</v>
      </c>
      <c r="BL90" s="25" t="s">
        <v>185</v>
      </c>
      <c r="BM90" s="25" t="s">
        <v>841</v>
      </c>
    </row>
    <row r="91" s="1" customFormat="1">
      <c r="B91" s="47"/>
      <c r="C91" s="75"/>
      <c r="D91" s="248" t="s">
        <v>187</v>
      </c>
      <c r="E91" s="75"/>
      <c r="F91" s="249" t="s">
        <v>842</v>
      </c>
      <c r="G91" s="75"/>
      <c r="H91" s="75"/>
      <c r="I91" s="204"/>
      <c r="J91" s="75"/>
      <c r="K91" s="75"/>
      <c r="L91" s="73"/>
      <c r="M91" s="250"/>
      <c r="N91" s="48"/>
      <c r="O91" s="48"/>
      <c r="P91" s="48"/>
      <c r="Q91" s="48"/>
      <c r="R91" s="48"/>
      <c r="S91" s="48"/>
      <c r="T91" s="96"/>
      <c r="AT91" s="25" t="s">
        <v>187</v>
      </c>
      <c r="AU91" s="25" t="s">
        <v>83</v>
      </c>
    </row>
    <row r="92" s="11" customFormat="1" ht="29.88" customHeight="1">
      <c r="B92" s="220"/>
      <c r="C92" s="221"/>
      <c r="D92" s="222" t="s">
        <v>73</v>
      </c>
      <c r="E92" s="234" t="s">
        <v>252</v>
      </c>
      <c r="F92" s="234" t="s">
        <v>843</v>
      </c>
      <c r="G92" s="221"/>
      <c r="H92" s="221"/>
      <c r="I92" s="224"/>
      <c r="J92" s="235">
        <f>BK92</f>
        <v>0</v>
      </c>
      <c r="K92" s="221"/>
      <c r="L92" s="226"/>
      <c r="M92" s="227"/>
      <c r="N92" s="228"/>
      <c r="O92" s="228"/>
      <c r="P92" s="229">
        <f>SUM(P93:P95)</f>
        <v>0</v>
      </c>
      <c r="Q92" s="228"/>
      <c r="R92" s="229">
        <f>SUM(R93:R95)</f>
        <v>0</v>
      </c>
      <c r="S92" s="228"/>
      <c r="T92" s="230">
        <f>SUM(T93:T95)</f>
        <v>7.0391999999999992</v>
      </c>
      <c r="AR92" s="231" t="s">
        <v>81</v>
      </c>
      <c r="AT92" s="232" t="s">
        <v>73</v>
      </c>
      <c r="AU92" s="232" t="s">
        <v>81</v>
      </c>
      <c r="AY92" s="231" t="s">
        <v>178</v>
      </c>
      <c r="BK92" s="233">
        <f>SUM(BK93:BK95)</f>
        <v>0</v>
      </c>
    </row>
    <row r="93" s="1" customFormat="1" ht="16.5" customHeight="1">
      <c r="B93" s="47"/>
      <c r="C93" s="236" t="s">
        <v>83</v>
      </c>
      <c r="D93" s="236" t="s">
        <v>180</v>
      </c>
      <c r="E93" s="237" t="s">
        <v>844</v>
      </c>
      <c r="F93" s="238" t="s">
        <v>845</v>
      </c>
      <c r="G93" s="239" t="s">
        <v>846</v>
      </c>
      <c r="H93" s="240">
        <v>2.9329999999999998</v>
      </c>
      <c r="I93" s="241"/>
      <c r="J93" s="242">
        <f>ROUND(I93*H93,2)</f>
        <v>0</v>
      </c>
      <c r="K93" s="238" t="s">
        <v>184</v>
      </c>
      <c r="L93" s="73"/>
      <c r="M93" s="243" t="s">
        <v>23</v>
      </c>
      <c r="N93" s="244" t="s">
        <v>45</v>
      </c>
      <c r="O93" s="48"/>
      <c r="P93" s="245">
        <f>O93*H93</f>
        <v>0</v>
      </c>
      <c r="Q93" s="245">
        <v>0</v>
      </c>
      <c r="R93" s="245">
        <f>Q93*H93</f>
        <v>0</v>
      </c>
      <c r="S93" s="245">
        <v>2.3999999999999999</v>
      </c>
      <c r="T93" s="246">
        <f>S93*H93</f>
        <v>7.0391999999999992</v>
      </c>
      <c r="AR93" s="25" t="s">
        <v>185</v>
      </c>
      <c r="AT93" s="25" t="s">
        <v>180</v>
      </c>
      <c r="AU93" s="25" t="s">
        <v>83</v>
      </c>
      <c r="AY93" s="25" t="s">
        <v>178</v>
      </c>
      <c r="BE93" s="247">
        <f>IF(N93="základní",J93,0)</f>
        <v>0</v>
      </c>
      <c r="BF93" s="247">
        <f>IF(N93="snížená",J93,0)</f>
        <v>0</v>
      </c>
      <c r="BG93" s="247">
        <f>IF(N93="zákl. přenesená",J93,0)</f>
        <v>0</v>
      </c>
      <c r="BH93" s="247">
        <f>IF(N93="sníž. přenesená",J93,0)</f>
        <v>0</v>
      </c>
      <c r="BI93" s="247">
        <f>IF(N93="nulová",J93,0)</f>
        <v>0</v>
      </c>
      <c r="BJ93" s="25" t="s">
        <v>81</v>
      </c>
      <c r="BK93" s="247">
        <f>ROUND(I93*H93,2)</f>
        <v>0</v>
      </c>
      <c r="BL93" s="25" t="s">
        <v>185</v>
      </c>
      <c r="BM93" s="25" t="s">
        <v>847</v>
      </c>
    </row>
    <row r="94" s="1" customFormat="1">
      <c r="B94" s="47"/>
      <c r="C94" s="75"/>
      <c r="D94" s="248" t="s">
        <v>187</v>
      </c>
      <c r="E94" s="75"/>
      <c r="F94" s="249" t="s">
        <v>848</v>
      </c>
      <c r="G94" s="75"/>
      <c r="H94" s="75"/>
      <c r="I94" s="204"/>
      <c r="J94" s="75"/>
      <c r="K94" s="75"/>
      <c r="L94" s="73"/>
      <c r="M94" s="250"/>
      <c r="N94" s="48"/>
      <c r="O94" s="48"/>
      <c r="P94" s="48"/>
      <c r="Q94" s="48"/>
      <c r="R94" s="48"/>
      <c r="S94" s="48"/>
      <c r="T94" s="96"/>
      <c r="AT94" s="25" t="s">
        <v>187</v>
      </c>
      <c r="AU94" s="25" t="s">
        <v>83</v>
      </c>
    </row>
    <row r="95" s="12" customFormat="1">
      <c r="B95" s="264"/>
      <c r="C95" s="265"/>
      <c r="D95" s="248" t="s">
        <v>849</v>
      </c>
      <c r="E95" s="266" t="s">
        <v>23</v>
      </c>
      <c r="F95" s="267" t="s">
        <v>850</v>
      </c>
      <c r="G95" s="265"/>
      <c r="H95" s="268">
        <v>2.9329999999999998</v>
      </c>
      <c r="I95" s="269"/>
      <c r="J95" s="265"/>
      <c r="K95" s="265"/>
      <c r="L95" s="270"/>
      <c r="M95" s="271"/>
      <c r="N95" s="272"/>
      <c r="O95" s="272"/>
      <c r="P95" s="272"/>
      <c r="Q95" s="272"/>
      <c r="R95" s="272"/>
      <c r="S95" s="272"/>
      <c r="T95" s="273"/>
      <c r="AT95" s="274" t="s">
        <v>849</v>
      </c>
      <c r="AU95" s="274" t="s">
        <v>83</v>
      </c>
      <c r="AV95" s="12" t="s">
        <v>83</v>
      </c>
      <c r="AW95" s="12" t="s">
        <v>38</v>
      </c>
      <c r="AX95" s="12" t="s">
        <v>81</v>
      </c>
      <c r="AY95" s="274" t="s">
        <v>178</v>
      </c>
    </row>
    <row r="96" s="11" customFormat="1" ht="37.44" customHeight="1">
      <c r="B96" s="220"/>
      <c r="C96" s="221"/>
      <c r="D96" s="222" t="s">
        <v>73</v>
      </c>
      <c r="E96" s="223" t="s">
        <v>189</v>
      </c>
      <c r="F96" s="223" t="s">
        <v>190</v>
      </c>
      <c r="G96" s="221"/>
      <c r="H96" s="221"/>
      <c r="I96" s="224"/>
      <c r="J96" s="225">
        <f>BK96</f>
        <v>0</v>
      </c>
      <c r="K96" s="221"/>
      <c r="L96" s="226"/>
      <c r="M96" s="227"/>
      <c r="N96" s="228"/>
      <c r="O96" s="228"/>
      <c r="P96" s="229">
        <f>P97</f>
        <v>0</v>
      </c>
      <c r="Q96" s="228"/>
      <c r="R96" s="229">
        <f>R97</f>
        <v>2.016</v>
      </c>
      <c r="S96" s="228"/>
      <c r="T96" s="230">
        <f>T97</f>
        <v>0</v>
      </c>
      <c r="AR96" s="231" t="s">
        <v>191</v>
      </c>
      <c r="AT96" s="232" t="s">
        <v>73</v>
      </c>
      <c r="AU96" s="232" t="s">
        <v>74</v>
      </c>
      <c r="AY96" s="231" t="s">
        <v>178</v>
      </c>
      <c r="BK96" s="233">
        <f>BK97</f>
        <v>0</v>
      </c>
    </row>
    <row r="97" s="11" customFormat="1" ht="19.92" customHeight="1">
      <c r="B97" s="220"/>
      <c r="C97" s="221"/>
      <c r="D97" s="222" t="s">
        <v>73</v>
      </c>
      <c r="E97" s="234" t="s">
        <v>192</v>
      </c>
      <c r="F97" s="234" t="s">
        <v>193</v>
      </c>
      <c r="G97" s="221"/>
      <c r="H97" s="221"/>
      <c r="I97" s="224"/>
      <c r="J97" s="235">
        <f>BK97</f>
        <v>0</v>
      </c>
      <c r="K97" s="221"/>
      <c r="L97" s="226"/>
      <c r="M97" s="227"/>
      <c r="N97" s="228"/>
      <c r="O97" s="228"/>
      <c r="P97" s="229">
        <f>SUM(P98:P102)</f>
        <v>0</v>
      </c>
      <c r="Q97" s="228"/>
      <c r="R97" s="229">
        <f>SUM(R98:R102)</f>
        <v>2.016</v>
      </c>
      <c r="S97" s="228"/>
      <c r="T97" s="230">
        <f>SUM(T98:T102)</f>
        <v>0</v>
      </c>
      <c r="AR97" s="231" t="s">
        <v>191</v>
      </c>
      <c r="AT97" s="232" t="s">
        <v>73</v>
      </c>
      <c r="AU97" s="232" t="s">
        <v>81</v>
      </c>
      <c r="AY97" s="231" t="s">
        <v>178</v>
      </c>
      <c r="BK97" s="233">
        <f>SUM(BK98:BK102)</f>
        <v>0</v>
      </c>
    </row>
    <row r="98" s="1" customFormat="1" ht="51" customHeight="1">
      <c r="B98" s="47"/>
      <c r="C98" s="236" t="s">
        <v>191</v>
      </c>
      <c r="D98" s="236" t="s">
        <v>180</v>
      </c>
      <c r="E98" s="237" t="s">
        <v>851</v>
      </c>
      <c r="F98" s="238" t="s">
        <v>852</v>
      </c>
      <c r="G98" s="239" t="s">
        <v>183</v>
      </c>
      <c r="H98" s="240">
        <v>1</v>
      </c>
      <c r="I98" s="241"/>
      <c r="J98" s="242">
        <f>ROUND(I98*H98,2)</f>
        <v>0</v>
      </c>
      <c r="K98" s="238" t="s">
        <v>184</v>
      </c>
      <c r="L98" s="73"/>
      <c r="M98" s="243" t="s">
        <v>23</v>
      </c>
      <c r="N98" s="244" t="s">
        <v>45</v>
      </c>
      <c r="O98" s="48"/>
      <c r="P98" s="245">
        <f>O98*H98</f>
        <v>0</v>
      </c>
      <c r="Q98" s="245">
        <v>0</v>
      </c>
      <c r="R98" s="245">
        <f>Q98*H98</f>
        <v>0</v>
      </c>
      <c r="S98" s="245">
        <v>0</v>
      </c>
      <c r="T98" s="246">
        <f>S98*H98</f>
        <v>0</v>
      </c>
      <c r="AR98" s="25" t="s">
        <v>196</v>
      </c>
      <c r="AT98" s="25" t="s">
        <v>180</v>
      </c>
      <c r="AU98" s="25" t="s">
        <v>83</v>
      </c>
      <c r="AY98" s="25" t="s">
        <v>178</v>
      </c>
      <c r="BE98" s="247">
        <f>IF(N98="základní",J98,0)</f>
        <v>0</v>
      </c>
      <c r="BF98" s="247">
        <f>IF(N98="snížená",J98,0)</f>
        <v>0</v>
      </c>
      <c r="BG98" s="247">
        <f>IF(N98="zákl. přenesená",J98,0)</f>
        <v>0</v>
      </c>
      <c r="BH98" s="247">
        <f>IF(N98="sníž. přenesená",J98,0)</f>
        <v>0</v>
      </c>
      <c r="BI98" s="247">
        <f>IF(N98="nulová",J98,0)</f>
        <v>0</v>
      </c>
      <c r="BJ98" s="25" t="s">
        <v>81</v>
      </c>
      <c r="BK98" s="247">
        <f>ROUND(I98*H98,2)</f>
        <v>0</v>
      </c>
      <c r="BL98" s="25" t="s">
        <v>196</v>
      </c>
      <c r="BM98" s="25" t="s">
        <v>853</v>
      </c>
    </row>
    <row r="99" s="1" customFormat="1" ht="63.75" customHeight="1">
      <c r="B99" s="47"/>
      <c r="C99" s="236" t="s">
        <v>185</v>
      </c>
      <c r="D99" s="236" t="s">
        <v>180</v>
      </c>
      <c r="E99" s="237" t="s">
        <v>854</v>
      </c>
      <c r="F99" s="238" t="s">
        <v>855</v>
      </c>
      <c r="G99" s="239" t="s">
        <v>183</v>
      </c>
      <c r="H99" s="240">
        <v>1</v>
      </c>
      <c r="I99" s="241"/>
      <c r="J99" s="242">
        <f>ROUND(I99*H99,2)</f>
        <v>0</v>
      </c>
      <c r="K99" s="238" t="s">
        <v>184</v>
      </c>
      <c r="L99" s="73"/>
      <c r="M99" s="243" t="s">
        <v>23</v>
      </c>
      <c r="N99" s="244" t="s">
        <v>45</v>
      </c>
      <c r="O99" s="48"/>
      <c r="P99" s="245">
        <f>O99*H99</f>
        <v>0</v>
      </c>
      <c r="Q99" s="245">
        <v>0</v>
      </c>
      <c r="R99" s="245">
        <f>Q99*H99</f>
        <v>0</v>
      </c>
      <c r="S99" s="245">
        <v>0</v>
      </c>
      <c r="T99" s="246">
        <f>S99*H99</f>
        <v>0</v>
      </c>
      <c r="AR99" s="25" t="s">
        <v>196</v>
      </c>
      <c r="AT99" s="25" t="s">
        <v>180</v>
      </c>
      <c r="AU99" s="25" t="s">
        <v>83</v>
      </c>
      <c r="AY99" s="25" t="s">
        <v>178</v>
      </c>
      <c r="BE99" s="247">
        <f>IF(N99="základní",J99,0)</f>
        <v>0</v>
      </c>
      <c r="BF99" s="247">
        <f>IF(N99="snížená",J99,0)</f>
        <v>0</v>
      </c>
      <c r="BG99" s="247">
        <f>IF(N99="zákl. přenesená",J99,0)</f>
        <v>0</v>
      </c>
      <c r="BH99" s="247">
        <f>IF(N99="sníž. přenesená",J99,0)</f>
        <v>0</v>
      </c>
      <c r="BI99" s="247">
        <f>IF(N99="nulová",J99,0)</f>
        <v>0</v>
      </c>
      <c r="BJ99" s="25" t="s">
        <v>81</v>
      </c>
      <c r="BK99" s="247">
        <f>ROUND(I99*H99,2)</f>
        <v>0</v>
      </c>
      <c r="BL99" s="25" t="s">
        <v>196</v>
      </c>
      <c r="BM99" s="25" t="s">
        <v>856</v>
      </c>
    </row>
    <row r="100" s="1" customFormat="1" ht="51" customHeight="1">
      <c r="B100" s="47"/>
      <c r="C100" s="236" t="s">
        <v>208</v>
      </c>
      <c r="D100" s="236" t="s">
        <v>180</v>
      </c>
      <c r="E100" s="237" t="s">
        <v>857</v>
      </c>
      <c r="F100" s="238" t="s">
        <v>858</v>
      </c>
      <c r="G100" s="239" t="s">
        <v>183</v>
      </c>
      <c r="H100" s="240">
        <v>2</v>
      </c>
      <c r="I100" s="241"/>
      <c r="J100" s="242">
        <f>ROUND(I100*H100,2)</f>
        <v>0</v>
      </c>
      <c r="K100" s="238" t="s">
        <v>184</v>
      </c>
      <c r="L100" s="73"/>
      <c r="M100" s="243" t="s">
        <v>23</v>
      </c>
      <c r="N100" s="244" t="s">
        <v>45</v>
      </c>
      <c r="O100" s="48"/>
      <c r="P100" s="245">
        <f>O100*H100</f>
        <v>0</v>
      </c>
      <c r="Q100" s="245">
        <v>0</v>
      </c>
      <c r="R100" s="245">
        <f>Q100*H100</f>
        <v>0</v>
      </c>
      <c r="S100" s="245">
        <v>0</v>
      </c>
      <c r="T100" s="246">
        <f>S100*H100</f>
        <v>0</v>
      </c>
      <c r="AR100" s="25" t="s">
        <v>196</v>
      </c>
      <c r="AT100" s="25" t="s">
        <v>180</v>
      </c>
      <c r="AU100" s="25" t="s">
        <v>83</v>
      </c>
      <c r="AY100" s="25" t="s">
        <v>178</v>
      </c>
      <c r="BE100" s="247">
        <f>IF(N100="základní",J100,0)</f>
        <v>0</v>
      </c>
      <c r="BF100" s="247">
        <f>IF(N100="snížená",J100,0)</f>
        <v>0</v>
      </c>
      <c r="BG100" s="247">
        <f>IF(N100="zákl. přenesená",J100,0)</f>
        <v>0</v>
      </c>
      <c r="BH100" s="247">
        <f>IF(N100="sníž. přenesená",J100,0)</f>
        <v>0</v>
      </c>
      <c r="BI100" s="247">
        <f>IF(N100="nulová",J100,0)</f>
        <v>0</v>
      </c>
      <c r="BJ100" s="25" t="s">
        <v>81</v>
      </c>
      <c r="BK100" s="247">
        <f>ROUND(I100*H100,2)</f>
        <v>0</v>
      </c>
      <c r="BL100" s="25" t="s">
        <v>196</v>
      </c>
      <c r="BM100" s="25" t="s">
        <v>859</v>
      </c>
    </row>
    <row r="101" s="1" customFormat="1" ht="63.75" customHeight="1">
      <c r="B101" s="47"/>
      <c r="C101" s="236" t="s">
        <v>215</v>
      </c>
      <c r="D101" s="236" t="s">
        <v>180</v>
      </c>
      <c r="E101" s="237" t="s">
        <v>860</v>
      </c>
      <c r="F101" s="238" t="s">
        <v>861</v>
      </c>
      <c r="G101" s="239" t="s">
        <v>183</v>
      </c>
      <c r="H101" s="240">
        <v>18</v>
      </c>
      <c r="I101" s="241"/>
      <c r="J101" s="242">
        <f>ROUND(I101*H101,2)</f>
        <v>0</v>
      </c>
      <c r="K101" s="238" t="s">
        <v>184</v>
      </c>
      <c r="L101" s="73"/>
      <c r="M101" s="243" t="s">
        <v>23</v>
      </c>
      <c r="N101" s="244" t="s">
        <v>45</v>
      </c>
      <c r="O101" s="48"/>
      <c r="P101" s="245">
        <f>O101*H101</f>
        <v>0</v>
      </c>
      <c r="Q101" s="245">
        <v>0.112</v>
      </c>
      <c r="R101" s="245">
        <f>Q101*H101</f>
        <v>2.016</v>
      </c>
      <c r="S101" s="245">
        <v>0</v>
      </c>
      <c r="T101" s="246">
        <f>S101*H101</f>
        <v>0</v>
      </c>
      <c r="AR101" s="25" t="s">
        <v>196</v>
      </c>
      <c r="AT101" s="25" t="s">
        <v>180</v>
      </c>
      <c r="AU101" s="25" t="s">
        <v>83</v>
      </c>
      <c r="AY101" s="25" t="s">
        <v>178</v>
      </c>
      <c r="BE101" s="247">
        <f>IF(N101="základní",J101,0)</f>
        <v>0</v>
      </c>
      <c r="BF101" s="247">
        <f>IF(N101="snížená",J101,0)</f>
        <v>0</v>
      </c>
      <c r="BG101" s="247">
        <f>IF(N101="zákl. přenesená",J101,0)</f>
        <v>0</v>
      </c>
      <c r="BH101" s="247">
        <f>IF(N101="sníž. přenesená",J101,0)</f>
        <v>0</v>
      </c>
      <c r="BI101" s="247">
        <f>IF(N101="nulová",J101,0)</f>
        <v>0</v>
      </c>
      <c r="BJ101" s="25" t="s">
        <v>81</v>
      </c>
      <c r="BK101" s="247">
        <f>ROUND(I101*H101,2)</f>
        <v>0</v>
      </c>
      <c r="BL101" s="25" t="s">
        <v>196</v>
      </c>
      <c r="BM101" s="25" t="s">
        <v>862</v>
      </c>
    </row>
    <row r="102" s="1" customFormat="1" ht="51" customHeight="1">
      <c r="B102" s="47"/>
      <c r="C102" s="236" t="s">
        <v>245</v>
      </c>
      <c r="D102" s="236" t="s">
        <v>180</v>
      </c>
      <c r="E102" s="237" t="s">
        <v>863</v>
      </c>
      <c r="F102" s="238" t="s">
        <v>864</v>
      </c>
      <c r="G102" s="239" t="s">
        <v>183</v>
      </c>
      <c r="H102" s="240">
        <v>6</v>
      </c>
      <c r="I102" s="241"/>
      <c r="J102" s="242">
        <f>ROUND(I102*H102,2)</f>
        <v>0</v>
      </c>
      <c r="K102" s="238" t="s">
        <v>184</v>
      </c>
      <c r="L102" s="73"/>
      <c r="M102" s="243" t="s">
        <v>23</v>
      </c>
      <c r="N102" s="275" t="s">
        <v>45</v>
      </c>
      <c r="O102" s="262"/>
      <c r="P102" s="276">
        <f>O102*H102</f>
        <v>0</v>
      </c>
      <c r="Q102" s="276">
        <v>0</v>
      </c>
      <c r="R102" s="276">
        <f>Q102*H102</f>
        <v>0</v>
      </c>
      <c r="S102" s="276">
        <v>0</v>
      </c>
      <c r="T102" s="277">
        <f>S102*H102</f>
        <v>0</v>
      </c>
      <c r="AR102" s="25" t="s">
        <v>196</v>
      </c>
      <c r="AT102" s="25" t="s">
        <v>180</v>
      </c>
      <c r="AU102" s="25" t="s">
        <v>83</v>
      </c>
      <c r="AY102" s="25" t="s">
        <v>178</v>
      </c>
      <c r="BE102" s="247">
        <f>IF(N102="základní",J102,0)</f>
        <v>0</v>
      </c>
      <c r="BF102" s="247">
        <f>IF(N102="snížená",J102,0)</f>
        <v>0</v>
      </c>
      <c r="BG102" s="247">
        <f>IF(N102="zákl. přenesená",J102,0)</f>
        <v>0</v>
      </c>
      <c r="BH102" s="247">
        <f>IF(N102="sníž. přenesená",J102,0)</f>
        <v>0</v>
      </c>
      <c r="BI102" s="247">
        <f>IF(N102="nulová",J102,0)</f>
        <v>0</v>
      </c>
      <c r="BJ102" s="25" t="s">
        <v>81</v>
      </c>
      <c r="BK102" s="247">
        <f>ROUND(I102*H102,2)</f>
        <v>0</v>
      </c>
      <c r="BL102" s="25" t="s">
        <v>196</v>
      </c>
      <c r="BM102" s="25" t="s">
        <v>865</v>
      </c>
    </row>
    <row r="103" s="1" customFormat="1" ht="6.96" customHeight="1">
      <c r="B103" s="68"/>
      <c r="C103" s="69"/>
      <c r="D103" s="69"/>
      <c r="E103" s="69"/>
      <c r="F103" s="69"/>
      <c r="G103" s="69"/>
      <c r="H103" s="69"/>
      <c r="I103" s="179"/>
      <c r="J103" s="69"/>
      <c r="K103" s="69"/>
      <c r="L103" s="73"/>
    </row>
  </sheetData>
  <sheetProtection sheet="1" autoFilter="0" formatColumns="0" formatRows="0" objects="1" scenarios="1" spinCount="100000" saltValue="5Z0YeLWT4DegHMsruJ9Q6gtaeg2MoD+bWmkXdt1Abx+V8xZxj1oqtT3Ma8xConFPaPlwrMPz6/StxgKx817UZw==" hashValue="7fjh33+3tFa+UsbY708JmGvhrzNN0B9o2YRGvq5Ykkrw0cMbYkYyP4dn3ZR3/u74rIuG2RYLxYzj+0/8Id/8Fw==" algorithmName="SHA-512" password="CC35"/>
  <autoFilter ref="C86:K102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5:H75"/>
    <mergeCell ref="E77:H77"/>
    <mergeCell ref="E79:H79"/>
    <mergeCell ref="G1:H1"/>
    <mergeCell ref="L2:V2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2"/>
      <c r="B1" s="150"/>
      <c r="C1" s="150"/>
      <c r="D1" s="151" t="s">
        <v>1</v>
      </c>
      <c r="E1" s="150"/>
      <c r="F1" s="152" t="s">
        <v>142</v>
      </c>
      <c r="G1" s="152" t="s">
        <v>143</v>
      </c>
      <c r="H1" s="152"/>
      <c r="I1" s="153"/>
      <c r="J1" s="152" t="s">
        <v>144</v>
      </c>
      <c r="K1" s="151" t="s">
        <v>145</v>
      </c>
      <c r="L1" s="152" t="s">
        <v>146</v>
      </c>
      <c r="M1" s="152"/>
      <c r="N1" s="152"/>
      <c r="O1" s="152"/>
      <c r="P1" s="152"/>
      <c r="Q1" s="152"/>
      <c r="R1" s="152"/>
      <c r="S1" s="152"/>
      <c r="T1" s="152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ht="36.96" customHeight="1">
      <c r="L2"/>
      <c r="AT2" s="25" t="s">
        <v>115</v>
      </c>
    </row>
    <row r="3" ht="6.96" customHeight="1">
      <c r="B3" s="26"/>
      <c r="C3" s="27"/>
      <c r="D3" s="27"/>
      <c r="E3" s="27"/>
      <c r="F3" s="27"/>
      <c r="G3" s="27"/>
      <c r="H3" s="27"/>
      <c r="I3" s="154"/>
      <c r="J3" s="27"/>
      <c r="K3" s="28"/>
      <c r="AT3" s="25" t="s">
        <v>83</v>
      </c>
    </row>
    <row r="4" ht="36.96" customHeight="1">
      <c r="B4" s="29"/>
      <c r="C4" s="30"/>
      <c r="D4" s="31" t="s">
        <v>147</v>
      </c>
      <c r="E4" s="30"/>
      <c r="F4" s="30"/>
      <c r="G4" s="30"/>
      <c r="H4" s="30"/>
      <c r="I4" s="155"/>
      <c r="J4" s="30"/>
      <c r="K4" s="32"/>
      <c r="M4" s="33" t="s">
        <v>12</v>
      </c>
      <c r="AT4" s="25" t="s">
        <v>6</v>
      </c>
    </row>
    <row r="5" ht="6.96" customHeight="1">
      <c r="B5" s="29"/>
      <c r="C5" s="30"/>
      <c r="D5" s="30"/>
      <c r="E5" s="30"/>
      <c r="F5" s="30"/>
      <c r="G5" s="30"/>
      <c r="H5" s="30"/>
      <c r="I5" s="155"/>
      <c r="J5" s="30"/>
      <c r="K5" s="32"/>
    </row>
    <row r="6">
      <c r="B6" s="29"/>
      <c r="C6" s="30"/>
      <c r="D6" s="41" t="s">
        <v>18</v>
      </c>
      <c r="E6" s="30"/>
      <c r="F6" s="30"/>
      <c r="G6" s="30"/>
      <c r="H6" s="30"/>
      <c r="I6" s="155"/>
      <c r="J6" s="30"/>
      <c r="K6" s="32"/>
    </row>
    <row r="7" ht="16.5" customHeight="1">
      <c r="B7" s="29"/>
      <c r="C7" s="30"/>
      <c r="D7" s="30"/>
      <c r="E7" s="156" t="str">
        <f>'Rekapitulace stavby'!K6</f>
        <v>Zvýšení bezpečnosti na železničních přejezdech v km 12,960 a 23,750 v ŽST Straškov</v>
      </c>
      <c r="F7" s="41"/>
      <c r="G7" s="41"/>
      <c r="H7" s="41"/>
      <c r="I7" s="155"/>
      <c r="J7" s="30"/>
      <c r="K7" s="32"/>
    </row>
    <row r="8">
      <c r="B8" s="29"/>
      <c r="C8" s="30"/>
      <c r="D8" s="41" t="s">
        <v>148</v>
      </c>
      <c r="E8" s="30"/>
      <c r="F8" s="30"/>
      <c r="G8" s="30"/>
      <c r="H8" s="30"/>
      <c r="I8" s="155"/>
      <c r="J8" s="30"/>
      <c r="K8" s="32"/>
    </row>
    <row r="9" s="1" customFormat="1" ht="16.5" customHeight="1">
      <c r="B9" s="47"/>
      <c r="C9" s="48"/>
      <c r="D9" s="48"/>
      <c r="E9" s="156" t="s">
        <v>838</v>
      </c>
      <c r="F9" s="48"/>
      <c r="G9" s="48"/>
      <c r="H9" s="48"/>
      <c r="I9" s="157"/>
      <c r="J9" s="48"/>
      <c r="K9" s="52"/>
    </row>
    <row r="10" s="1" customFormat="1">
      <c r="B10" s="47"/>
      <c r="C10" s="48"/>
      <c r="D10" s="41" t="s">
        <v>150</v>
      </c>
      <c r="E10" s="48"/>
      <c r="F10" s="48"/>
      <c r="G10" s="48"/>
      <c r="H10" s="48"/>
      <c r="I10" s="157"/>
      <c r="J10" s="48"/>
      <c r="K10" s="52"/>
    </row>
    <row r="11" s="1" customFormat="1" ht="36.96" customHeight="1">
      <c r="B11" s="47"/>
      <c r="C11" s="48"/>
      <c r="D11" s="48"/>
      <c r="E11" s="158" t="s">
        <v>866</v>
      </c>
      <c r="F11" s="48"/>
      <c r="G11" s="48"/>
      <c r="H11" s="48"/>
      <c r="I11" s="157"/>
      <c r="J11" s="48"/>
      <c r="K11" s="52"/>
    </row>
    <row r="12" s="1" customFormat="1">
      <c r="B12" s="47"/>
      <c r="C12" s="48"/>
      <c r="D12" s="48"/>
      <c r="E12" s="48"/>
      <c r="F12" s="48"/>
      <c r="G12" s="48"/>
      <c r="H12" s="48"/>
      <c r="I12" s="157"/>
      <c r="J12" s="48"/>
      <c r="K12" s="52"/>
    </row>
    <row r="13" s="1" customFormat="1" ht="14.4" customHeight="1">
      <c r="B13" s="47"/>
      <c r="C13" s="48"/>
      <c r="D13" s="41" t="s">
        <v>20</v>
      </c>
      <c r="E13" s="48"/>
      <c r="F13" s="36" t="s">
        <v>23</v>
      </c>
      <c r="G13" s="48"/>
      <c r="H13" s="48"/>
      <c r="I13" s="159" t="s">
        <v>22</v>
      </c>
      <c r="J13" s="36" t="s">
        <v>23</v>
      </c>
      <c r="K13" s="52"/>
    </row>
    <row r="14" s="1" customFormat="1" ht="14.4" customHeight="1">
      <c r="B14" s="47"/>
      <c r="C14" s="48"/>
      <c r="D14" s="41" t="s">
        <v>24</v>
      </c>
      <c r="E14" s="48"/>
      <c r="F14" s="36" t="s">
        <v>25</v>
      </c>
      <c r="G14" s="48"/>
      <c r="H14" s="48"/>
      <c r="I14" s="159" t="s">
        <v>26</v>
      </c>
      <c r="J14" s="160" t="str">
        <f>'Rekapitulace stavby'!AN8</f>
        <v>24. 10. 2018</v>
      </c>
      <c r="K14" s="52"/>
    </row>
    <row r="15" s="1" customFormat="1" ht="10.8" customHeight="1">
      <c r="B15" s="47"/>
      <c r="C15" s="48"/>
      <c r="D15" s="48"/>
      <c r="E15" s="48"/>
      <c r="F15" s="48"/>
      <c r="G15" s="48"/>
      <c r="H15" s="48"/>
      <c r="I15" s="157"/>
      <c r="J15" s="48"/>
      <c r="K15" s="52"/>
    </row>
    <row r="16" s="1" customFormat="1" ht="14.4" customHeight="1">
      <c r="B16" s="47"/>
      <c r="C16" s="48"/>
      <c r="D16" s="41" t="s">
        <v>28</v>
      </c>
      <c r="E16" s="48"/>
      <c r="F16" s="48"/>
      <c r="G16" s="48"/>
      <c r="H16" s="48"/>
      <c r="I16" s="159" t="s">
        <v>29</v>
      </c>
      <c r="J16" s="36" t="str">
        <f>IF('Rekapitulace stavby'!AN10="","",'Rekapitulace stavby'!AN10)</f>
        <v>70994234</v>
      </c>
      <c r="K16" s="52"/>
    </row>
    <row r="17" s="1" customFormat="1" ht="18" customHeight="1">
      <c r="B17" s="47"/>
      <c r="C17" s="48"/>
      <c r="D17" s="48"/>
      <c r="E17" s="36" t="str">
        <f>IF('Rekapitulace stavby'!E11="","",'Rekapitulace stavby'!E11)</f>
        <v>SŽDC, s.o.</v>
      </c>
      <c r="F17" s="48"/>
      <c r="G17" s="48"/>
      <c r="H17" s="48"/>
      <c r="I17" s="159" t="s">
        <v>32</v>
      </c>
      <c r="J17" s="36" t="str">
        <f>IF('Rekapitulace stavby'!AN11="","",'Rekapitulace stavby'!AN11)</f>
        <v>CZ70994234</v>
      </c>
      <c r="K17" s="52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157"/>
      <c r="J18" s="48"/>
      <c r="K18" s="52"/>
    </row>
    <row r="19" s="1" customFormat="1" ht="14.4" customHeight="1">
      <c r="B19" s="47"/>
      <c r="C19" s="48"/>
      <c r="D19" s="41" t="s">
        <v>34</v>
      </c>
      <c r="E19" s="48"/>
      <c r="F19" s="48"/>
      <c r="G19" s="48"/>
      <c r="H19" s="48"/>
      <c r="I19" s="159" t="s">
        <v>29</v>
      </c>
      <c r="J19" s="36" t="str">
        <f>IF('Rekapitulace stavby'!AN13="Vyplň údaj","",IF('Rekapitulace stavby'!AN13="","",'Rekapitulace stavby'!AN13))</f>
        <v/>
      </c>
      <c r="K19" s="52"/>
    </row>
    <row r="20" s="1" customFormat="1" ht="18" customHeight="1">
      <c r="B20" s="47"/>
      <c r="C20" s="48"/>
      <c r="D20" s="48"/>
      <c r="E20" s="36" t="str">
        <f>IF('Rekapitulace stavby'!E14="Vyplň údaj","",IF('Rekapitulace stavby'!E14="","",'Rekapitulace stavby'!E14))</f>
        <v/>
      </c>
      <c r="F20" s="48"/>
      <c r="G20" s="48"/>
      <c r="H20" s="48"/>
      <c r="I20" s="159" t="s">
        <v>32</v>
      </c>
      <c r="J20" s="36" t="str">
        <f>IF('Rekapitulace stavby'!AN14="Vyplň údaj","",IF('Rekapitulace stavby'!AN14="","",'Rekapitulace stavby'!AN14))</f>
        <v/>
      </c>
      <c r="K20" s="52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157"/>
      <c r="J21" s="48"/>
      <c r="K21" s="52"/>
    </row>
    <row r="22" s="1" customFormat="1" ht="14.4" customHeight="1">
      <c r="B22" s="47"/>
      <c r="C22" s="48"/>
      <c r="D22" s="41" t="s">
        <v>36</v>
      </c>
      <c r="E22" s="48"/>
      <c r="F22" s="48"/>
      <c r="G22" s="48"/>
      <c r="H22" s="48"/>
      <c r="I22" s="159" t="s">
        <v>29</v>
      </c>
      <c r="J22" s="36" t="str">
        <f>IF('Rekapitulace stavby'!AN16="","",'Rekapitulace stavby'!AN16)</f>
        <v/>
      </c>
      <c r="K22" s="52"/>
    </row>
    <row r="23" s="1" customFormat="1" ht="18" customHeight="1">
      <c r="B23" s="47"/>
      <c r="C23" s="48"/>
      <c r="D23" s="48"/>
      <c r="E23" s="36" t="str">
        <f>IF('Rekapitulace stavby'!E17="","",'Rekapitulace stavby'!E17)</f>
        <v xml:space="preserve"> </v>
      </c>
      <c r="F23" s="48"/>
      <c r="G23" s="48"/>
      <c r="H23" s="48"/>
      <c r="I23" s="159" t="s">
        <v>32</v>
      </c>
      <c r="J23" s="36" t="str">
        <f>IF('Rekapitulace stavby'!AN17="","",'Rekapitulace stavby'!AN17)</f>
        <v/>
      </c>
      <c r="K23" s="52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157"/>
      <c r="J24" s="48"/>
      <c r="K24" s="52"/>
    </row>
    <row r="25" s="1" customFormat="1" ht="14.4" customHeight="1">
      <c r="B25" s="47"/>
      <c r="C25" s="48"/>
      <c r="D25" s="41" t="s">
        <v>39</v>
      </c>
      <c r="E25" s="48"/>
      <c r="F25" s="48"/>
      <c r="G25" s="48"/>
      <c r="H25" s="48"/>
      <c r="I25" s="157"/>
      <c r="J25" s="48"/>
      <c r="K25" s="52"/>
    </row>
    <row r="26" s="7" customFormat="1" ht="16.5" customHeight="1">
      <c r="B26" s="161"/>
      <c r="C26" s="162"/>
      <c r="D26" s="162"/>
      <c r="E26" s="45" t="s">
        <v>23</v>
      </c>
      <c r="F26" s="45"/>
      <c r="G26" s="45"/>
      <c r="H26" s="45"/>
      <c r="I26" s="163"/>
      <c r="J26" s="162"/>
      <c r="K26" s="164"/>
    </row>
    <row r="27" s="1" customFormat="1" ht="6.96" customHeight="1">
      <c r="B27" s="47"/>
      <c r="C27" s="48"/>
      <c r="D27" s="48"/>
      <c r="E27" s="48"/>
      <c r="F27" s="48"/>
      <c r="G27" s="48"/>
      <c r="H27" s="48"/>
      <c r="I27" s="157"/>
      <c r="J27" s="48"/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65"/>
      <c r="J28" s="107"/>
      <c r="K28" s="166"/>
    </row>
    <row r="29" s="1" customFormat="1" ht="25.44" customHeight="1">
      <c r="B29" s="47"/>
      <c r="C29" s="48"/>
      <c r="D29" s="167" t="s">
        <v>40</v>
      </c>
      <c r="E29" s="48"/>
      <c r="F29" s="48"/>
      <c r="G29" s="48"/>
      <c r="H29" s="48"/>
      <c r="I29" s="157"/>
      <c r="J29" s="168">
        <f>ROUND(J83,2)</f>
        <v>0</v>
      </c>
      <c r="K29" s="52"/>
    </row>
    <row r="30" s="1" customFormat="1" ht="6.96" customHeight="1">
      <c r="B30" s="47"/>
      <c r="C30" s="48"/>
      <c r="D30" s="107"/>
      <c r="E30" s="107"/>
      <c r="F30" s="107"/>
      <c r="G30" s="107"/>
      <c r="H30" s="107"/>
      <c r="I30" s="165"/>
      <c r="J30" s="107"/>
      <c r="K30" s="166"/>
    </row>
    <row r="31" s="1" customFormat="1" ht="14.4" customHeight="1">
      <c r="B31" s="47"/>
      <c r="C31" s="48"/>
      <c r="D31" s="48"/>
      <c r="E31" s="48"/>
      <c r="F31" s="53" t="s">
        <v>42</v>
      </c>
      <c r="G31" s="48"/>
      <c r="H31" s="48"/>
      <c r="I31" s="169" t="s">
        <v>41</v>
      </c>
      <c r="J31" s="53" t="s">
        <v>43</v>
      </c>
      <c r="K31" s="52"/>
    </row>
    <row r="32" s="1" customFormat="1" ht="14.4" customHeight="1">
      <c r="B32" s="47"/>
      <c r="C32" s="48"/>
      <c r="D32" s="56" t="s">
        <v>44</v>
      </c>
      <c r="E32" s="56" t="s">
        <v>45</v>
      </c>
      <c r="F32" s="170">
        <f>ROUND(SUM(BE83:BE168), 2)</f>
        <v>0</v>
      </c>
      <c r="G32" s="48"/>
      <c r="H32" s="48"/>
      <c r="I32" s="171">
        <v>0.20999999999999999</v>
      </c>
      <c r="J32" s="170">
        <f>ROUND(ROUND((SUM(BE83:BE168)), 2)*I32, 2)</f>
        <v>0</v>
      </c>
      <c r="K32" s="52"/>
    </row>
    <row r="33" s="1" customFormat="1" ht="14.4" customHeight="1">
      <c r="B33" s="47"/>
      <c r="C33" s="48"/>
      <c r="D33" s="48"/>
      <c r="E33" s="56" t="s">
        <v>46</v>
      </c>
      <c r="F33" s="170">
        <f>ROUND(SUM(BF83:BF168), 2)</f>
        <v>0</v>
      </c>
      <c r="G33" s="48"/>
      <c r="H33" s="48"/>
      <c r="I33" s="171">
        <v>0.14999999999999999</v>
      </c>
      <c r="J33" s="170">
        <f>ROUND(ROUND((SUM(BF83:BF168)), 2)*I33, 2)</f>
        <v>0</v>
      </c>
      <c r="K33" s="52"/>
    </row>
    <row r="34" hidden="1" s="1" customFormat="1" ht="14.4" customHeight="1">
      <c r="B34" s="47"/>
      <c r="C34" s="48"/>
      <c r="D34" s="48"/>
      <c r="E34" s="56" t="s">
        <v>47</v>
      </c>
      <c r="F34" s="170">
        <f>ROUND(SUM(BG83:BG168), 2)</f>
        <v>0</v>
      </c>
      <c r="G34" s="48"/>
      <c r="H34" s="48"/>
      <c r="I34" s="171">
        <v>0.20999999999999999</v>
      </c>
      <c r="J34" s="170">
        <v>0</v>
      </c>
      <c r="K34" s="52"/>
    </row>
    <row r="35" hidden="1" s="1" customFormat="1" ht="14.4" customHeight="1">
      <c r="B35" s="47"/>
      <c r="C35" s="48"/>
      <c r="D35" s="48"/>
      <c r="E35" s="56" t="s">
        <v>48</v>
      </c>
      <c r="F35" s="170">
        <f>ROUND(SUM(BH83:BH168), 2)</f>
        <v>0</v>
      </c>
      <c r="G35" s="48"/>
      <c r="H35" s="48"/>
      <c r="I35" s="171">
        <v>0.14999999999999999</v>
      </c>
      <c r="J35" s="170">
        <v>0</v>
      </c>
      <c r="K35" s="52"/>
    </row>
    <row r="36" hidden="1" s="1" customFormat="1" ht="14.4" customHeight="1">
      <c r="B36" s="47"/>
      <c r="C36" s="48"/>
      <c r="D36" s="48"/>
      <c r="E36" s="56" t="s">
        <v>49</v>
      </c>
      <c r="F36" s="170">
        <f>ROUND(SUM(BI83:BI168), 2)</f>
        <v>0</v>
      </c>
      <c r="G36" s="48"/>
      <c r="H36" s="48"/>
      <c r="I36" s="171">
        <v>0</v>
      </c>
      <c r="J36" s="170">
        <v>0</v>
      </c>
      <c r="K36" s="5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157"/>
      <c r="J37" s="48"/>
      <c r="K37" s="52"/>
    </row>
    <row r="38" s="1" customFormat="1" ht="25.44" customHeight="1">
      <c r="B38" s="47"/>
      <c r="C38" s="172"/>
      <c r="D38" s="173" t="s">
        <v>50</v>
      </c>
      <c r="E38" s="99"/>
      <c r="F38" s="99"/>
      <c r="G38" s="174" t="s">
        <v>51</v>
      </c>
      <c r="H38" s="175" t="s">
        <v>52</v>
      </c>
      <c r="I38" s="176"/>
      <c r="J38" s="177">
        <f>SUM(J29:J36)</f>
        <v>0</v>
      </c>
      <c r="K38" s="178"/>
    </row>
    <row r="39" s="1" customFormat="1" ht="14.4" customHeight="1">
      <c r="B39" s="68"/>
      <c r="C39" s="69"/>
      <c r="D39" s="69"/>
      <c r="E39" s="69"/>
      <c r="F39" s="69"/>
      <c r="G39" s="69"/>
      <c r="H39" s="69"/>
      <c r="I39" s="179"/>
      <c r="J39" s="69"/>
      <c r="K39" s="70"/>
    </row>
    <row r="43" s="1" customFormat="1" ht="6.96" customHeight="1">
      <c r="B43" s="180"/>
      <c r="C43" s="181"/>
      <c r="D43" s="181"/>
      <c r="E43" s="181"/>
      <c r="F43" s="181"/>
      <c r="G43" s="181"/>
      <c r="H43" s="181"/>
      <c r="I43" s="182"/>
      <c r="J43" s="181"/>
      <c r="K43" s="183"/>
    </row>
    <row r="44" s="1" customFormat="1" ht="36.96" customHeight="1">
      <c r="B44" s="47"/>
      <c r="C44" s="31" t="s">
        <v>152</v>
      </c>
      <c r="D44" s="48"/>
      <c r="E44" s="48"/>
      <c r="F44" s="48"/>
      <c r="G44" s="48"/>
      <c r="H44" s="48"/>
      <c r="I44" s="157"/>
      <c r="J44" s="48"/>
      <c r="K44" s="52"/>
    </row>
    <row r="45" s="1" customFormat="1" ht="6.96" customHeight="1">
      <c r="B45" s="47"/>
      <c r="C45" s="48"/>
      <c r="D45" s="48"/>
      <c r="E45" s="48"/>
      <c r="F45" s="48"/>
      <c r="G45" s="48"/>
      <c r="H45" s="48"/>
      <c r="I45" s="157"/>
      <c r="J45" s="48"/>
      <c r="K45" s="52"/>
    </row>
    <row r="46" s="1" customFormat="1" ht="14.4" customHeight="1">
      <c r="B46" s="47"/>
      <c r="C46" s="41" t="s">
        <v>18</v>
      </c>
      <c r="D46" s="48"/>
      <c r="E46" s="48"/>
      <c r="F46" s="48"/>
      <c r="G46" s="48"/>
      <c r="H46" s="48"/>
      <c r="I46" s="157"/>
      <c r="J46" s="48"/>
      <c r="K46" s="52"/>
    </row>
    <row r="47" s="1" customFormat="1" ht="16.5" customHeight="1">
      <c r="B47" s="47"/>
      <c r="C47" s="48"/>
      <c r="D47" s="48"/>
      <c r="E47" s="156" t="str">
        <f>E7</f>
        <v>Zvýšení bezpečnosti na železničních přejezdech v km 12,960 a 23,750 v ŽST Straškov</v>
      </c>
      <c r="F47" s="41"/>
      <c r="G47" s="41"/>
      <c r="H47" s="41"/>
      <c r="I47" s="157"/>
      <c r="J47" s="48"/>
      <c r="K47" s="52"/>
    </row>
    <row r="48">
      <c r="B48" s="29"/>
      <c r="C48" s="41" t="s">
        <v>148</v>
      </c>
      <c r="D48" s="30"/>
      <c r="E48" s="30"/>
      <c r="F48" s="30"/>
      <c r="G48" s="30"/>
      <c r="H48" s="30"/>
      <c r="I48" s="155"/>
      <c r="J48" s="30"/>
      <c r="K48" s="32"/>
    </row>
    <row r="49" s="1" customFormat="1" ht="16.5" customHeight="1">
      <c r="B49" s="47"/>
      <c r="C49" s="48"/>
      <c r="D49" s="48"/>
      <c r="E49" s="156" t="s">
        <v>838</v>
      </c>
      <c r="F49" s="48"/>
      <c r="G49" s="48"/>
      <c r="H49" s="48"/>
      <c r="I49" s="157"/>
      <c r="J49" s="48"/>
      <c r="K49" s="52"/>
    </row>
    <row r="50" s="1" customFormat="1" ht="14.4" customHeight="1">
      <c r="B50" s="47"/>
      <c r="C50" s="41" t="s">
        <v>150</v>
      </c>
      <c r="D50" s="48"/>
      <c r="E50" s="48"/>
      <c r="F50" s="48"/>
      <c r="G50" s="48"/>
      <c r="H50" s="48"/>
      <c r="I50" s="157"/>
      <c r="J50" s="48"/>
      <c r="K50" s="52"/>
    </row>
    <row r="51" s="1" customFormat="1" ht="17.25" customHeight="1">
      <c r="B51" s="47"/>
      <c r="C51" s="48"/>
      <c r="D51" s="48"/>
      <c r="E51" s="158" t="str">
        <f>E11</f>
        <v>3.02 - Staniční zařízení - ÚOŽI</v>
      </c>
      <c r="F51" s="48"/>
      <c r="G51" s="48"/>
      <c r="H51" s="48"/>
      <c r="I51" s="157"/>
      <c r="J51" s="48"/>
      <c r="K51" s="52"/>
    </row>
    <row r="52" s="1" customFormat="1" ht="6.96" customHeight="1">
      <c r="B52" s="47"/>
      <c r="C52" s="48"/>
      <c r="D52" s="48"/>
      <c r="E52" s="48"/>
      <c r="F52" s="48"/>
      <c r="G52" s="48"/>
      <c r="H52" s="48"/>
      <c r="I52" s="157"/>
      <c r="J52" s="48"/>
      <c r="K52" s="52"/>
    </row>
    <row r="53" s="1" customFormat="1" ht="18" customHeight="1">
      <c r="B53" s="47"/>
      <c r="C53" s="41" t="s">
        <v>24</v>
      </c>
      <c r="D53" s="48"/>
      <c r="E53" s="48"/>
      <c r="F53" s="36" t="str">
        <f>F14</f>
        <v>Straškov</v>
      </c>
      <c r="G53" s="48"/>
      <c r="H53" s="48"/>
      <c r="I53" s="159" t="s">
        <v>26</v>
      </c>
      <c r="J53" s="160" t="str">
        <f>IF(J14="","",J14)</f>
        <v>24. 10. 2018</v>
      </c>
      <c r="K53" s="52"/>
    </row>
    <row r="54" s="1" customFormat="1" ht="6.96" customHeight="1">
      <c r="B54" s="47"/>
      <c r="C54" s="48"/>
      <c r="D54" s="48"/>
      <c r="E54" s="48"/>
      <c r="F54" s="48"/>
      <c r="G54" s="48"/>
      <c r="H54" s="48"/>
      <c r="I54" s="157"/>
      <c r="J54" s="48"/>
      <c r="K54" s="52"/>
    </row>
    <row r="55" s="1" customFormat="1">
      <c r="B55" s="47"/>
      <c r="C55" s="41" t="s">
        <v>28</v>
      </c>
      <c r="D55" s="48"/>
      <c r="E55" s="48"/>
      <c r="F55" s="36" t="str">
        <f>E17</f>
        <v>SŽDC, s.o.</v>
      </c>
      <c r="G55" s="48"/>
      <c r="H55" s="48"/>
      <c r="I55" s="159" t="s">
        <v>36</v>
      </c>
      <c r="J55" s="45" t="str">
        <f>E23</f>
        <v xml:space="preserve"> </v>
      </c>
      <c r="K55" s="52"/>
    </row>
    <row r="56" s="1" customFormat="1" ht="14.4" customHeight="1">
      <c r="B56" s="47"/>
      <c r="C56" s="41" t="s">
        <v>34</v>
      </c>
      <c r="D56" s="48"/>
      <c r="E56" s="48"/>
      <c r="F56" s="36" t="str">
        <f>IF(E20="","",E20)</f>
        <v/>
      </c>
      <c r="G56" s="48"/>
      <c r="H56" s="48"/>
      <c r="I56" s="157"/>
      <c r="J56" s="184"/>
      <c r="K56" s="52"/>
    </row>
    <row r="57" s="1" customFormat="1" ht="10.32" customHeight="1">
      <c r="B57" s="47"/>
      <c r="C57" s="48"/>
      <c r="D57" s="48"/>
      <c r="E57" s="48"/>
      <c r="F57" s="48"/>
      <c r="G57" s="48"/>
      <c r="H57" s="48"/>
      <c r="I57" s="157"/>
      <c r="J57" s="48"/>
      <c r="K57" s="52"/>
    </row>
    <row r="58" s="1" customFormat="1" ht="29.28" customHeight="1">
      <c r="B58" s="47"/>
      <c r="C58" s="185" t="s">
        <v>153</v>
      </c>
      <c r="D58" s="172"/>
      <c r="E58" s="172"/>
      <c r="F58" s="172"/>
      <c r="G58" s="172"/>
      <c r="H58" s="172"/>
      <c r="I58" s="186"/>
      <c r="J58" s="187" t="s">
        <v>154</v>
      </c>
      <c r="K58" s="188"/>
    </row>
    <row r="59" s="1" customFormat="1" ht="10.32" customHeight="1">
      <c r="B59" s="47"/>
      <c r="C59" s="48"/>
      <c r="D59" s="48"/>
      <c r="E59" s="48"/>
      <c r="F59" s="48"/>
      <c r="G59" s="48"/>
      <c r="H59" s="48"/>
      <c r="I59" s="157"/>
      <c r="J59" s="48"/>
      <c r="K59" s="52"/>
    </row>
    <row r="60" s="1" customFormat="1" ht="29.28" customHeight="1">
      <c r="B60" s="47"/>
      <c r="C60" s="189" t="s">
        <v>155</v>
      </c>
      <c r="D60" s="48"/>
      <c r="E60" s="48"/>
      <c r="F60" s="48"/>
      <c r="G60" s="48"/>
      <c r="H60" s="48"/>
      <c r="I60" s="157"/>
      <c r="J60" s="168">
        <f>J83</f>
        <v>0</v>
      </c>
      <c r="K60" s="52"/>
      <c r="AU60" s="25" t="s">
        <v>156</v>
      </c>
    </row>
    <row r="61" s="8" customFormat="1" ht="24.96" customHeight="1">
      <c r="B61" s="190"/>
      <c r="C61" s="191"/>
      <c r="D61" s="192" t="s">
        <v>222</v>
      </c>
      <c r="E61" s="193"/>
      <c r="F61" s="193"/>
      <c r="G61" s="193"/>
      <c r="H61" s="193"/>
      <c r="I61" s="194"/>
      <c r="J61" s="195">
        <f>J84</f>
        <v>0</v>
      </c>
      <c r="K61" s="196"/>
    </row>
    <row r="62" s="1" customFormat="1" ht="21.84" customHeight="1">
      <c r="B62" s="47"/>
      <c r="C62" s="48"/>
      <c r="D62" s="48"/>
      <c r="E62" s="48"/>
      <c r="F62" s="48"/>
      <c r="G62" s="48"/>
      <c r="H62" s="48"/>
      <c r="I62" s="157"/>
      <c r="J62" s="48"/>
      <c r="K62" s="52"/>
    </row>
    <row r="63" s="1" customFormat="1" ht="6.96" customHeight="1">
      <c r="B63" s="68"/>
      <c r="C63" s="69"/>
      <c r="D63" s="69"/>
      <c r="E63" s="69"/>
      <c r="F63" s="69"/>
      <c r="G63" s="69"/>
      <c r="H63" s="69"/>
      <c r="I63" s="179"/>
      <c r="J63" s="69"/>
      <c r="K63" s="70"/>
    </row>
    <row r="67" s="1" customFormat="1" ht="6.96" customHeight="1">
      <c r="B67" s="71"/>
      <c r="C67" s="72"/>
      <c r="D67" s="72"/>
      <c r="E67" s="72"/>
      <c r="F67" s="72"/>
      <c r="G67" s="72"/>
      <c r="H67" s="72"/>
      <c r="I67" s="182"/>
      <c r="J67" s="72"/>
      <c r="K67" s="72"/>
      <c r="L67" s="73"/>
    </row>
    <row r="68" s="1" customFormat="1" ht="36.96" customHeight="1">
      <c r="B68" s="47"/>
      <c r="C68" s="74" t="s">
        <v>162</v>
      </c>
      <c r="D68" s="75"/>
      <c r="E68" s="75"/>
      <c r="F68" s="75"/>
      <c r="G68" s="75"/>
      <c r="H68" s="75"/>
      <c r="I68" s="204"/>
      <c r="J68" s="75"/>
      <c r="K68" s="75"/>
      <c r="L68" s="73"/>
    </row>
    <row r="69" s="1" customFormat="1" ht="6.96" customHeight="1">
      <c r="B69" s="47"/>
      <c r="C69" s="75"/>
      <c r="D69" s="75"/>
      <c r="E69" s="75"/>
      <c r="F69" s="75"/>
      <c r="G69" s="75"/>
      <c r="H69" s="75"/>
      <c r="I69" s="204"/>
      <c r="J69" s="75"/>
      <c r="K69" s="75"/>
      <c r="L69" s="73"/>
    </row>
    <row r="70" s="1" customFormat="1" ht="14.4" customHeight="1">
      <c r="B70" s="47"/>
      <c r="C70" s="77" t="s">
        <v>18</v>
      </c>
      <c r="D70" s="75"/>
      <c r="E70" s="75"/>
      <c r="F70" s="75"/>
      <c r="G70" s="75"/>
      <c r="H70" s="75"/>
      <c r="I70" s="204"/>
      <c r="J70" s="75"/>
      <c r="K70" s="75"/>
      <c r="L70" s="73"/>
    </row>
    <row r="71" s="1" customFormat="1" ht="16.5" customHeight="1">
      <c r="B71" s="47"/>
      <c r="C71" s="75"/>
      <c r="D71" s="75"/>
      <c r="E71" s="205" t="str">
        <f>E7</f>
        <v>Zvýšení bezpečnosti na železničních přejezdech v km 12,960 a 23,750 v ŽST Straškov</v>
      </c>
      <c r="F71" s="77"/>
      <c r="G71" s="77"/>
      <c r="H71" s="77"/>
      <c r="I71" s="204"/>
      <c r="J71" s="75"/>
      <c r="K71" s="75"/>
      <c r="L71" s="73"/>
    </row>
    <row r="72">
      <c r="B72" s="29"/>
      <c r="C72" s="77" t="s">
        <v>148</v>
      </c>
      <c r="D72" s="206"/>
      <c r="E72" s="206"/>
      <c r="F72" s="206"/>
      <c r="G72" s="206"/>
      <c r="H72" s="206"/>
      <c r="I72" s="149"/>
      <c r="J72" s="206"/>
      <c r="K72" s="206"/>
      <c r="L72" s="207"/>
    </row>
    <row r="73" s="1" customFormat="1" ht="16.5" customHeight="1">
      <c r="B73" s="47"/>
      <c r="C73" s="75"/>
      <c r="D73" s="75"/>
      <c r="E73" s="205" t="s">
        <v>838</v>
      </c>
      <c r="F73" s="75"/>
      <c r="G73" s="75"/>
      <c r="H73" s="75"/>
      <c r="I73" s="204"/>
      <c r="J73" s="75"/>
      <c r="K73" s="75"/>
      <c r="L73" s="73"/>
    </row>
    <row r="74" s="1" customFormat="1" ht="14.4" customHeight="1">
      <c r="B74" s="47"/>
      <c r="C74" s="77" t="s">
        <v>150</v>
      </c>
      <c r="D74" s="75"/>
      <c r="E74" s="75"/>
      <c r="F74" s="75"/>
      <c r="G74" s="75"/>
      <c r="H74" s="75"/>
      <c r="I74" s="204"/>
      <c r="J74" s="75"/>
      <c r="K74" s="75"/>
      <c r="L74" s="73"/>
    </row>
    <row r="75" s="1" customFormat="1" ht="17.25" customHeight="1">
      <c r="B75" s="47"/>
      <c r="C75" s="75"/>
      <c r="D75" s="75"/>
      <c r="E75" s="83" t="str">
        <f>E11</f>
        <v>3.02 - Staniční zařízení - ÚOŽI</v>
      </c>
      <c r="F75" s="75"/>
      <c r="G75" s="75"/>
      <c r="H75" s="75"/>
      <c r="I75" s="204"/>
      <c r="J75" s="75"/>
      <c r="K75" s="75"/>
      <c r="L75" s="73"/>
    </row>
    <row r="76" s="1" customFormat="1" ht="6.96" customHeight="1">
      <c r="B76" s="47"/>
      <c r="C76" s="75"/>
      <c r="D76" s="75"/>
      <c r="E76" s="75"/>
      <c r="F76" s="75"/>
      <c r="G76" s="75"/>
      <c r="H76" s="75"/>
      <c r="I76" s="204"/>
      <c r="J76" s="75"/>
      <c r="K76" s="75"/>
      <c r="L76" s="73"/>
    </row>
    <row r="77" s="1" customFormat="1" ht="18" customHeight="1">
      <c r="B77" s="47"/>
      <c r="C77" s="77" t="s">
        <v>24</v>
      </c>
      <c r="D77" s="75"/>
      <c r="E77" s="75"/>
      <c r="F77" s="208" t="str">
        <f>F14</f>
        <v>Straškov</v>
      </c>
      <c r="G77" s="75"/>
      <c r="H77" s="75"/>
      <c r="I77" s="209" t="s">
        <v>26</v>
      </c>
      <c r="J77" s="86" t="str">
        <f>IF(J14="","",J14)</f>
        <v>24. 10. 2018</v>
      </c>
      <c r="K77" s="75"/>
      <c r="L77" s="73"/>
    </row>
    <row r="78" s="1" customFormat="1" ht="6.96" customHeight="1">
      <c r="B78" s="47"/>
      <c r="C78" s="75"/>
      <c r="D78" s="75"/>
      <c r="E78" s="75"/>
      <c r="F78" s="75"/>
      <c r="G78" s="75"/>
      <c r="H78" s="75"/>
      <c r="I78" s="204"/>
      <c r="J78" s="75"/>
      <c r="K78" s="75"/>
      <c r="L78" s="73"/>
    </row>
    <row r="79" s="1" customFormat="1">
      <c r="B79" s="47"/>
      <c r="C79" s="77" t="s">
        <v>28</v>
      </c>
      <c r="D79" s="75"/>
      <c r="E79" s="75"/>
      <c r="F79" s="208" t="str">
        <f>E17</f>
        <v>SŽDC, s.o.</v>
      </c>
      <c r="G79" s="75"/>
      <c r="H79" s="75"/>
      <c r="I79" s="209" t="s">
        <v>36</v>
      </c>
      <c r="J79" s="208" t="str">
        <f>E23</f>
        <v xml:space="preserve"> </v>
      </c>
      <c r="K79" s="75"/>
      <c r="L79" s="73"/>
    </row>
    <row r="80" s="1" customFormat="1" ht="14.4" customHeight="1">
      <c r="B80" s="47"/>
      <c r="C80" s="77" t="s">
        <v>34</v>
      </c>
      <c r="D80" s="75"/>
      <c r="E80" s="75"/>
      <c r="F80" s="208" t="str">
        <f>IF(E20="","",E20)</f>
        <v/>
      </c>
      <c r="G80" s="75"/>
      <c r="H80" s="75"/>
      <c r="I80" s="204"/>
      <c r="J80" s="75"/>
      <c r="K80" s="75"/>
      <c r="L80" s="73"/>
    </row>
    <row r="81" s="1" customFormat="1" ht="10.32" customHeight="1">
      <c r="B81" s="47"/>
      <c r="C81" s="75"/>
      <c r="D81" s="75"/>
      <c r="E81" s="75"/>
      <c r="F81" s="75"/>
      <c r="G81" s="75"/>
      <c r="H81" s="75"/>
      <c r="I81" s="204"/>
      <c r="J81" s="75"/>
      <c r="K81" s="75"/>
      <c r="L81" s="73"/>
    </row>
    <row r="82" s="10" customFormat="1" ht="29.28" customHeight="1">
      <c r="B82" s="210"/>
      <c r="C82" s="211" t="s">
        <v>163</v>
      </c>
      <c r="D82" s="212" t="s">
        <v>59</v>
      </c>
      <c r="E82" s="212" t="s">
        <v>55</v>
      </c>
      <c r="F82" s="212" t="s">
        <v>164</v>
      </c>
      <c r="G82" s="212" t="s">
        <v>165</v>
      </c>
      <c r="H82" s="212" t="s">
        <v>166</v>
      </c>
      <c r="I82" s="213" t="s">
        <v>167</v>
      </c>
      <c r="J82" s="212" t="s">
        <v>154</v>
      </c>
      <c r="K82" s="214" t="s">
        <v>168</v>
      </c>
      <c r="L82" s="215"/>
      <c r="M82" s="103" t="s">
        <v>169</v>
      </c>
      <c r="N82" s="104" t="s">
        <v>44</v>
      </c>
      <c r="O82" s="104" t="s">
        <v>170</v>
      </c>
      <c r="P82" s="104" t="s">
        <v>171</v>
      </c>
      <c r="Q82" s="104" t="s">
        <v>172</v>
      </c>
      <c r="R82" s="104" t="s">
        <v>173</v>
      </c>
      <c r="S82" s="104" t="s">
        <v>174</v>
      </c>
      <c r="T82" s="105" t="s">
        <v>175</v>
      </c>
    </row>
    <row r="83" s="1" customFormat="1" ht="29.28" customHeight="1">
      <c r="B83" s="47"/>
      <c r="C83" s="109" t="s">
        <v>155</v>
      </c>
      <c r="D83" s="75"/>
      <c r="E83" s="75"/>
      <c r="F83" s="75"/>
      <c r="G83" s="75"/>
      <c r="H83" s="75"/>
      <c r="I83" s="204"/>
      <c r="J83" s="216">
        <f>BK83</f>
        <v>0</v>
      </c>
      <c r="K83" s="75"/>
      <c r="L83" s="73"/>
      <c r="M83" s="106"/>
      <c r="N83" s="107"/>
      <c r="O83" s="107"/>
      <c r="P83" s="217">
        <f>P84</f>
        <v>0</v>
      </c>
      <c r="Q83" s="107"/>
      <c r="R83" s="217">
        <f>R84</f>
        <v>0</v>
      </c>
      <c r="S83" s="107"/>
      <c r="T83" s="218">
        <f>T84</f>
        <v>0</v>
      </c>
      <c r="AT83" s="25" t="s">
        <v>73</v>
      </c>
      <c r="AU83" s="25" t="s">
        <v>156</v>
      </c>
      <c r="BK83" s="219">
        <f>BK84</f>
        <v>0</v>
      </c>
    </row>
    <row r="84" s="11" customFormat="1" ht="37.44" customHeight="1">
      <c r="B84" s="220"/>
      <c r="C84" s="221"/>
      <c r="D84" s="222" t="s">
        <v>73</v>
      </c>
      <c r="E84" s="223" t="s">
        <v>223</v>
      </c>
      <c r="F84" s="223" t="s">
        <v>224</v>
      </c>
      <c r="G84" s="221"/>
      <c r="H84" s="221"/>
      <c r="I84" s="224"/>
      <c r="J84" s="225">
        <f>BK84</f>
        <v>0</v>
      </c>
      <c r="K84" s="221"/>
      <c r="L84" s="226"/>
      <c r="M84" s="227"/>
      <c r="N84" s="228"/>
      <c r="O84" s="228"/>
      <c r="P84" s="229">
        <f>SUM(P85:P168)</f>
        <v>0</v>
      </c>
      <c r="Q84" s="228"/>
      <c r="R84" s="229">
        <f>SUM(R85:R168)</f>
        <v>0</v>
      </c>
      <c r="S84" s="228"/>
      <c r="T84" s="230">
        <f>SUM(T85:T168)</f>
        <v>0</v>
      </c>
      <c r="AR84" s="231" t="s">
        <v>185</v>
      </c>
      <c r="AT84" s="232" t="s">
        <v>73</v>
      </c>
      <c r="AU84" s="232" t="s">
        <v>74</v>
      </c>
      <c r="AY84" s="231" t="s">
        <v>178</v>
      </c>
      <c r="BK84" s="233">
        <f>SUM(BK85:BK168)</f>
        <v>0</v>
      </c>
    </row>
    <row r="85" s="1" customFormat="1" ht="38.25" customHeight="1">
      <c r="B85" s="47"/>
      <c r="C85" s="236" t="s">
        <v>81</v>
      </c>
      <c r="D85" s="236" t="s">
        <v>180</v>
      </c>
      <c r="E85" s="237" t="s">
        <v>867</v>
      </c>
      <c r="F85" s="238" t="s">
        <v>868</v>
      </c>
      <c r="G85" s="239" t="s">
        <v>183</v>
      </c>
      <c r="H85" s="240">
        <v>1</v>
      </c>
      <c r="I85" s="241"/>
      <c r="J85" s="242">
        <f>ROUND(I85*H85,2)</f>
        <v>0</v>
      </c>
      <c r="K85" s="238" t="s">
        <v>227</v>
      </c>
      <c r="L85" s="73"/>
      <c r="M85" s="243" t="s">
        <v>23</v>
      </c>
      <c r="N85" s="244" t="s">
        <v>45</v>
      </c>
      <c r="O85" s="48"/>
      <c r="P85" s="245">
        <f>O85*H85</f>
        <v>0</v>
      </c>
      <c r="Q85" s="245">
        <v>0</v>
      </c>
      <c r="R85" s="245">
        <f>Q85*H85</f>
        <v>0</v>
      </c>
      <c r="S85" s="245">
        <v>0</v>
      </c>
      <c r="T85" s="246">
        <f>S85*H85</f>
        <v>0</v>
      </c>
      <c r="AR85" s="25" t="s">
        <v>218</v>
      </c>
      <c r="AT85" s="25" t="s">
        <v>180</v>
      </c>
      <c r="AU85" s="25" t="s">
        <v>81</v>
      </c>
      <c r="AY85" s="25" t="s">
        <v>178</v>
      </c>
      <c r="BE85" s="247">
        <f>IF(N85="základní",J85,0)</f>
        <v>0</v>
      </c>
      <c r="BF85" s="247">
        <f>IF(N85="snížená",J85,0)</f>
        <v>0</v>
      </c>
      <c r="BG85" s="247">
        <f>IF(N85="zákl. přenesená",J85,0)</f>
        <v>0</v>
      </c>
      <c r="BH85" s="247">
        <f>IF(N85="sníž. přenesená",J85,0)</f>
        <v>0</v>
      </c>
      <c r="BI85" s="247">
        <f>IF(N85="nulová",J85,0)</f>
        <v>0</v>
      </c>
      <c r="BJ85" s="25" t="s">
        <v>81</v>
      </c>
      <c r="BK85" s="247">
        <f>ROUND(I85*H85,2)</f>
        <v>0</v>
      </c>
      <c r="BL85" s="25" t="s">
        <v>218</v>
      </c>
      <c r="BM85" s="25" t="s">
        <v>869</v>
      </c>
    </row>
    <row r="86" s="1" customFormat="1" ht="25.5" customHeight="1">
      <c r="B86" s="47"/>
      <c r="C86" s="251" t="s">
        <v>83</v>
      </c>
      <c r="D86" s="251" t="s">
        <v>189</v>
      </c>
      <c r="E86" s="252" t="s">
        <v>870</v>
      </c>
      <c r="F86" s="253" t="s">
        <v>871</v>
      </c>
      <c r="G86" s="254" t="s">
        <v>183</v>
      </c>
      <c r="H86" s="255">
        <v>1</v>
      </c>
      <c r="I86" s="256"/>
      <c r="J86" s="257">
        <f>ROUND(I86*H86,2)</f>
        <v>0</v>
      </c>
      <c r="K86" s="253" t="s">
        <v>227</v>
      </c>
      <c r="L86" s="258"/>
      <c r="M86" s="259" t="s">
        <v>23</v>
      </c>
      <c r="N86" s="260" t="s">
        <v>45</v>
      </c>
      <c r="O86" s="48"/>
      <c r="P86" s="245">
        <f>O86*H86</f>
        <v>0</v>
      </c>
      <c r="Q86" s="245">
        <v>0</v>
      </c>
      <c r="R86" s="245">
        <f>Q86*H86</f>
        <v>0</v>
      </c>
      <c r="S86" s="245">
        <v>0</v>
      </c>
      <c r="T86" s="246">
        <f>S86*H86</f>
        <v>0</v>
      </c>
      <c r="AR86" s="25" t="s">
        <v>240</v>
      </c>
      <c r="AT86" s="25" t="s">
        <v>189</v>
      </c>
      <c r="AU86" s="25" t="s">
        <v>81</v>
      </c>
      <c r="AY86" s="25" t="s">
        <v>178</v>
      </c>
      <c r="BE86" s="247">
        <f>IF(N86="základní",J86,0)</f>
        <v>0</v>
      </c>
      <c r="BF86" s="247">
        <f>IF(N86="snížená",J86,0)</f>
        <v>0</v>
      </c>
      <c r="BG86" s="247">
        <f>IF(N86="zákl. přenesená",J86,0)</f>
        <v>0</v>
      </c>
      <c r="BH86" s="247">
        <f>IF(N86="sníž. přenesená",J86,0)</f>
        <v>0</v>
      </c>
      <c r="BI86" s="247">
        <f>IF(N86="nulová",J86,0)</f>
        <v>0</v>
      </c>
      <c r="BJ86" s="25" t="s">
        <v>81</v>
      </c>
      <c r="BK86" s="247">
        <f>ROUND(I86*H86,2)</f>
        <v>0</v>
      </c>
      <c r="BL86" s="25" t="s">
        <v>240</v>
      </c>
      <c r="BM86" s="25" t="s">
        <v>872</v>
      </c>
    </row>
    <row r="87" s="1" customFormat="1" ht="38.25" customHeight="1">
      <c r="B87" s="47"/>
      <c r="C87" s="236" t="s">
        <v>191</v>
      </c>
      <c r="D87" s="236" t="s">
        <v>180</v>
      </c>
      <c r="E87" s="237" t="s">
        <v>873</v>
      </c>
      <c r="F87" s="238" t="s">
        <v>874</v>
      </c>
      <c r="G87" s="239" t="s">
        <v>183</v>
      </c>
      <c r="H87" s="240">
        <v>4</v>
      </c>
      <c r="I87" s="241"/>
      <c r="J87" s="242">
        <f>ROUND(I87*H87,2)</f>
        <v>0</v>
      </c>
      <c r="K87" s="238" t="s">
        <v>227</v>
      </c>
      <c r="L87" s="73"/>
      <c r="M87" s="243" t="s">
        <v>23</v>
      </c>
      <c r="N87" s="244" t="s">
        <v>45</v>
      </c>
      <c r="O87" s="48"/>
      <c r="P87" s="245">
        <f>O87*H87</f>
        <v>0</v>
      </c>
      <c r="Q87" s="245">
        <v>0</v>
      </c>
      <c r="R87" s="245">
        <f>Q87*H87</f>
        <v>0</v>
      </c>
      <c r="S87" s="245">
        <v>0</v>
      </c>
      <c r="T87" s="246">
        <f>S87*H87</f>
        <v>0</v>
      </c>
      <c r="AR87" s="25" t="s">
        <v>218</v>
      </c>
      <c r="AT87" s="25" t="s">
        <v>180</v>
      </c>
      <c r="AU87" s="25" t="s">
        <v>81</v>
      </c>
      <c r="AY87" s="25" t="s">
        <v>178</v>
      </c>
      <c r="BE87" s="247">
        <f>IF(N87="základní",J87,0)</f>
        <v>0</v>
      </c>
      <c r="BF87" s="247">
        <f>IF(N87="snížená",J87,0)</f>
        <v>0</v>
      </c>
      <c r="BG87" s="247">
        <f>IF(N87="zákl. přenesená",J87,0)</f>
        <v>0</v>
      </c>
      <c r="BH87" s="247">
        <f>IF(N87="sníž. přenesená",J87,0)</f>
        <v>0</v>
      </c>
      <c r="BI87" s="247">
        <f>IF(N87="nulová",J87,0)</f>
        <v>0</v>
      </c>
      <c r="BJ87" s="25" t="s">
        <v>81</v>
      </c>
      <c r="BK87" s="247">
        <f>ROUND(I87*H87,2)</f>
        <v>0</v>
      </c>
      <c r="BL87" s="25" t="s">
        <v>218</v>
      </c>
      <c r="BM87" s="25" t="s">
        <v>875</v>
      </c>
    </row>
    <row r="88" s="1" customFormat="1" ht="25.5" customHeight="1">
      <c r="B88" s="47"/>
      <c r="C88" s="251" t="s">
        <v>185</v>
      </c>
      <c r="D88" s="251" t="s">
        <v>189</v>
      </c>
      <c r="E88" s="252" t="s">
        <v>876</v>
      </c>
      <c r="F88" s="253" t="s">
        <v>877</v>
      </c>
      <c r="G88" s="254" t="s">
        <v>183</v>
      </c>
      <c r="H88" s="255">
        <v>4</v>
      </c>
      <c r="I88" s="256"/>
      <c r="J88" s="257">
        <f>ROUND(I88*H88,2)</f>
        <v>0</v>
      </c>
      <c r="K88" s="253" t="s">
        <v>227</v>
      </c>
      <c r="L88" s="258"/>
      <c r="M88" s="259" t="s">
        <v>23</v>
      </c>
      <c r="N88" s="260" t="s">
        <v>45</v>
      </c>
      <c r="O88" s="48"/>
      <c r="P88" s="245">
        <f>O88*H88</f>
        <v>0</v>
      </c>
      <c r="Q88" s="245">
        <v>0</v>
      </c>
      <c r="R88" s="245">
        <f>Q88*H88</f>
        <v>0</v>
      </c>
      <c r="S88" s="245">
        <v>0</v>
      </c>
      <c r="T88" s="246">
        <f>S88*H88</f>
        <v>0</v>
      </c>
      <c r="AR88" s="25" t="s">
        <v>240</v>
      </c>
      <c r="AT88" s="25" t="s">
        <v>189</v>
      </c>
      <c r="AU88" s="25" t="s">
        <v>81</v>
      </c>
      <c r="AY88" s="25" t="s">
        <v>178</v>
      </c>
      <c r="BE88" s="247">
        <f>IF(N88="základní",J88,0)</f>
        <v>0</v>
      </c>
      <c r="BF88" s="247">
        <f>IF(N88="snížená",J88,0)</f>
        <v>0</v>
      </c>
      <c r="BG88" s="247">
        <f>IF(N88="zákl. přenesená",J88,0)</f>
        <v>0</v>
      </c>
      <c r="BH88" s="247">
        <f>IF(N88="sníž. přenesená",J88,0)</f>
        <v>0</v>
      </c>
      <c r="BI88" s="247">
        <f>IF(N88="nulová",J88,0)</f>
        <v>0</v>
      </c>
      <c r="BJ88" s="25" t="s">
        <v>81</v>
      </c>
      <c r="BK88" s="247">
        <f>ROUND(I88*H88,2)</f>
        <v>0</v>
      </c>
      <c r="BL88" s="25" t="s">
        <v>240</v>
      </c>
      <c r="BM88" s="25" t="s">
        <v>878</v>
      </c>
    </row>
    <row r="89" s="1" customFormat="1" ht="38.25" customHeight="1">
      <c r="B89" s="47"/>
      <c r="C89" s="236" t="s">
        <v>208</v>
      </c>
      <c r="D89" s="236" t="s">
        <v>180</v>
      </c>
      <c r="E89" s="237" t="s">
        <v>879</v>
      </c>
      <c r="F89" s="238" t="s">
        <v>880</v>
      </c>
      <c r="G89" s="239" t="s">
        <v>183</v>
      </c>
      <c r="H89" s="240">
        <v>4</v>
      </c>
      <c r="I89" s="241"/>
      <c r="J89" s="242">
        <f>ROUND(I89*H89,2)</f>
        <v>0</v>
      </c>
      <c r="K89" s="238" t="s">
        <v>227</v>
      </c>
      <c r="L89" s="73"/>
      <c r="M89" s="243" t="s">
        <v>23</v>
      </c>
      <c r="N89" s="244" t="s">
        <v>45</v>
      </c>
      <c r="O89" s="48"/>
      <c r="P89" s="245">
        <f>O89*H89</f>
        <v>0</v>
      </c>
      <c r="Q89" s="245">
        <v>0</v>
      </c>
      <c r="R89" s="245">
        <f>Q89*H89</f>
        <v>0</v>
      </c>
      <c r="S89" s="245">
        <v>0</v>
      </c>
      <c r="T89" s="246">
        <f>S89*H89</f>
        <v>0</v>
      </c>
      <c r="AR89" s="25" t="s">
        <v>218</v>
      </c>
      <c r="AT89" s="25" t="s">
        <v>180</v>
      </c>
      <c r="AU89" s="25" t="s">
        <v>81</v>
      </c>
      <c r="AY89" s="25" t="s">
        <v>178</v>
      </c>
      <c r="BE89" s="247">
        <f>IF(N89="základní",J89,0)</f>
        <v>0</v>
      </c>
      <c r="BF89" s="247">
        <f>IF(N89="snížená",J89,0)</f>
        <v>0</v>
      </c>
      <c r="BG89" s="247">
        <f>IF(N89="zákl. přenesená",J89,0)</f>
        <v>0</v>
      </c>
      <c r="BH89" s="247">
        <f>IF(N89="sníž. přenesená",J89,0)</f>
        <v>0</v>
      </c>
      <c r="BI89" s="247">
        <f>IF(N89="nulová",J89,0)</f>
        <v>0</v>
      </c>
      <c r="BJ89" s="25" t="s">
        <v>81</v>
      </c>
      <c r="BK89" s="247">
        <f>ROUND(I89*H89,2)</f>
        <v>0</v>
      </c>
      <c r="BL89" s="25" t="s">
        <v>218</v>
      </c>
      <c r="BM89" s="25" t="s">
        <v>881</v>
      </c>
    </row>
    <row r="90" s="1" customFormat="1" ht="16.5" customHeight="1">
      <c r="B90" s="47"/>
      <c r="C90" s="251" t="s">
        <v>215</v>
      </c>
      <c r="D90" s="251" t="s">
        <v>189</v>
      </c>
      <c r="E90" s="252" t="s">
        <v>882</v>
      </c>
      <c r="F90" s="253" t="s">
        <v>883</v>
      </c>
      <c r="G90" s="254" t="s">
        <v>183</v>
      </c>
      <c r="H90" s="255">
        <v>4</v>
      </c>
      <c r="I90" s="256"/>
      <c r="J90" s="257">
        <f>ROUND(I90*H90,2)</f>
        <v>0</v>
      </c>
      <c r="K90" s="253" t="s">
        <v>227</v>
      </c>
      <c r="L90" s="258"/>
      <c r="M90" s="259" t="s">
        <v>23</v>
      </c>
      <c r="N90" s="260" t="s">
        <v>45</v>
      </c>
      <c r="O90" s="48"/>
      <c r="P90" s="245">
        <f>O90*H90</f>
        <v>0</v>
      </c>
      <c r="Q90" s="245">
        <v>0</v>
      </c>
      <c r="R90" s="245">
        <f>Q90*H90</f>
        <v>0</v>
      </c>
      <c r="S90" s="245">
        <v>0</v>
      </c>
      <c r="T90" s="246">
        <f>S90*H90</f>
        <v>0</v>
      </c>
      <c r="AR90" s="25" t="s">
        <v>240</v>
      </c>
      <c r="AT90" s="25" t="s">
        <v>189</v>
      </c>
      <c r="AU90" s="25" t="s">
        <v>81</v>
      </c>
      <c r="AY90" s="25" t="s">
        <v>178</v>
      </c>
      <c r="BE90" s="247">
        <f>IF(N90="základní",J90,0)</f>
        <v>0</v>
      </c>
      <c r="BF90" s="247">
        <f>IF(N90="snížená",J90,0)</f>
        <v>0</v>
      </c>
      <c r="BG90" s="247">
        <f>IF(N90="zákl. přenesená",J90,0)</f>
        <v>0</v>
      </c>
      <c r="BH90" s="247">
        <f>IF(N90="sníž. přenesená",J90,0)</f>
        <v>0</v>
      </c>
      <c r="BI90" s="247">
        <f>IF(N90="nulová",J90,0)</f>
        <v>0</v>
      </c>
      <c r="BJ90" s="25" t="s">
        <v>81</v>
      </c>
      <c r="BK90" s="247">
        <f>ROUND(I90*H90,2)</f>
        <v>0</v>
      </c>
      <c r="BL90" s="25" t="s">
        <v>240</v>
      </c>
      <c r="BM90" s="25" t="s">
        <v>884</v>
      </c>
    </row>
    <row r="91" s="1" customFormat="1" ht="25.5" customHeight="1">
      <c r="B91" s="47"/>
      <c r="C91" s="236" t="s">
        <v>245</v>
      </c>
      <c r="D91" s="236" t="s">
        <v>180</v>
      </c>
      <c r="E91" s="237" t="s">
        <v>885</v>
      </c>
      <c r="F91" s="238" t="s">
        <v>886</v>
      </c>
      <c r="G91" s="239" t="s">
        <v>887</v>
      </c>
      <c r="H91" s="240">
        <v>60</v>
      </c>
      <c r="I91" s="241"/>
      <c r="J91" s="242">
        <f>ROUND(I91*H91,2)</f>
        <v>0</v>
      </c>
      <c r="K91" s="238" t="s">
        <v>227</v>
      </c>
      <c r="L91" s="73"/>
      <c r="M91" s="243" t="s">
        <v>23</v>
      </c>
      <c r="N91" s="244" t="s">
        <v>45</v>
      </c>
      <c r="O91" s="48"/>
      <c r="P91" s="245">
        <f>O91*H91</f>
        <v>0</v>
      </c>
      <c r="Q91" s="245">
        <v>0</v>
      </c>
      <c r="R91" s="245">
        <f>Q91*H91</f>
        <v>0</v>
      </c>
      <c r="S91" s="245">
        <v>0</v>
      </c>
      <c r="T91" s="246">
        <f>S91*H91</f>
        <v>0</v>
      </c>
      <c r="AR91" s="25" t="s">
        <v>218</v>
      </c>
      <c r="AT91" s="25" t="s">
        <v>180</v>
      </c>
      <c r="AU91" s="25" t="s">
        <v>81</v>
      </c>
      <c r="AY91" s="25" t="s">
        <v>178</v>
      </c>
      <c r="BE91" s="247">
        <f>IF(N91="základní",J91,0)</f>
        <v>0</v>
      </c>
      <c r="BF91" s="247">
        <f>IF(N91="snížená",J91,0)</f>
        <v>0</v>
      </c>
      <c r="BG91" s="247">
        <f>IF(N91="zákl. přenesená",J91,0)</f>
        <v>0</v>
      </c>
      <c r="BH91" s="247">
        <f>IF(N91="sníž. přenesená",J91,0)</f>
        <v>0</v>
      </c>
      <c r="BI91" s="247">
        <f>IF(N91="nulová",J91,0)</f>
        <v>0</v>
      </c>
      <c r="BJ91" s="25" t="s">
        <v>81</v>
      </c>
      <c r="BK91" s="247">
        <f>ROUND(I91*H91,2)</f>
        <v>0</v>
      </c>
      <c r="BL91" s="25" t="s">
        <v>218</v>
      </c>
      <c r="BM91" s="25" t="s">
        <v>888</v>
      </c>
    </row>
    <row r="92" s="1" customFormat="1" ht="25.5" customHeight="1">
      <c r="B92" s="47"/>
      <c r="C92" s="251" t="s">
        <v>212</v>
      </c>
      <c r="D92" s="251" t="s">
        <v>189</v>
      </c>
      <c r="E92" s="252" t="s">
        <v>889</v>
      </c>
      <c r="F92" s="253" t="s">
        <v>890</v>
      </c>
      <c r="G92" s="254" t="s">
        <v>887</v>
      </c>
      <c r="H92" s="255">
        <v>30</v>
      </c>
      <c r="I92" s="256"/>
      <c r="J92" s="257">
        <f>ROUND(I92*H92,2)</f>
        <v>0</v>
      </c>
      <c r="K92" s="253" t="s">
        <v>227</v>
      </c>
      <c r="L92" s="258"/>
      <c r="M92" s="259" t="s">
        <v>23</v>
      </c>
      <c r="N92" s="260" t="s">
        <v>45</v>
      </c>
      <c r="O92" s="48"/>
      <c r="P92" s="245">
        <f>O92*H92</f>
        <v>0</v>
      </c>
      <c r="Q92" s="245">
        <v>0</v>
      </c>
      <c r="R92" s="245">
        <f>Q92*H92</f>
        <v>0</v>
      </c>
      <c r="S92" s="245">
        <v>0</v>
      </c>
      <c r="T92" s="246">
        <f>S92*H92</f>
        <v>0</v>
      </c>
      <c r="AR92" s="25" t="s">
        <v>240</v>
      </c>
      <c r="AT92" s="25" t="s">
        <v>189</v>
      </c>
      <c r="AU92" s="25" t="s">
        <v>81</v>
      </c>
      <c r="AY92" s="25" t="s">
        <v>178</v>
      </c>
      <c r="BE92" s="247">
        <f>IF(N92="základní",J92,0)</f>
        <v>0</v>
      </c>
      <c r="BF92" s="247">
        <f>IF(N92="snížená",J92,0)</f>
        <v>0</v>
      </c>
      <c r="BG92" s="247">
        <f>IF(N92="zákl. přenesená",J92,0)</f>
        <v>0</v>
      </c>
      <c r="BH92" s="247">
        <f>IF(N92="sníž. přenesená",J92,0)</f>
        <v>0</v>
      </c>
      <c r="BI92" s="247">
        <f>IF(N92="nulová",J92,0)</f>
        <v>0</v>
      </c>
      <c r="BJ92" s="25" t="s">
        <v>81</v>
      </c>
      <c r="BK92" s="247">
        <f>ROUND(I92*H92,2)</f>
        <v>0</v>
      </c>
      <c r="BL92" s="25" t="s">
        <v>240</v>
      </c>
      <c r="BM92" s="25" t="s">
        <v>891</v>
      </c>
    </row>
    <row r="93" s="1" customFormat="1" ht="25.5" customHeight="1">
      <c r="B93" s="47"/>
      <c r="C93" s="251" t="s">
        <v>252</v>
      </c>
      <c r="D93" s="251" t="s">
        <v>189</v>
      </c>
      <c r="E93" s="252" t="s">
        <v>892</v>
      </c>
      <c r="F93" s="253" t="s">
        <v>893</v>
      </c>
      <c r="G93" s="254" t="s">
        <v>887</v>
      </c>
      <c r="H93" s="255">
        <v>30</v>
      </c>
      <c r="I93" s="256"/>
      <c r="J93" s="257">
        <f>ROUND(I93*H93,2)</f>
        <v>0</v>
      </c>
      <c r="K93" s="253" t="s">
        <v>227</v>
      </c>
      <c r="L93" s="258"/>
      <c r="M93" s="259" t="s">
        <v>23</v>
      </c>
      <c r="N93" s="260" t="s">
        <v>45</v>
      </c>
      <c r="O93" s="48"/>
      <c r="P93" s="245">
        <f>O93*H93</f>
        <v>0</v>
      </c>
      <c r="Q93" s="245">
        <v>0</v>
      </c>
      <c r="R93" s="245">
        <f>Q93*H93</f>
        <v>0</v>
      </c>
      <c r="S93" s="245">
        <v>0</v>
      </c>
      <c r="T93" s="246">
        <f>S93*H93</f>
        <v>0</v>
      </c>
      <c r="AR93" s="25" t="s">
        <v>240</v>
      </c>
      <c r="AT93" s="25" t="s">
        <v>189</v>
      </c>
      <c r="AU93" s="25" t="s">
        <v>81</v>
      </c>
      <c r="AY93" s="25" t="s">
        <v>178</v>
      </c>
      <c r="BE93" s="247">
        <f>IF(N93="základní",J93,0)</f>
        <v>0</v>
      </c>
      <c r="BF93" s="247">
        <f>IF(N93="snížená",J93,0)</f>
        <v>0</v>
      </c>
      <c r="BG93" s="247">
        <f>IF(N93="zákl. přenesená",J93,0)</f>
        <v>0</v>
      </c>
      <c r="BH93" s="247">
        <f>IF(N93="sníž. přenesená",J93,0)</f>
        <v>0</v>
      </c>
      <c r="BI93" s="247">
        <f>IF(N93="nulová",J93,0)</f>
        <v>0</v>
      </c>
      <c r="BJ93" s="25" t="s">
        <v>81</v>
      </c>
      <c r="BK93" s="247">
        <f>ROUND(I93*H93,2)</f>
        <v>0</v>
      </c>
      <c r="BL93" s="25" t="s">
        <v>240</v>
      </c>
      <c r="BM93" s="25" t="s">
        <v>894</v>
      </c>
    </row>
    <row r="94" s="1" customFormat="1" ht="51" customHeight="1">
      <c r="B94" s="47"/>
      <c r="C94" s="236" t="s">
        <v>256</v>
      </c>
      <c r="D94" s="236" t="s">
        <v>180</v>
      </c>
      <c r="E94" s="237" t="s">
        <v>225</v>
      </c>
      <c r="F94" s="238" t="s">
        <v>226</v>
      </c>
      <c r="G94" s="239" t="s">
        <v>183</v>
      </c>
      <c r="H94" s="240">
        <v>2</v>
      </c>
      <c r="I94" s="241"/>
      <c r="J94" s="242">
        <f>ROUND(I94*H94,2)</f>
        <v>0</v>
      </c>
      <c r="K94" s="238" t="s">
        <v>227</v>
      </c>
      <c r="L94" s="73"/>
      <c r="M94" s="243" t="s">
        <v>23</v>
      </c>
      <c r="N94" s="244" t="s">
        <v>45</v>
      </c>
      <c r="O94" s="48"/>
      <c r="P94" s="245">
        <f>O94*H94</f>
        <v>0</v>
      </c>
      <c r="Q94" s="245">
        <v>0</v>
      </c>
      <c r="R94" s="245">
        <f>Q94*H94</f>
        <v>0</v>
      </c>
      <c r="S94" s="245">
        <v>0</v>
      </c>
      <c r="T94" s="246">
        <f>S94*H94</f>
        <v>0</v>
      </c>
      <c r="AR94" s="25" t="s">
        <v>218</v>
      </c>
      <c r="AT94" s="25" t="s">
        <v>180</v>
      </c>
      <c r="AU94" s="25" t="s">
        <v>81</v>
      </c>
      <c r="AY94" s="25" t="s">
        <v>178</v>
      </c>
      <c r="BE94" s="247">
        <f>IF(N94="základní",J94,0)</f>
        <v>0</v>
      </c>
      <c r="BF94" s="247">
        <f>IF(N94="snížená",J94,0)</f>
        <v>0</v>
      </c>
      <c r="BG94" s="247">
        <f>IF(N94="zákl. přenesená",J94,0)</f>
        <v>0</v>
      </c>
      <c r="BH94" s="247">
        <f>IF(N94="sníž. přenesená",J94,0)</f>
        <v>0</v>
      </c>
      <c r="BI94" s="247">
        <f>IF(N94="nulová",J94,0)</f>
        <v>0</v>
      </c>
      <c r="BJ94" s="25" t="s">
        <v>81</v>
      </c>
      <c r="BK94" s="247">
        <f>ROUND(I94*H94,2)</f>
        <v>0</v>
      </c>
      <c r="BL94" s="25" t="s">
        <v>218</v>
      </c>
      <c r="BM94" s="25" t="s">
        <v>895</v>
      </c>
    </row>
    <row r="95" s="1" customFormat="1" ht="51" customHeight="1">
      <c r="B95" s="47"/>
      <c r="C95" s="251" t="s">
        <v>260</v>
      </c>
      <c r="D95" s="251" t="s">
        <v>189</v>
      </c>
      <c r="E95" s="252" t="s">
        <v>896</v>
      </c>
      <c r="F95" s="253" t="s">
        <v>897</v>
      </c>
      <c r="G95" s="254" t="s">
        <v>183</v>
      </c>
      <c r="H95" s="255">
        <v>2</v>
      </c>
      <c r="I95" s="256"/>
      <c r="J95" s="257">
        <f>ROUND(I95*H95,2)</f>
        <v>0</v>
      </c>
      <c r="K95" s="253" t="s">
        <v>227</v>
      </c>
      <c r="L95" s="258"/>
      <c r="M95" s="259" t="s">
        <v>23</v>
      </c>
      <c r="N95" s="260" t="s">
        <v>45</v>
      </c>
      <c r="O95" s="48"/>
      <c r="P95" s="245">
        <f>O95*H95</f>
        <v>0</v>
      </c>
      <c r="Q95" s="245">
        <v>0</v>
      </c>
      <c r="R95" s="245">
        <f>Q95*H95</f>
        <v>0</v>
      </c>
      <c r="S95" s="245">
        <v>0</v>
      </c>
      <c r="T95" s="246">
        <f>S95*H95</f>
        <v>0</v>
      </c>
      <c r="AR95" s="25" t="s">
        <v>240</v>
      </c>
      <c r="AT95" s="25" t="s">
        <v>189</v>
      </c>
      <c r="AU95" s="25" t="s">
        <v>81</v>
      </c>
      <c r="AY95" s="25" t="s">
        <v>178</v>
      </c>
      <c r="BE95" s="247">
        <f>IF(N95="základní",J95,0)</f>
        <v>0</v>
      </c>
      <c r="BF95" s="247">
        <f>IF(N95="snížená",J95,0)</f>
        <v>0</v>
      </c>
      <c r="BG95" s="247">
        <f>IF(N95="zákl. přenesená",J95,0)</f>
        <v>0</v>
      </c>
      <c r="BH95" s="247">
        <f>IF(N95="sníž. přenesená",J95,0)</f>
        <v>0</v>
      </c>
      <c r="BI95" s="247">
        <f>IF(N95="nulová",J95,0)</f>
        <v>0</v>
      </c>
      <c r="BJ95" s="25" t="s">
        <v>81</v>
      </c>
      <c r="BK95" s="247">
        <f>ROUND(I95*H95,2)</f>
        <v>0</v>
      </c>
      <c r="BL95" s="25" t="s">
        <v>240</v>
      </c>
      <c r="BM95" s="25" t="s">
        <v>898</v>
      </c>
    </row>
    <row r="96" s="1" customFormat="1" ht="16.5" customHeight="1">
      <c r="B96" s="47"/>
      <c r="C96" s="236" t="s">
        <v>264</v>
      </c>
      <c r="D96" s="236" t="s">
        <v>180</v>
      </c>
      <c r="E96" s="237" t="s">
        <v>899</v>
      </c>
      <c r="F96" s="238" t="s">
        <v>900</v>
      </c>
      <c r="G96" s="239" t="s">
        <v>183</v>
      </c>
      <c r="H96" s="240">
        <v>2</v>
      </c>
      <c r="I96" s="241"/>
      <c r="J96" s="242">
        <f>ROUND(I96*H96,2)</f>
        <v>0</v>
      </c>
      <c r="K96" s="238" t="s">
        <v>227</v>
      </c>
      <c r="L96" s="73"/>
      <c r="M96" s="243" t="s">
        <v>23</v>
      </c>
      <c r="N96" s="244" t="s">
        <v>45</v>
      </c>
      <c r="O96" s="48"/>
      <c r="P96" s="245">
        <f>O96*H96</f>
        <v>0</v>
      </c>
      <c r="Q96" s="245">
        <v>0</v>
      </c>
      <c r="R96" s="245">
        <f>Q96*H96</f>
        <v>0</v>
      </c>
      <c r="S96" s="245">
        <v>0</v>
      </c>
      <c r="T96" s="246">
        <f>S96*H96</f>
        <v>0</v>
      </c>
      <c r="AR96" s="25" t="s">
        <v>218</v>
      </c>
      <c r="AT96" s="25" t="s">
        <v>180</v>
      </c>
      <c r="AU96" s="25" t="s">
        <v>81</v>
      </c>
      <c r="AY96" s="25" t="s">
        <v>178</v>
      </c>
      <c r="BE96" s="247">
        <f>IF(N96="základní",J96,0)</f>
        <v>0</v>
      </c>
      <c r="BF96" s="247">
        <f>IF(N96="snížená",J96,0)</f>
        <v>0</v>
      </c>
      <c r="BG96" s="247">
        <f>IF(N96="zákl. přenesená",J96,0)</f>
        <v>0</v>
      </c>
      <c r="BH96" s="247">
        <f>IF(N96="sníž. přenesená",J96,0)</f>
        <v>0</v>
      </c>
      <c r="BI96" s="247">
        <f>IF(N96="nulová",J96,0)</f>
        <v>0</v>
      </c>
      <c r="BJ96" s="25" t="s">
        <v>81</v>
      </c>
      <c r="BK96" s="247">
        <f>ROUND(I96*H96,2)</f>
        <v>0</v>
      </c>
      <c r="BL96" s="25" t="s">
        <v>218</v>
      </c>
      <c r="BM96" s="25" t="s">
        <v>901</v>
      </c>
    </row>
    <row r="97" s="1" customFormat="1" ht="16.5" customHeight="1">
      <c r="B97" s="47"/>
      <c r="C97" s="236" t="s">
        <v>268</v>
      </c>
      <c r="D97" s="236" t="s">
        <v>180</v>
      </c>
      <c r="E97" s="237" t="s">
        <v>229</v>
      </c>
      <c r="F97" s="238" t="s">
        <v>230</v>
      </c>
      <c r="G97" s="239" t="s">
        <v>183</v>
      </c>
      <c r="H97" s="240">
        <v>15</v>
      </c>
      <c r="I97" s="241"/>
      <c r="J97" s="242">
        <f>ROUND(I97*H97,2)</f>
        <v>0</v>
      </c>
      <c r="K97" s="238" t="s">
        <v>227</v>
      </c>
      <c r="L97" s="73"/>
      <c r="M97" s="243" t="s">
        <v>23</v>
      </c>
      <c r="N97" s="244" t="s">
        <v>45</v>
      </c>
      <c r="O97" s="48"/>
      <c r="P97" s="245">
        <f>O97*H97</f>
        <v>0</v>
      </c>
      <c r="Q97" s="245">
        <v>0</v>
      </c>
      <c r="R97" s="245">
        <f>Q97*H97</f>
        <v>0</v>
      </c>
      <c r="S97" s="245">
        <v>0</v>
      </c>
      <c r="T97" s="246">
        <f>S97*H97</f>
        <v>0</v>
      </c>
      <c r="AR97" s="25" t="s">
        <v>218</v>
      </c>
      <c r="AT97" s="25" t="s">
        <v>180</v>
      </c>
      <c r="AU97" s="25" t="s">
        <v>81</v>
      </c>
      <c r="AY97" s="25" t="s">
        <v>178</v>
      </c>
      <c r="BE97" s="247">
        <f>IF(N97="základní",J97,0)</f>
        <v>0</v>
      </c>
      <c r="BF97" s="247">
        <f>IF(N97="snížená",J97,0)</f>
        <v>0</v>
      </c>
      <c r="BG97" s="247">
        <f>IF(N97="zákl. přenesená",J97,0)</f>
        <v>0</v>
      </c>
      <c r="BH97" s="247">
        <f>IF(N97="sníž. přenesená",J97,0)</f>
        <v>0</v>
      </c>
      <c r="BI97" s="247">
        <f>IF(N97="nulová",J97,0)</f>
        <v>0</v>
      </c>
      <c r="BJ97" s="25" t="s">
        <v>81</v>
      </c>
      <c r="BK97" s="247">
        <f>ROUND(I97*H97,2)</f>
        <v>0</v>
      </c>
      <c r="BL97" s="25" t="s">
        <v>218</v>
      </c>
      <c r="BM97" s="25" t="s">
        <v>902</v>
      </c>
    </row>
    <row r="98" s="1" customFormat="1" ht="25.5" customHeight="1">
      <c r="B98" s="47"/>
      <c r="C98" s="236" t="s">
        <v>272</v>
      </c>
      <c r="D98" s="236" t="s">
        <v>180</v>
      </c>
      <c r="E98" s="237" t="s">
        <v>232</v>
      </c>
      <c r="F98" s="238" t="s">
        <v>233</v>
      </c>
      <c r="G98" s="239" t="s">
        <v>183</v>
      </c>
      <c r="H98" s="240">
        <v>1</v>
      </c>
      <c r="I98" s="241"/>
      <c r="J98" s="242">
        <f>ROUND(I98*H98,2)</f>
        <v>0</v>
      </c>
      <c r="K98" s="238" t="s">
        <v>227</v>
      </c>
      <c r="L98" s="73"/>
      <c r="M98" s="243" t="s">
        <v>23</v>
      </c>
      <c r="N98" s="244" t="s">
        <v>45</v>
      </c>
      <c r="O98" s="48"/>
      <c r="P98" s="245">
        <f>O98*H98</f>
        <v>0</v>
      </c>
      <c r="Q98" s="245">
        <v>0</v>
      </c>
      <c r="R98" s="245">
        <f>Q98*H98</f>
        <v>0</v>
      </c>
      <c r="S98" s="245">
        <v>0</v>
      </c>
      <c r="T98" s="246">
        <f>S98*H98</f>
        <v>0</v>
      </c>
      <c r="AR98" s="25" t="s">
        <v>218</v>
      </c>
      <c r="AT98" s="25" t="s">
        <v>180</v>
      </c>
      <c r="AU98" s="25" t="s">
        <v>81</v>
      </c>
      <c r="AY98" s="25" t="s">
        <v>178</v>
      </c>
      <c r="BE98" s="247">
        <f>IF(N98="základní",J98,0)</f>
        <v>0</v>
      </c>
      <c r="BF98" s="247">
        <f>IF(N98="snížená",J98,0)</f>
        <v>0</v>
      </c>
      <c r="BG98" s="247">
        <f>IF(N98="zákl. přenesená",J98,0)</f>
        <v>0</v>
      </c>
      <c r="BH98" s="247">
        <f>IF(N98="sníž. přenesená",J98,0)</f>
        <v>0</v>
      </c>
      <c r="BI98" s="247">
        <f>IF(N98="nulová",J98,0)</f>
        <v>0</v>
      </c>
      <c r="BJ98" s="25" t="s">
        <v>81</v>
      </c>
      <c r="BK98" s="247">
        <f>ROUND(I98*H98,2)</f>
        <v>0</v>
      </c>
      <c r="BL98" s="25" t="s">
        <v>218</v>
      </c>
      <c r="BM98" s="25" t="s">
        <v>903</v>
      </c>
    </row>
    <row r="99" s="1" customFormat="1" ht="16.5" customHeight="1">
      <c r="B99" s="47"/>
      <c r="C99" s="236" t="s">
        <v>10</v>
      </c>
      <c r="D99" s="236" t="s">
        <v>180</v>
      </c>
      <c r="E99" s="237" t="s">
        <v>715</v>
      </c>
      <c r="F99" s="238" t="s">
        <v>716</v>
      </c>
      <c r="G99" s="239" t="s">
        <v>183</v>
      </c>
      <c r="H99" s="240">
        <v>3</v>
      </c>
      <c r="I99" s="241"/>
      <c r="J99" s="242">
        <f>ROUND(I99*H99,2)</f>
        <v>0</v>
      </c>
      <c r="K99" s="238" t="s">
        <v>227</v>
      </c>
      <c r="L99" s="73"/>
      <c r="M99" s="243" t="s">
        <v>23</v>
      </c>
      <c r="N99" s="244" t="s">
        <v>45</v>
      </c>
      <c r="O99" s="48"/>
      <c r="P99" s="245">
        <f>O99*H99</f>
        <v>0</v>
      </c>
      <c r="Q99" s="245">
        <v>0</v>
      </c>
      <c r="R99" s="245">
        <f>Q99*H99</f>
        <v>0</v>
      </c>
      <c r="S99" s="245">
        <v>0</v>
      </c>
      <c r="T99" s="246">
        <f>S99*H99</f>
        <v>0</v>
      </c>
      <c r="AR99" s="25" t="s">
        <v>218</v>
      </c>
      <c r="AT99" s="25" t="s">
        <v>180</v>
      </c>
      <c r="AU99" s="25" t="s">
        <v>81</v>
      </c>
      <c r="AY99" s="25" t="s">
        <v>178</v>
      </c>
      <c r="BE99" s="247">
        <f>IF(N99="základní",J99,0)</f>
        <v>0</v>
      </c>
      <c r="BF99" s="247">
        <f>IF(N99="snížená",J99,0)</f>
        <v>0</v>
      </c>
      <c r="BG99" s="247">
        <f>IF(N99="zákl. přenesená",J99,0)</f>
        <v>0</v>
      </c>
      <c r="BH99" s="247">
        <f>IF(N99="sníž. přenesená",J99,0)</f>
        <v>0</v>
      </c>
      <c r="BI99" s="247">
        <f>IF(N99="nulová",J99,0)</f>
        <v>0</v>
      </c>
      <c r="BJ99" s="25" t="s">
        <v>81</v>
      </c>
      <c r="BK99" s="247">
        <f>ROUND(I99*H99,2)</f>
        <v>0</v>
      </c>
      <c r="BL99" s="25" t="s">
        <v>218</v>
      </c>
      <c r="BM99" s="25" t="s">
        <v>904</v>
      </c>
    </row>
    <row r="100" s="1" customFormat="1" ht="25.5" customHeight="1">
      <c r="B100" s="47"/>
      <c r="C100" s="251" t="s">
        <v>279</v>
      </c>
      <c r="D100" s="251" t="s">
        <v>189</v>
      </c>
      <c r="E100" s="252" t="s">
        <v>238</v>
      </c>
      <c r="F100" s="253" t="s">
        <v>239</v>
      </c>
      <c r="G100" s="254" t="s">
        <v>183</v>
      </c>
      <c r="H100" s="255">
        <v>2</v>
      </c>
      <c r="I100" s="256"/>
      <c r="J100" s="257">
        <f>ROUND(I100*H100,2)</f>
        <v>0</v>
      </c>
      <c r="K100" s="253" t="s">
        <v>227</v>
      </c>
      <c r="L100" s="258"/>
      <c r="M100" s="259" t="s">
        <v>23</v>
      </c>
      <c r="N100" s="260" t="s">
        <v>45</v>
      </c>
      <c r="O100" s="48"/>
      <c r="P100" s="245">
        <f>O100*H100</f>
        <v>0</v>
      </c>
      <c r="Q100" s="245">
        <v>0</v>
      </c>
      <c r="R100" s="245">
        <f>Q100*H100</f>
        <v>0</v>
      </c>
      <c r="S100" s="245">
        <v>0</v>
      </c>
      <c r="T100" s="246">
        <f>S100*H100</f>
        <v>0</v>
      </c>
      <c r="AR100" s="25" t="s">
        <v>240</v>
      </c>
      <c r="AT100" s="25" t="s">
        <v>189</v>
      </c>
      <c r="AU100" s="25" t="s">
        <v>81</v>
      </c>
      <c r="AY100" s="25" t="s">
        <v>178</v>
      </c>
      <c r="BE100" s="247">
        <f>IF(N100="základní",J100,0)</f>
        <v>0</v>
      </c>
      <c r="BF100" s="247">
        <f>IF(N100="snížená",J100,0)</f>
        <v>0</v>
      </c>
      <c r="BG100" s="247">
        <f>IF(N100="zákl. přenesená",J100,0)</f>
        <v>0</v>
      </c>
      <c r="BH100" s="247">
        <f>IF(N100="sníž. přenesená",J100,0)</f>
        <v>0</v>
      </c>
      <c r="BI100" s="247">
        <f>IF(N100="nulová",J100,0)</f>
        <v>0</v>
      </c>
      <c r="BJ100" s="25" t="s">
        <v>81</v>
      </c>
      <c r="BK100" s="247">
        <f>ROUND(I100*H100,2)</f>
        <v>0</v>
      </c>
      <c r="BL100" s="25" t="s">
        <v>240</v>
      </c>
      <c r="BM100" s="25" t="s">
        <v>905</v>
      </c>
    </row>
    <row r="101" s="1" customFormat="1" ht="25.5" customHeight="1">
      <c r="B101" s="47"/>
      <c r="C101" s="251" t="s">
        <v>283</v>
      </c>
      <c r="D101" s="251" t="s">
        <v>189</v>
      </c>
      <c r="E101" s="252" t="s">
        <v>906</v>
      </c>
      <c r="F101" s="253" t="s">
        <v>907</v>
      </c>
      <c r="G101" s="254" t="s">
        <v>183</v>
      </c>
      <c r="H101" s="255">
        <v>1</v>
      </c>
      <c r="I101" s="256"/>
      <c r="J101" s="257">
        <f>ROUND(I101*H101,2)</f>
        <v>0</v>
      </c>
      <c r="K101" s="253" t="s">
        <v>227</v>
      </c>
      <c r="L101" s="258"/>
      <c r="M101" s="259" t="s">
        <v>23</v>
      </c>
      <c r="N101" s="260" t="s">
        <v>45</v>
      </c>
      <c r="O101" s="48"/>
      <c r="P101" s="245">
        <f>O101*H101</f>
        <v>0</v>
      </c>
      <c r="Q101" s="245">
        <v>0</v>
      </c>
      <c r="R101" s="245">
        <f>Q101*H101</f>
        <v>0</v>
      </c>
      <c r="S101" s="245">
        <v>0</v>
      </c>
      <c r="T101" s="246">
        <f>S101*H101</f>
        <v>0</v>
      </c>
      <c r="AR101" s="25" t="s">
        <v>240</v>
      </c>
      <c r="AT101" s="25" t="s">
        <v>189</v>
      </c>
      <c r="AU101" s="25" t="s">
        <v>81</v>
      </c>
      <c r="AY101" s="25" t="s">
        <v>178</v>
      </c>
      <c r="BE101" s="247">
        <f>IF(N101="základní",J101,0)</f>
        <v>0</v>
      </c>
      <c r="BF101" s="247">
        <f>IF(N101="snížená",J101,0)</f>
        <v>0</v>
      </c>
      <c r="BG101" s="247">
        <f>IF(N101="zákl. přenesená",J101,0)</f>
        <v>0</v>
      </c>
      <c r="BH101" s="247">
        <f>IF(N101="sníž. přenesená",J101,0)</f>
        <v>0</v>
      </c>
      <c r="BI101" s="247">
        <f>IF(N101="nulová",J101,0)</f>
        <v>0</v>
      </c>
      <c r="BJ101" s="25" t="s">
        <v>81</v>
      </c>
      <c r="BK101" s="247">
        <f>ROUND(I101*H101,2)</f>
        <v>0</v>
      </c>
      <c r="BL101" s="25" t="s">
        <v>240</v>
      </c>
      <c r="BM101" s="25" t="s">
        <v>908</v>
      </c>
    </row>
    <row r="102" s="1" customFormat="1" ht="25.5" customHeight="1">
      <c r="B102" s="47"/>
      <c r="C102" s="251" t="s">
        <v>287</v>
      </c>
      <c r="D102" s="251" t="s">
        <v>189</v>
      </c>
      <c r="E102" s="252" t="s">
        <v>909</v>
      </c>
      <c r="F102" s="253" t="s">
        <v>910</v>
      </c>
      <c r="G102" s="254" t="s">
        <v>183</v>
      </c>
      <c r="H102" s="255">
        <v>9</v>
      </c>
      <c r="I102" s="256"/>
      <c r="J102" s="257">
        <f>ROUND(I102*H102,2)</f>
        <v>0</v>
      </c>
      <c r="K102" s="253" t="s">
        <v>227</v>
      </c>
      <c r="L102" s="258"/>
      <c r="M102" s="259" t="s">
        <v>23</v>
      </c>
      <c r="N102" s="260" t="s">
        <v>45</v>
      </c>
      <c r="O102" s="48"/>
      <c r="P102" s="245">
        <f>O102*H102</f>
        <v>0</v>
      </c>
      <c r="Q102" s="245">
        <v>0</v>
      </c>
      <c r="R102" s="245">
        <f>Q102*H102</f>
        <v>0</v>
      </c>
      <c r="S102" s="245">
        <v>0</v>
      </c>
      <c r="T102" s="246">
        <f>S102*H102</f>
        <v>0</v>
      </c>
      <c r="AR102" s="25" t="s">
        <v>240</v>
      </c>
      <c r="AT102" s="25" t="s">
        <v>189</v>
      </c>
      <c r="AU102" s="25" t="s">
        <v>81</v>
      </c>
      <c r="AY102" s="25" t="s">
        <v>178</v>
      </c>
      <c r="BE102" s="247">
        <f>IF(N102="základní",J102,0)</f>
        <v>0</v>
      </c>
      <c r="BF102" s="247">
        <f>IF(N102="snížená",J102,0)</f>
        <v>0</v>
      </c>
      <c r="BG102" s="247">
        <f>IF(N102="zákl. přenesená",J102,0)</f>
        <v>0</v>
      </c>
      <c r="BH102" s="247">
        <f>IF(N102="sníž. přenesená",J102,0)</f>
        <v>0</v>
      </c>
      <c r="BI102" s="247">
        <f>IF(N102="nulová",J102,0)</f>
        <v>0</v>
      </c>
      <c r="BJ102" s="25" t="s">
        <v>81</v>
      </c>
      <c r="BK102" s="247">
        <f>ROUND(I102*H102,2)</f>
        <v>0</v>
      </c>
      <c r="BL102" s="25" t="s">
        <v>240</v>
      </c>
      <c r="BM102" s="25" t="s">
        <v>911</v>
      </c>
    </row>
    <row r="103" s="1" customFormat="1" ht="25.5" customHeight="1">
      <c r="B103" s="47"/>
      <c r="C103" s="251" t="s">
        <v>291</v>
      </c>
      <c r="D103" s="251" t="s">
        <v>189</v>
      </c>
      <c r="E103" s="252" t="s">
        <v>242</v>
      </c>
      <c r="F103" s="253" t="s">
        <v>243</v>
      </c>
      <c r="G103" s="254" t="s">
        <v>183</v>
      </c>
      <c r="H103" s="255">
        <v>5</v>
      </c>
      <c r="I103" s="256"/>
      <c r="J103" s="257">
        <f>ROUND(I103*H103,2)</f>
        <v>0</v>
      </c>
      <c r="K103" s="253" t="s">
        <v>227</v>
      </c>
      <c r="L103" s="258"/>
      <c r="M103" s="259" t="s">
        <v>23</v>
      </c>
      <c r="N103" s="260" t="s">
        <v>45</v>
      </c>
      <c r="O103" s="48"/>
      <c r="P103" s="245">
        <f>O103*H103</f>
        <v>0</v>
      </c>
      <c r="Q103" s="245">
        <v>0</v>
      </c>
      <c r="R103" s="245">
        <f>Q103*H103</f>
        <v>0</v>
      </c>
      <c r="S103" s="245">
        <v>0</v>
      </c>
      <c r="T103" s="246">
        <f>S103*H103</f>
        <v>0</v>
      </c>
      <c r="AR103" s="25" t="s">
        <v>240</v>
      </c>
      <c r="AT103" s="25" t="s">
        <v>189</v>
      </c>
      <c r="AU103" s="25" t="s">
        <v>81</v>
      </c>
      <c r="AY103" s="25" t="s">
        <v>178</v>
      </c>
      <c r="BE103" s="247">
        <f>IF(N103="základní",J103,0)</f>
        <v>0</v>
      </c>
      <c r="BF103" s="247">
        <f>IF(N103="snížená",J103,0)</f>
        <v>0</v>
      </c>
      <c r="BG103" s="247">
        <f>IF(N103="zákl. přenesená",J103,0)</f>
        <v>0</v>
      </c>
      <c r="BH103" s="247">
        <f>IF(N103="sníž. přenesená",J103,0)</f>
        <v>0</v>
      </c>
      <c r="BI103" s="247">
        <f>IF(N103="nulová",J103,0)</f>
        <v>0</v>
      </c>
      <c r="BJ103" s="25" t="s">
        <v>81</v>
      </c>
      <c r="BK103" s="247">
        <f>ROUND(I103*H103,2)</f>
        <v>0</v>
      </c>
      <c r="BL103" s="25" t="s">
        <v>240</v>
      </c>
      <c r="BM103" s="25" t="s">
        <v>912</v>
      </c>
    </row>
    <row r="104" s="1" customFormat="1" ht="25.5" customHeight="1">
      <c r="B104" s="47"/>
      <c r="C104" s="251" t="s">
        <v>295</v>
      </c>
      <c r="D104" s="251" t="s">
        <v>189</v>
      </c>
      <c r="E104" s="252" t="s">
        <v>913</v>
      </c>
      <c r="F104" s="253" t="s">
        <v>914</v>
      </c>
      <c r="G104" s="254" t="s">
        <v>183</v>
      </c>
      <c r="H104" s="255">
        <v>1</v>
      </c>
      <c r="I104" s="256"/>
      <c r="J104" s="257">
        <f>ROUND(I104*H104,2)</f>
        <v>0</v>
      </c>
      <c r="K104" s="253" t="s">
        <v>227</v>
      </c>
      <c r="L104" s="258"/>
      <c r="M104" s="259" t="s">
        <v>23</v>
      </c>
      <c r="N104" s="260" t="s">
        <v>45</v>
      </c>
      <c r="O104" s="48"/>
      <c r="P104" s="245">
        <f>O104*H104</f>
        <v>0</v>
      </c>
      <c r="Q104" s="245">
        <v>0</v>
      </c>
      <c r="R104" s="245">
        <f>Q104*H104</f>
        <v>0</v>
      </c>
      <c r="S104" s="245">
        <v>0</v>
      </c>
      <c r="T104" s="246">
        <f>S104*H104</f>
        <v>0</v>
      </c>
      <c r="AR104" s="25" t="s">
        <v>240</v>
      </c>
      <c r="AT104" s="25" t="s">
        <v>189</v>
      </c>
      <c r="AU104" s="25" t="s">
        <v>81</v>
      </c>
      <c r="AY104" s="25" t="s">
        <v>178</v>
      </c>
      <c r="BE104" s="247">
        <f>IF(N104="základní",J104,0)</f>
        <v>0</v>
      </c>
      <c r="BF104" s="247">
        <f>IF(N104="snížená",J104,0)</f>
        <v>0</v>
      </c>
      <c r="BG104" s="247">
        <f>IF(N104="zákl. přenesená",J104,0)</f>
        <v>0</v>
      </c>
      <c r="BH104" s="247">
        <f>IF(N104="sníž. přenesená",J104,0)</f>
        <v>0</v>
      </c>
      <c r="BI104" s="247">
        <f>IF(N104="nulová",J104,0)</f>
        <v>0</v>
      </c>
      <c r="BJ104" s="25" t="s">
        <v>81</v>
      </c>
      <c r="BK104" s="247">
        <f>ROUND(I104*H104,2)</f>
        <v>0</v>
      </c>
      <c r="BL104" s="25" t="s">
        <v>240</v>
      </c>
      <c r="BM104" s="25" t="s">
        <v>915</v>
      </c>
    </row>
    <row r="105" s="1" customFormat="1" ht="25.5" customHeight="1">
      <c r="B105" s="47"/>
      <c r="C105" s="251" t="s">
        <v>9</v>
      </c>
      <c r="D105" s="251" t="s">
        <v>189</v>
      </c>
      <c r="E105" s="252" t="s">
        <v>916</v>
      </c>
      <c r="F105" s="253" t="s">
        <v>917</v>
      </c>
      <c r="G105" s="254" t="s">
        <v>183</v>
      </c>
      <c r="H105" s="255">
        <v>2</v>
      </c>
      <c r="I105" s="256"/>
      <c r="J105" s="257">
        <f>ROUND(I105*H105,2)</f>
        <v>0</v>
      </c>
      <c r="K105" s="253" t="s">
        <v>227</v>
      </c>
      <c r="L105" s="258"/>
      <c r="M105" s="259" t="s">
        <v>23</v>
      </c>
      <c r="N105" s="260" t="s">
        <v>45</v>
      </c>
      <c r="O105" s="48"/>
      <c r="P105" s="245">
        <f>O105*H105</f>
        <v>0</v>
      </c>
      <c r="Q105" s="245">
        <v>0</v>
      </c>
      <c r="R105" s="245">
        <f>Q105*H105</f>
        <v>0</v>
      </c>
      <c r="S105" s="245">
        <v>0</v>
      </c>
      <c r="T105" s="246">
        <f>S105*H105</f>
        <v>0</v>
      </c>
      <c r="AR105" s="25" t="s">
        <v>240</v>
      </c>
      <c r="AT105" s="25" t="s">
        <v>189</v>
      </c>
      <c r="AU105" s="25" t="s">
        <v>81</v>
      </c>
      <c r="AY105" s="25" t="s">
        <v>178</v>
      </c>
      <c r="BE105" s="247">
        <f>IF(N105="základní",J105,0)</f>
        <v>0</v>
      </c>
      <c r="BF105" s="247">
        <f>IF(N105="snížená",J105,0)</f>
        <v>0</v>
      </c>
      <c r="BG105" s="247">
        <f>IF(N105="zákl. přenesená",J105,0)</f>
        <v>0</v>
      </c>
      <c r="BH105" s="247">
        <f>IF(N105="sníž. přenesená",J105,0)</f>
        <v>0</v>
      </c>
      <c r="BI105" s="247">
        <f>IF(N105="nulová",J105,0)</f>
        <v>0</v>
      </c>
      <c r="BJ105" s="25" t="s">
        <v>81</v>
      </c>
      <c r="BK105" s="247">
        <f>ROUND(I105*H105,2)</f>
        <v>0</v>
      </c>
      <c r="BL105" s="25" t="s">
        <v>240</v>
      </c>
      <c r="BM105" s="25" t="s">
        <v>918</v>
      </c>
    </row>
    <row r="106" s="1" customFormat="1" ht="25.5" customHeight="1">
      <c r="B106" s="47"/>
      <c r="C106" s="251" t="s">
        <v>302</v>
      </c>
      <c r="D106" s="251" t="s">
        <v>189</v>
      </c>
      <c r="E106" s="252" t="s">
        <v>919</v>
      </c>
      <c r="F106" s="253" t="s">
        <v>920</v>
      </c>
      <c r="G106" s="254" t="s">
        <v>183</v>
      </c>
      <c r="H106" s="255">
        <v>1</v>
      </c>
      <c r="I106" s="256"/>
      <c r="J106" s="257">
        <f>ROUND(I106*H106,2)</f>
        <v>0</v>
      </c>
      <c r="K106" s="253" t="s">
        <v>227</v>
      </c>
      <c r="L106" s="258"/>
      <c r="M106" s="259" t="s">
        <v>23</v>
      </c>
      <c r="N106" s="260" t="s">
        <v>45</v>
      </c>
      <c r="O106" s="48"/>
      <c r="P106" s="245">
        <f>O106*H106</f>
        <v>0</v>
      </c>
      <c r="Q106" s="245">
        <v>0</v>
      </c>
      <c r="R106" s="245">
        <f>Q106*H106</f>
        <v>0</v>
      </c>
      <c r="S106" s="245">
        <v>0</v>
      </c>
      <c r="T106" s="246">
        <f>S106*H106</f>
        <v>0</v>
      </c>
      <c r="AR106" s="25" t="s">
        <v>240</v>
      </c>
      <c r="AT106" s="25" t="s">
        <v>189</v>
      </c>
      <c r="AU106" s="25" t="s">
        <v>81</v>
      </c>
      <c r="AY106" s="25" t="s">
        <v>178</v>
      </c>
      <c r="BE106" s="247">
        <f>IF(N106="základní",J106,0)</f>
        <v>0</v>
      </c>
      <c r="BF106" s="247">
        <f>IF(N106="snížená",J106,0)</f>
        <v>0</v>
      </c>
      <c r="BG106" s="247">
        <f>IF(N106="zákl. přenesená",J106,0)</f>
        <v>0</v>
      </c>
      <c r="BH106" s="247">
        <f>IF(N106="sníž. přenesená",J106,0)</f>
        <v>0</v>
      </c>
      <c r="BI106" s="247">
        <f>IF(N106="nulová",J106,0)</f>
        <v>0</v>
      </c>
      <c r="BJ106" s="25" t="s">
        <v>81</v>
      </c>
      <c r="BK106" s="247">
        <f>ROUND(I106*H106,2)</f>
        <v>0</v>
      </c>
      <c r="BL106" s="25" t="s">
        <v>240</v>
      </c>
      <c r="BM106" s="25" t="s">
        <v>921</v>
      </c>
    </row>
    <row r="107" s="1" customFormat="1" ht="25.5" customHeight="1">
      <c r="B107" s="47"/>
      <c r="C107" s="251" t="s">
        <v>306</v>
      </c>
      <c r="D107" s="251" t="s">
        <v>189</v>
      </c>
      <c r="E107" s="252" t="s">
        <v>922</v>
      </c>
      <c r="F107" s="253" t="s">
        <v>923</v>
      </c>
      <c r="G107" s="254" t="s">
        <v>183</v>
      </c>
      <c r="H107" s="255">
        <v>1</v>
      </c>
      <c r="I107" s="256"/>
      <c r="J107" s="257">
        <f>ROUND(I107*H107,2)</f>
        <v>0</v>
      </c>
      <c r="K107" s="253" t="s">
        <v>227</v>
      </c>
      <c r="L107" s="258"/>
      <c r="M107" s="259" t="s">
        <v>23</v>
      </c>
      <c r="N107" s="260" t="s">
        <v>45</v>
      </c>
      <c r="O107" s="48"/>
      <c r="P107" s="245">
        <f>O107*H107</f>
        <v>0</v>
      </c>
      <c r="Q107" s="245">
        <v>0</v>
      </c>
      <c r="R107" s="245">
        <f>Q107*H107</f>
        <v>0</v>
      </c>
      <c r="S107" s="245">
        <v>0</v>
      </c>
      <c r="T107" s="246">
        <f>S107*H107</f>
        <v>0</v>
      </c>
      <c r="AR107" s="25" t="s">
        <v>240</v>
      </c>
      <c r="AT107" s="25" t="s">
        <v>189</v>
      </c>
      <c r="AU107" s="25" t="s">
        <v>81</v>
      </c>
      <c r="AY107" s="25" t="s">
        <v>178</v>
      </c>
      <c r="BE107" s="247">
        <f>IF(N107="základní",J107,0)</f>
        <v>0</v>
      </c>
      <c r="BF107" s="247">
        <f>IF(N107="snížená",J107,0)</f>
        <v>0</v>
      </c>
      <c r="BG107" s="247">
        <f>IF(N107="zákl. přenesená",J107,0)</f>
        <v>0</v>
      </c>
      <c r="BH107" s="247">
        <f>IF(N107="sníž. přenesená",J107,0)</f>
        <v>0</v>
      </c>
      <c r="BI107" s="247">
        <f>IF(N107="nulová",J107,0)</f>
        <v>0</v>
      </c>
      <c r="BJ107" s="25" t="s">
        <v>81</v>
      </c>
      <c r="BK107" s="247">
        <f>ROUND(I107*H107,2)</f>
        <v>0</v>
      </c>
      <c r="BL107" s="25" t="s">
        <v>240</v>
      </c>
      <c r="BM107" s="25" t="s">
        <v>924</v>
      </c>
    </row>
    <row r="108" s="1" customFormat="1" ht="38.25" customHeight="1">
      <c r="B108" s="47"/>
      <c r="C108" s="236" t="s">
        <v>310</v>
      </c>
      <c r="D108" s="236" t="s">
        <v>180</v>
      </c>
      <c r="E108" s="237" t="s">
        <v>925</v>
      </c>
      <c r="F108" s="238" t="s">
        <v>926</v>
      </c>
      <c r="G108" s="239" t="s">
        <v>183</v>
      </c>
      <c r="H108" s="240">
        <v>1</v>
      </c>
      <c r="I108" s="241"/>
      <c r="J108" s="242">
        <f>ROUND(I108*H108,2)</f>
        <v>0</v>
      </c>
      <c r="K108" s="238" t="s">
        <v>227</v>
      </c>
      <c r="L108" s="73"/>
      <c r="M108" s="243" t="s">
        <v>23</v>
      </c>
      <c r="N108" s="244" t="s">
        <v>45</v>
      </c>
      <c r="O108" s="48"/>
      <c r="P108" s="245">
        <f>O108*H108</f>
        <v>0</v>
      </c>
      <c r="Q108" s="245">
        <v>0</v>
      </c>
      <c r="R108" s="245">
        <f>Q108*H108</f>
        <v>0</v>
      </c>
      <c r="S108" s="245">
        <v>0</v>
      </c>
      <c r="T108" s="246">
        <f>S108*H108</f>
        <v>0</v>
      </c>
      <c r="AR108" s="25" t="s">
        <v>218</v>
      </c>
      <c r="AT108" s="25" t="s">
        <v>180</v>
      </c>
      <c r="AU108" s="25" t="s">
        <v>81</v>
      </c>
      <c r="AY108" s="25" t="s">
        <v>178</v>
      </c>
      <c r="BE108" s="247">
        <f>IF(N108="základní",J108,0)</f>
        <v>0</v>
      </c>
      <c r="BF108" s="247">
        <f>IF(N108="snížená",J108,0)</f>
        <v>0</v>
      </c>
      <c r="BG108" s="247">
        <f>IF(N108="zákl. přenesená",J108,0)</f>
        <v>0</v>
      </c>
      <c r="BH108" s="247">
        <f>IF(N108="sníž. přenesená",J108,0)</f>
        <v>0</v>
      </c>
      <c r="BI108" s="247">
        <f>IF(N108="nulová",J108,0)</f>
        <v>0</v>
      </c>
      <c r="BJ108" s="25" t="s">
        <v>81</v>
      </c>
      <c r="BK108" s="247">
        <f>ROUND(I108*H108,2)</f>
        <v>0</v>
      </c>
      <c r="BL108" s="25" t="s">
        <v>218</v>
      </c>
      <c r="BM108" s="25" t="s">
        <v>927</v>
      </c>
    </row>
    <row r="109" s="1" customFormat="1" ht="16.5" customHeight="1">
      <c r="B109" s="47"/>
      <c r="C109" s="251" t="s">
        <v>314</v>
      </c>
      <c r="D109" s="251" t="s">
        <v>189</v>
      </c>
      <c r="E109" s="252" t="s">
        <v>928</v>
      </c>
      <c r="F109" s="253" t="s">
        <v>929</v>
      </c>
      <c r="G109" s="254" t="s">
        <v>183</v>
      </c>
      <c r="H109" s="255">
        <v>1</v>
      </c>
      <c r="I109" s="256"/>
      <c r="J109" s="257">
        <f>ROUND(I109*H109,2)</f>
        <v>0</v>
      </c>
      <c r="K109" s="253" t="s">
        <v>227</v>
      </c>
      <c r="L109" s="258"/>
      <c r="M109" s="259" t="s">
        <v>23</v>
      </c>
      <c r="N109" s="260" t="s">
        <v>45</v>
      </c>
      <c r="O109" s="48"/>
      <c r="P109" s="245">
        <f>O109*H109</f>
        <v>0</v>
      </c>
      <c r="Q109" s="245">
        <v>0</v>
      </c>
      <c r="R109" s="245">
        <f>Q109*H109</f>
        <v>0</v>
      </c>
      <c r="S109" s="245">
        <v>0</v>
      </c>
      <c r="T109" s="246">
        <f>S109*H109</f>
        <v>0</v>
      </c>
      <c r="AR109" s="25" t="s">
        <v>240</v>
      </c>
      <c r="AT109" s="25" t="s">
        <v>189</v>
      </c>
      <c r="AU109" s="25" t="s">
        <v>81</v>
      </c>
      <c r="AY109" s="25" t="s">
        <v>178</v>
      </c>
      <c r="BE109" s="247">
        <f>IF(N109="základní",J109,0)</f>
        <v>0</v>
      </c>
      <c r="BF109" s="247">
        <f>IF(N109="snížená",J109,0)</f>
        <v>0</v>
      </c>
      <c r="BG109" s="247">
        <f>IF(N109="zákl. přenesená",J109,0)</f>
        <v>0</v>
      </c>
      <c r="BH109" s="247">
        <f>IF(N109="sníž. přenesená",J109,0)</f>
        <v>0</v>
      </c>
      <c r="BI109" s="247">
        <f>IF(N109="nulová",J109,0)</f>
        <v>0</v>
      </c>
      <c r="BJ109" s="25" t="s">
        <v>81</v>
      </c>
      <c r="BK109" s="247">
        <f>ROUND(I109*H109,2)</f>
        <v>0</v>
      </c>
      <c r="BL109" s="25" t="s">
        <v>240</v>
      </c>
      <c r="BM109" s="25" t="s">
        <v>930</v>
      </c>
    </row>
    <row r="110" s="1" customFormat="1" ht="16.5" customHeight="1">
      <c r="B110" s="47"/>
      <c r="C110" s="251" t="s">
        <v>318</v>
      </c>
      <c r="D110" s="251" t="s">
        <v>189</v>
      </c>
      <c r="E110" s="252" t="s">
        <v>931</v>
      </c>
      <c r="F110" s="253" t="s">
        <v>932</v>
      </c>
      <c r="G110" s="254" t="s">
        <v>183</v>
      </c>
      <c r="H110" s="255">
        <v>1</v>
      </c>
      <c r="I110" s="256"/>
      <c r="J110" s="257">
        <f>ROUND(I110*H110,2)</f>
        <v>0</v>
      </c>
      <c r="K110" s="253" t="s">
        <v>227</v>
      </c>
      <c r="L110" s="258"/>
      <c r="M110" s="259" t="s">
        <v>23</v>
      </c>
      <c r="N110" s="260" t="s">
        <v>45</v>
      </c>
      <c r="O110" s="48"/>
      <c r="P110" s="245">
        <f>O110*H110</f>
        <v>0</v>
      </c>
      <c r="Q110" s="245">
        <v>0</v>
      </c>
      <c r="R110" s="245">
        <f>Q110*H110</f>
        <v>0</v>
      </c>
      <c r="S110" s="245">
        <v>0</v>
      </c>
      <c r="T110" s="246">
        <f>S110*H110</f>
        <v>0</v>
      </c>
      <c r="AR110" s="25" t="s">
        <v>240</v>
      </c>
      <c r="AT110" s="25" t="s">
        <v>189</v>
      </c>
      <c r="AU110" s="25" t="s">
        <v>81</v>
      </c>
      <c r="AY110" s="25" t="s">
        <v>178</v>
      </c>
      <c r="BE110" s="247">
        <f>IF(N110="základní",J110,0)</f>
        <v>0</v>
      </c>
      <c r="BF110" s="247">
        <f>IF(N110="snížená",J110,0)</f>
        <v>0</v>
      </c>
      <c r="BG110" s="247">
        <f>IF(N110="zákl. přenesená",J110,0)</f>
        <v>0</v>
      </c>
      <c r="BH110" s="247">
        <f>IF(N110="sníž. přenesená",J110,0)</f>
        <v>0</v>
      </c>
      <c r="BI110" s="247">
        <f>IF(N110="nulová",J110,0)</f>
        <v>0</v>
      </c>
      <c r="BJ110" s="25" t="s">
        <v>81</v>
      </c>
      <c r="BK110" s="247">
        <f>ROUND(I110*H110,2)</f>
        <v>0</v>
      </c>
      <c r="BL110" s="25" t="s">
        <v>240</v>
      </c>
      <c r="BM110" s="25" t="s">
        <v>933</v>
      </c>
    </row>
    <row r="111" s="1" customFormat="1" ht="16.5" customHeight="1">
      <c r="B111" s="47"/>
      <c r="C111" s="251" t="s">
        <v>322</v>
      </c>
      <c r="D111" s="251" t="s">
        <v>189</v>
      </c>
      <c r="E111" s="252" t="s">
        <v>934</v>
      </c>
      <c r="F111" s="253" t="s">
        <v>935</v>
      </c>
      <c r="G111" s="254" t="s">
        <v>183</v>
      </c>
      <c r="H111" s="255">
        <v>1</v>
      </c>
      <c r="I111" s="256"/>
      <c r="J111" s="257">
        <f>ROUND(I111*H111,2)</f>
        <v>0</v>
      </c>
      <c r="K111" s="253" t="s">
        <v>227</v>
      </c>
      <c r="L111" s="258"/>
      <c r="M111" s="259" t="s">
        <v>23</v>
      </c>
      <c r="N111" s="260" t="s">
        <v>45</v>
      </c>
      <c r="O111" s="48"/>
      <c r="P111" s="245">
        <f>O111*H111</f>
        <v>0</v>
      </c>
      <c r="Q111" s="245">
        <v>0</v>
      </c>
      <c r="R111" s="245">
        <f>Q111*H111</f>
        <v>0</v>
      </c>
      <c r="S111" s="245">
        <v>0</v>
      </c>
      <c r="T111" s="246">
        <f>S111*H111</f>
        <v>0</v>
      </c>
      <c r="AR111" s="25" t="s">
        <v>240</v>
      </c>
      <c r="AT111" s="25" t="s">
        <v>189</v>
      </c>
      <c r="AU111" s="25" t="s">
        <v>81</v>
      </c>
      <c r="AY111" s="25" t="s">
        <v>178</v>
      </c>
      <c r="BE111" s="247">
        <f>IF(N111="základní",J111,0)</f>
        <v>0</v>
      </c>
      <c r="BF111" s="247">
        <f>IF(N111="snížená",J111,0)</f>
        <v>0</v>
      </c>
      <c r="BG111" s="247">
        <f>IF(N111="zákl. přenesená",J111,0)</f>
        <v>0</v>
      </c>
      <c r="BH111" s="247">
        <f>IF(N111="sníž. přenesená",J111,0)</f>
        <v>0</v>
      </c>
      <c r="BI111" s="247">
        <f>IF(N111="nulová",J111,0)</f>
        <v>0</v>
      </c>
      <c r="BJ111" s="25" t="s">
        <v>81</v>
      </c>
      <c r="BK111" s="247">
        <f>ROUND(I111*H111,2)</f>
        <v>0</v>
      </c>
      <c r="BL111" s="25" t="s">
        <v>240</v>
      </c>
      <c r="BM111" s="25" t="s">
        <v>936</v>
      </c>
    </row>
    <row r="112" s="1" customFormat="1" ht="16.5" customHeight="1">
      <c r="B112" s="47"/>
      <c r="C112" s="251" t="s">
        <v>326</v>
      </c>
      <c r="D112" s="251" t="s">
        <v>189</v>
      </c>
      <c r="E112" s="252" t="s">
        <v>937</v>
      </c>
      <c r="F112" s="253" t="s">
        <v>938</v>
      </c>
      <c r="G112" s="254" t="s">
        <v>183</v>
      </c>
      <c r="H112" s="255">
        <v>1</v>
      </c>
      <c r="I112" s="256"/>
      <c r="J112" s="257">
        <f>ROUND(I112*H112,2)</f>
        <v>0</v>
      </c>
      <c r="K112" s="253" t="s">
        <v>227</v>
      </c>
      <c r="L112" s="258"/>
      <c r="M112" s="259" t="s">
        <v>23</v>
      </c>
      <c r="N112" s="260" t="s">
        <v>45</v>
      </c>
      <c r="O112" s="48"/>
      <c r="P112" s="245">
        <f>O112*H112</f>
        <v>0</v>
      </c>
      <c r="Q112" s="245">
        <v>0</v>
      </c>
      <c r="R112" s="245">
        <f>Q112*H112</f>
        <v>0</v>
      </c>
      <c r="S112" s="245">
        <v>0</v>
      </c>
      <c r="T112" s="246">
        <f>S112*H112</f>
        <v>0</v>
      </c>
      <c r="AR112" s="25" t="s">
        <v>240</v>
      </c>
      <c r="AT112" s="25" t="s">
        <v>189</v>
      </c>
      <c r="AU112" s="25" t="s">
        <v>81</v>
      </c>
      <c r="AY112" s="25" t="s">
        <v>178</v>
      </c>
      <c r="BE112" s="247">
        <f>IF(N112="základní",J112,0)</f>
        <v>0</v>
      </c>
      <c r="BF112" s="247">
        <f>IF(N112="snížená",J112,0)</f>
        <v>0</v>
      </c>
      <c r="BG112" s="247">
        <f>IF(N112="zákl. přenesená",J112,0)</f>
        <v>0</v>
      </c>
      <c r="BH112" s="247">
        <f>IF(N112="sníž. přenesená",J112,0)</f>
        <v>0</v>
      </c>
      <c r="BI112" s="247">
        <f>IF(N112="nulová",J112,0)</f>
        <v>0</v>
      </c>
      <c r="BJ112" s="25" t="s">
        <v>81</v>
      </c>
      <c r="BK112" s="247">
        <f>ROUND(I112*H112,2)</f>
        <v>0</v>
      </c>
      <c r="BL112" s="25" t="s">
        <v>240</v>
      </c>
      <c r="BM112" s="25" t="s">
        <v>939</v>
      </c>
    </row>
    <row r="113" s="1" customFormat="1" ht="16.5" customHeight="1">
      <c r="B113" s="47"/>
      <c r="C113" s="251" t="s">
        <v>330</v>
      </c>
      <c r="D113" s="251" t="s">
        <v>189</v>
      </c>
      <c r="E113" s="252" t="s">
        <v>940</v>
      </c>
      <c r="F113" s="253" t="s">
        <v>941</v>
      </c>
      <c r="G113" s="254" t="s">
        <v>183</v>
      </c>
      <c r="H113" s="255">
        <v>1</v>
      </c>
      <c r="I113" s="256"/>
      <c r="J113" s="257">
        <f>ROUND(I113*H113,2)</f>
        <v>0</v>
      </c>
      <c r="K113" s="253" t="s">
        <v>227</v>
      </c>
      <c r="L113" s="258"/>
      <c r="M113" s="259" t="s">
        <v>23</v>
      </c>
      <c r="N113" s="260" t="s">
        <v>45</v>
      </c>
      <c r="O113" s="48"/>
      <c r="P113" s="245">
        <f>O113*H113</f>
        <v>0</v>
      </c>
      <c r="Q113" s="245">
        <v>0</v>
      </c>
      <c r="R113" s="245">
        <f>Q113*H113</f>
        <v>0</v>
      </c>
      <c r="S113" s="245">
        <v>0</v>
      </c>
      <c r="T113" s="246">
        <f>S113*H113</f>
        <v>0</v>
      </c>
      <c r="AR113" s="25" t="s">
        <v>240</v>
      </c>
      <c r="AT113" s="25" t="s">
        <v>189</v>
      </c>
      <c r="AU113" s="25" t="s">
        <v>81</v>
      </c>
      <c r="AY113" s="25" t="s">
        <v>178</v>
      </c>
      <c r="BE113" s="247">
        <f>IF(N113="základní",J113,0)</f>
        <v>0</v>
      </c>
      <c r="BF113" s="247">
        <f>IF(N113="snížená",J113,0)</f>
        <v>0</v>
      </c>
      <c r="BG113" s="247">
        <f>IF(N113="zákl. přenesená",J113,0)</f>
        <v>0</v>
      </c>
      <c r="BH113" s="247">
        <f>IF(N113="sníž. přenesená",J113,0)</f>
        <v>0</v>
      </c>
      <c r="BI113" s="247">
        <f>IF(N113="nulová",J113,0)</f>
        <v>0</v>
      </c>
      <c r="BJ113" s="25" t="s">
        <v>81</v>
      </c>
      <c r="BK113" s="247">
        <f>ROUND(I113*H113,2)</f>
        <v>0</v>
      </c>
      <c r="BL113" s="25" t="s">
        <v>240</v>
      </c>
      <c r="BM113" s="25" t="s">
        <v>942</v>
      </c>
    </row>
    <row r="114" s="1" customFormat="1" ht="16.5" customHeight="1">
      <c r="B114" s="47"/>
      <c r="C114" s="251" t="s">
        <v>334</v>
      </c>
      <c r="D114" s="251" t="s">
        <v>189</v>
      </c>
      <c r="E114" s="252" t="s">
        <v>943</v>
      </c>
      <c r="F114" s="253" t="s">
        <v>944</v>
      </c>
      <c r="G114" s="254" t="s">
        <v>183</v>
      </c>
      <c r="H114" s="255">
        <v>1</v>
      </c>
      <c r="I114" s="256"/>
      <c r="J114" s="257">
        <f>ROUND(I114*H114,2)</f>
        <v>0</v>
      </c>
      <c r="K114" s="253" t="s">
        <v>227</v>
      </c>
      <c r="L114" s="258"/>
      <c r="M114" s="259" t="s">
        <v>23</v>
      </c>
      <c r="N114" s="260" t="s">
        <v>45</v>
      </c>
      <c r="O114" s="48"/>
      <c r="P114" s="245">
        <f>O114*H114</f>
        <v>0</v>
      </c>
      <c r="Q114" s="245">
        <v>0</v>
      </c>
      <c r="R114" s="245">
        <f>Q114*H114</f>
        <v>0</v>
      </c>
      <c r="S114" s="245">
        <v>0</v>
      </c>
      <c r="T114" s="246">
        <f>S114*H114</f>
        <v>0</v>
      </c>
      <c r="AR114" s="25" t="s">
        <v>240</v>
      </c>
      <c r="AT114" s="25" t="s">
        <v>189</v>
      </c>
      <c r="AU114" s="25" t="s">
        <v>81</v>
      </c>
      <c r="AY114" s="25" t="s">
        <v>178</v>
      </c>
      <c r="BE114" s="247">
        <f>IF(N114="základní",J114,0)</f>
        <v>0</v>
      </c>
      <c r="BF114" s="247">
        <f>IF(N114="snížená",J114,0)</f>
        <v>0</v>
      </c>
      <c r="BG114" s="247">
        <f>IF(N114="zákl. přenesená",J114,0)</f>
        <v>0</v>
      </c>
      <c r="BH114" s="247">
        <f>IF(N114="sníž. přenesená",J114,0)</f>
        <v>0</v>
      </c>
      <c r="BI114" s="247">
        <f>IF(N114="nulová",J114,0)</f>
        <v>0</v>
      </c>
      <c r="BJ114" s="25" t="s">
        <v>81</v>
      </c>
      <c r="BK114" s="247">
        <f>ROUND(I114*H114,2)</f>
        <v>0</v>
      </c>
      <c r="BL114" s="25" t="s">
        <v>240</v>
      </c>
      <c r="BM114" s="25" t="s">
        <v>945</v>
      </c>
    </row>
    <row r="115" s="1" customFormat="1" ht="25.5" customHeight="1">
      <c r="B115" s="47"/>
      <c r="C115" s="251" t="s">
        <v>338</v>
      </c>
      <c r="D115" s="251" t="s">
        <v>189</v>
      </c>
      <c r="E115" s="252" t="s">
        <v>946</v>
      </c>
      <c r="F115" s="253" t="s">
        <v>947</v>
      </c>
      <c r="G115" s="254" t="s">
        <v>183</v>
      </c>
      <c r="H115" s="255">
        <v>2</v>
      </c>
      <c r="I115" s="256"/>
      <c r="J115" s="257">
        <f>ROUND(I115*H115,2)</f>
        <v>0</v>
      </c>
      <c r="K115" s="253" t="s">
        <v>227</v>
      </c>
      <c r="L115" s="258"/>
      <c r="M115" s="259" t="s">
        <v>23</v>
      </c>
      <c r="N115" s="260" t="s">
        <v>45</v>
      </c>
      <c r="O115" s="48"/>
      <c r="P115" s="245">
        <f>O115*H115</f>
        <v>0</v>
      </c>
      <c r="Q115" s="245">
        <v>0</v>
      </c>
      <c r="R115" s="245">
        <f>Q115*H115</f>
        <v>0</v>
      </c>
      <c r="S115" s="245">
        <v>0</v>
      </c>
      <c r="T115" s="246">
        <f>S115*H115</f>
        <v>0</v>
      </c>
      <c r="AR115" s="25" t="s">
        <v>240</v>
      </c>
      <c r="AT115" s="25" t="s">
        <v>189</v>
      </c>
      <c r="AU115" s="25" t="s">
        <v>81</v>
      </c>
      <c r="AY115" s="25" t="s">
        <v>178</v>
      </c>
      <c r="BE115" s="247">
        <f>IF(N115="základní",J115,0)</f>
        <v>0</v>
      </c>
      <c r="BF115" s="247">
        <f>IF(N115="snížená",J115,0)</f>
        <v>0</v>
      </c>
      <c r="BG115" s="247">
        <f>IF(N115="zákl. přenesená",J115,0)</f>
        <v>0</v>
      </c>
      <c r="BH115" s="247">
        <f>IF(N115="sníž. přenesená",J115,0)</f>
        <v>0</v>
      </c>
      <c r="BI115" s="247">
        <f>IF(N115="nulová",J115,0)</f>
        <v>0</v>
      </c>
      <c r="BJ115" s="25" t="s">
        <v>81</v>
      </c>
      <c r="BK115" s="247">
        <f>ROUND(I115*H115,2)</f>
        <v>0</v>
      </c>
      <c r="BL115" s="25" t="s">
        <v>240</v>
      </c>
      <c r="BM115" s="25" t="s">
        <v>948</v>
      </c>
    </row>
    <row r="116" s="1" customFormat="1" ht="38.25" customHeight="1">
      <c r="B116" s="47"/>
      <c r="C116" s="236" t="s">
        <v>342</v>
      </c>
      <c r="D116" s="236" t="s">
        <v>180</v>
      </c>
      <c r="E116" s="237" t="s">
        <v>949</v>
      </c>
      <c r="F116" s="238" t="s">
        <v>950</v>
      </c>
      <c r="G116" s="239" t="s">
        <v>183</v>
      </c>
      <c r="H116" s="240">
        <v>1</v>
      </c>
      <c r="I116" s="241"/>
      <c r="J116" s="242">
        <f>ROUND(I116*H116,2)</f>
        <v>0</v>
      </c>
      <c r="K116" s="238" t="s">
        <v>227</v>
      </c>
      <c r="L116" s="73"/>
      <c r="M116" s="243" t="s">
        <v>23</v>
      </c>
      <c r="N116" s="244" t="s">
        <v>45</v>
      </c>
      <c r="O116" s="48"/>
      <c r="P116" s="245">
        <f>O116*H116</f>
        <v>0</v>
      </c>
      <c r="Q116" s="245">
        <v>0</v>
      </c>
      <c r="R116" s="245">
        <f>Q116*H116</f>
        <v>0</v>
      </c>
      <c r="S116" s="245">
        <v>0</v>
      </c>
      <c r="T116" s="246">
        <f>S116*H116</f>
        <v>0</v>
      </c>
      <c r="AR116" s="25" t="s">
        <v>218</v>
      </c>
      <c r="AT116" s="25" t="s">
        <v>180</v>
      </c>
      <c r="AU116" s="25" t="s">
        <v>81</v>
      </c>
      <c r="AY116" s="25" t="s">
        <v>178</v>
      </c>
      <c r="BE116" s="247">
        <f>IF(N116="základní",J116,0)</f>
        <v>0</v>
      </c>
      <c r="BF116" s="247">
        <f>IF(N116="snížená",J116,0)</f>
        <v>0</v>
      </c>
      <c r="BG116" s="247">
        <f>IF(N116="zákl. přenesená",J116,0)</f>
        <v>0</v>
      </c>
      <c r="BH116" s="247">
        <f>IF(N116="sníž. přenesená",J116,0)</f>
        <v>0</v>
      </c>
      <c r="BI116" s="247">
        <f>IF(N116="nulová",J116,0)</f>
        <v>0</v>
      </c>
      <c r="BJ116" s="25" t="s">
        <v>81</v>
      </c>
      <c r="BK116" s="247">
        <f>ROUND(I116*H116,2)</f>
        <v>0</v>
      </c>
      <c r="BL116" s="25" t="s">
        <v>218</v>
      </c>
      <c r="BM116" s="25" t="s">
        <v>951</v>
      </c>
    </row>
    <row r="117" s="1" customFormat="1" ht="51" customHeight="1">
      <c r="B117" s="47"/>
      <c r="C117" s="236" t="s">
        <v>346</v>
      </c>
      <c r="D117" s="236" t="s">
        <v>180</v>
      </c>
      <c r="E117" s="237" t="s">
        <v>952</v>
      </c>
      <c r="F117" s="238" t="s">
        <v>953</v>
      </c>
      <c r="G117" s="239" t="s">
        <v>183</v>
      </c>
      <c r="H117" s="240">
        <v>103</v>
      </c>
      <c r="I117" s="241"/>
      <c r="J117" s="242">
        <f>ROUND(I117*H117,2)</f>
        <v>0</v>
      </c>
      <c r="K117" s="238" t="s">
        <v>227</v>
      </c>
      <c r="L117" s="73"/>
      <c r="M117" s="243" t="s">
        <v>23</v>
      </c>
      <c r="N117" s="244" t="s">
        <v>45</v>
      </c>
      <c r="O117" s="48"/>
      <c r="P117" s="245">
        <f>O117*H117</f>
        <v>0</v>
      </c>
      <c r="Q117" s="245">
        <v>0</v>
      </c>
      <c r="R117" s="245">
        <f>Q117*H117</f>
        <v>0</v>
      </c>
      <c r="S117" s="245">
        <v>0</v>
      </c>
      <c r="T117" s="246">
        <f>S117*H117</f>
        <v>0</v>
      </c>
      <c r="AR117" s="25" t="s">
        <v>218</v>
      </c>
      <c r="AT117" s="25" t="s">
        <v>180</v>
      </c>
      <c r="AU117" s="25" t="s">
        <v>81</v>
      </c>
      <c r="AY117" s="25" t="s">
        <v>178</v>
      </c>
      <c r="BE117" s="247">
        <f>IF(N117="základní",J117,0)</f>
        <v>0</v>
      </c>
      <c r="BF117" s="247">
        <f>IF(N117="snížená",J117,0)</f>
        <v>0</v>
      </c>
      <c r="BG117" s="247">
        <f>IF(N117="zákl. přenesená",J117,0)</f>
        <v>0</v>
      </c>
      <c r="BH117" s="247">
        <f>IF(N117="sníž. přenesená",J117,0)</f>
        <v>0</v>
      </c>
      <c r="BI117" s="247">
        <f>IF(N117="nulová",J117,0)</f>
        <v>0</v>
      </c>
      <c r="BJ117" s="25" t="s">
        <v>81</v>
      </c>
      <c r="BK117" s="247">
        <f>ROUND(I117*H117,2)</f>
        <v>0</v>
      </c>
      <c r="BL117" s="25" t="s">
        <v>218</v>
      </c>
      <c r="BM117" s="25" t="s">
        <v>954</v>
      </c>
    </row>
    <row r="118" s="1" customFormat="1" ht="51" customHeight="1">
      <c r="B118" s="47"/>
      <c r="C118" s="236" t="s">
        <v>350</v>
      </c>
      <c r="D118" s="236" t="s">
        <v>180</v>
      </c>
      <c r="E118" s="237" t="s">
        <v>955</v>
      </c>
      <c r="F118" s="238" t="s">
        <v>956</v>
      </c>
      <c r="G118" s="239" t="s">
        <v>183</v>
      </c>
      <c r="H118" s="240">
        <v>1</v>
      </c>
      <c r="I118" s="241"/>
      <c r="J118" s="242">
        <f>ROUND(I118*H118,2)</f>
        <v>0</v>
      </c>
      <c r="K118" s="238" t="s">
        <v>227</v>
      </c>
      <c r="L118" s="73"/>
      <c r="M118" s="243" t="s">
        <v>23</v>
      </c>
      <c r="N118" s="244" t="s">
        <v>45</v>
      </c>
      <c r="O118" s="48"/>
      <c r="P118" s="245">
        <f>O118*H118</f>
        <v>0</v>
      </c>
      <c r="Q118" s="245">
        <v>0</v>
      </c>
      <c r="R118" s="245">
        <f>Q118*H118</f>
        <v>0</v>
      </c>
      <c r="S118" s="245">
        <v>0</v>
      </c>
      <c r="T118" s="246">
        <f>S118*H118</f>
        <v>0</v>
      </c>
      <c r="AR118" s="25" t="s">
        <v>218</v>
      </c>
      <c r="AT118" s="25" t="s">
        <v>180</v>
      </c>
      <c r="AU118" s="25" t="s">
        <v>81</v>
      </c>
      <c r="AY118" s="25" t="s">
        <v>178</v>
      </c>
      <c r="BE118" s="247">
        <f>IF(N118="základní",J118,0)</f>
        <v>0</v>
      </c>
      <c r="BF118" s="247">
        <f>IF(N118="snížená",J118,0)</f>
        <v>0</v>
      </c>
      <c r="BG118" s="247">
        <f>IF(N118="zákl. přenesená",J118,0)</f>
        <v>0</v>
      </c>
      <c r="BH118" s="247">
        <f>IF(N118="sníž. přenesená",J118,0)</f>
        <v>0</v>
      </c>
      <c r="BI118" s="247">
        <f>IF(N118="nulová",J118,0)</f>
        <v>0</v>
      </c>
      <c r="BJ118" s="25" t="s">
        <v>81</v>
      </c>
      <c r="BK118" s="247">
        <f>ROUND(I118*H118,2)</f>
        <v>0</v>
      </c>
      <c r="BL118" s="25" t="s">
        <v>218</v>
      </c>
      <c r="BM118" s="25" t="s">
        <v>957</v>
      </c>
    </row>
    <row r="119" s="1" customFormat="1" ht="25.5" customHeight="1">
      <c r="B119" s="47"/>
      <c r="C119" s="251" t="s">
        <v>354</v>
      </c>
      <c r="D119" s="251" t="s">
        <v>189</v>
      </c>
      <c r="E119" s="252" t="s">
        <v>958</v>
      </c>
      <c r="F119" s="253" t="s">
        <v>959</v>
      </c>
      <c r="G119" s="254" t="s">
        <v>183</v>
      </c>
      <c r="H119" s="255">
        <v>51</v>
      </c>
      <c r="I119" s="256"/>
      <c r="J119" s="257">
        <f>ROUND(I119*H119,2)</f>
        <v>0</v>
      </c>
      <c r="K119" s="253" t="s">
        <v>227</v>
      </c>
      <c r="L119" s="258"/>
      <c r="M119" s="259" t="s">
        <v>23</v>
      </c>
      <c r="N119" s="260" t="s">
        <v>45</v>
      </c>
      <c r="O119" s="48"/>
      <c r="P119" s="245">
        <f>O119*H119</f>
        <v>0</v>
      </c>
      <c r="Q119" s="245">
        <v>0</v>
      </c>
      <c r="R119" s="245">
        <f>Q119*H119</f>
        <v>0</v>
      </c>
      <c r="S119" s="245">
        <v>0</v>
      </c>
      <c r="T119" s="246">
        <f>S119*H119</f>
        <v>0</v>
      </c>
      <c r="AR119" s="25" t="s">
        <v>240</v>
      </c>
      <c r="AT119" s="25" t="s">
        <v>189</v>
      </c>
      <c r="AU119" s="25" t="s">
        <v>81</v>
      </c>
      <c r="AY119" s="25" t="s">
        <v>178</v>
      </c>
      <c r="BE119" s="247">
        <f>IF(N119="základní",J119,0)</f>
        <v>0</v>
      </c>
      <c r="BF119" s="247">
        <f>IF(N119="snížená",J119,0)</f>
        <v>0</v>
      </c>
      <c r="BG119" s="247">
        <f>IF(N119="zákl. přenesená",J119,0)</f>
        <v>0</v>
      </c>
      <c r="BH119" s="247">
        <f>IF(N119="sníž. přenesená",J119,0)</f>
        <v>0</v>
      </c>
      <c r="BI119" s="247">
        <f>IF(N119="nulová",J119,0)</f>
        <v>0</v>
      </c>
      <c r="BJ119" s="25" t="s">
        <v>81</v>
      </c>
      <c r="BK119" s="247">
        <f>ROUND(I119*H119,2)</f>
        <v>0</v>
      </c>
      <c r="BL119" s="25" t="s">
        <v>240</v>
      </c>
      <c r="BM119" s="25" t="s">
        <v>960</v>
      </c>
    </row>
    <row r="120" s="1" customFormat="1" ht="25.5" customHeight="1">
      <c r="B120" s="47"/>
      <c r="C120" s="251" t="s">
        <v>358</v>
      </c>
      <c r="D120" s="251" t="s">
        <v>189</v>
      </c>
      <c r="E120" s="252" t="s">
        <v>961</v>
      </c>
      <c r="F120" s="253" t="s">
        <v>962</v>
      </c>
      <c r="G120" s="254" t="s">
        <v>183</v>
      </c>
      <c r="H120" s="255">
        <v>14</v>
      </c>
      <c r="I120" s="256"/>
      <c r="J120" s="257">
        <f>ROUND(I120*H120,2)</f>
        <v>0</v>
      </c>
      <c r="K120" s="253" t="s">
        <v>227</v>
      </c>
      <c r="L120" s="258"/>
      <c r="M120" s="259" t="s">
        <v>23</v>
      </c>
      <c r="N120" s="260" t="s">
        <v>45</v>
      </c>
      <c r="O120" s="48"/>
      <c r="P120" s="245">
        <f>O120*H120</f>
        <v>0</v>
      </c>
      <c r="Q120" s="245">
        <v>0</v>
      </c>
      <c r="R120" s="245">
        <f>Q120*H120</f>
        <v>0</v>
      </c>
      <c r="S120" s="245">
        <v>0</v>
      </c>
      <c r="T120" s="246">
        <f>S120*H120</f>
        <v>0</v>
      </c>
      <c r="AR120" s="25" t="s">
        <v>240</v>
      </c>
      <c r="AT120" s="25" t="s">
        <v>189</v>
      </c>
      <c r="AU120" s="25" t="s">
        <v>81</v>
      </c>
      <c r="AY120" s="25" t="s">
        <v>178</v>
      </c>
      <c r="BE120" s="247">
        <f>IF(N120="základní",J120,0)</f>
        <v>0</v>
      </c>
      <c r="BF120" s="247">
        <f>IF(N120="snížená",J120,0)</f>
        <v>0</v>
      </c>
      <c r="BG120" s="247">
        <f>IF(N120="zákl. přenesená",J120,0)</f>
        <v>0</v>
      </c>
      <c r="BH120" s="247">
        <f>IF(N120="sníž. přenesená",J120,0)</f>
        <v>0</v>
      </c>
      <c r="BI120" s="247">
        <f>IF(N120="nulová",J120,0)</f>
        <v>0</v>
      </c>
      <c r="BJ120" s="25" t="s">
        <v>81</v>
      </c>
      <c r="BK120" s="247">
        <f>ROUND(I120*H120,2)</f>
        <v>0</v>
      </c>
      <c r="BL120" s="25" t="s">
        <v>240</v>
      </c>
      <c r="BM120" s="25" t="s">
        <v>963</v>
      </c>
    </row>
    <row r="121" s="1" customFormat="1" ht="25.5" customHeight="1">
      <c r="B121" s="47"/>
      <c r="C121" s="251" t="s">
        <v>362</v>
      </c>
      <c r="D121" s="251" t="s">
        <v>189</v>
      </c>
      <c r="E121" s="252" t="s">
        <v>964</v>
      </c>
      <c r="F121" s="253" t="s">
        <v>965</v>
      </c>
      <c r="G121" s="254" t="s">
        <v>183</v>
      </c>
      <c r="H121" s="255">
        <v>15</v>
      </c>
      <c r="I121" s="256"/>
      <c r="J121" s="257">
        <f>ROUND(I121*H121,2)</f>
        <v>0</v>
      </c>
      <c r="K121" s="253" t="s">
        <v>227</v>
      </c>
      <c r="L121" s="258"/>
      <c r="M121" s="259" t="s">
        <v>23</v>
      </c>
      <c r="N121" s="260" t="s">
        <v>45</v>
      </c>
      <c r="O121" s="48"/>
      <c r="P121" s="245">
        <f>O121*H121</f>
        <v>0</v>
      </c>
      <c r="Q121" s="245">
        <v>0</v>
      </c>
      <c r="R121" s="245">
        <f>Q121*H121</f>
        <v>0</v>
      </c>
      <c r="S121" s="245">
        <v>0</v>
      </c>
      <c r="T121" s="246">
        <f>S121*H121</f>
        <v>0</v>
      </c>
      <c r="AR121" s="25" t="s">
        <v>240</v>
      </c>
      <c r="AT121" s="25" t="s">
        <v>189</v>
      </c>
      <c r="AU121" s="25" t="s">
        <v>81</v>
      </c>
      <c r="AY121" s="25" t="s">
        <v>178</v>
      </c>
      <c r="BE121" s="247">
        <f>IF(N121="základní",J121,0)</f>
        <v>0</v>
      </c>
      <c r="BF121" s="247">
        <f>IF(N121="snížená",J121,0)</f>
        <v>0</v>
      </c>
      <c r="BG121" s="247">
        <f>IF(N121="zákl. přenesená",J121,0)</f>
        <v>0</v>
      </c>
      <c r="BH121" s="247">
        <f>IF(N121="sníž. přenesená",J121,0)</f>
        <v>0</v>
      </c>
      <c r="BI121" s="247">
        <f>IF(N121="nulová",J121,0)</f>
        <v>0</v>
      </c>
      <c r="BJ121" s="25" t="s">
        <v>81</v>
      </c>
      <c r="BK121" s="247">
        <f>ROUND(I121*H121,2)</f>
        <v>0</v>
      </c>
      <c r="BL121" s="25" t="s">
        <v>240</v>
      </c>
      <c r="BM121" s="25" t="s">
        <v>966</v>
      </c>
    </row>
    <row r="122" s="1" customFormat="1" ht="25.5" customHeight="1">
      <c r="B122" s="47"/>
      <c r="C122" s="251" t="s">
        <v>366</v>
      </c>
      <c r="D122" s="251" t="s">
        <v>189</v>
      </c>
      <c r="E122" s="252" t="s">
        <v>967</v>
      </c>
      <c r="F122" s="253" t="s">
        <v>968</v>
      </c>
      <c r="G122" s="254" t="s">
        <v>183</v>
      </c>
      <c r="H122" s="255">
        <v>13</v>
      </c>
      <c r="I122" s="256"/>
      <c r="J122" s="257">
        <f>ROUND(I122*H122,2)</f>
        <v>0</v>
      </c>
      <c r="K122" s="253" t="s">
        <v>227</v>
      </c>
      <c r="L122" s="258"/>
      <c r="M122" s="259" t="s">
        <v>23</v>
      </c>
      <c r="N122" s="260" t="s">
        <v>45</v>
      </c>
      <c r="O122" s="48"/>
      <c r="P122" s="245">
        <f>O122*H122</f>
        <v>0</v>
      </c>
      <c r="Q122" s="245">
        <v>0</v>
      </c>
      <c r="R122" s="245">
        <f>Q122*H122</f>
        <v>0</v>
      </c>
      <c r="S122" s="245">
        <v>0</v>
      </c>
      <c r="T122" s="246">
        <f>S122*H122</f>
        <v>0</v>
      </c>
      <c r="AR122" s="25" t="s">
        <v>240</v>
      </c>
      <c r="AT122" s="25" t="s">
        <v>189</v>
      </c>
      <c r="AU122" s="25" t="s">
        <v>81</v>
      </c>
      <c r="AY122" s="25" t="s">
        <v>178</v>
      </c>
      <c r="BE122" s="247">
        <f>IF(N122="základní",J122,0)</f>
        <v>0</v>
      </c>
      <c r="BF122" s="247">
        <f>IF(N122="snížená",J122,0)</f>
        <v>0</v>
      </c>
      <c r="BG122" s="247">
        <f>IF(N122="zákl. přenesená",J122,0)</f>
        <v>0</v>
      </c>
      <c r="BH122" s="247">
        <f>IF(N122="sníž. přenesená",J122,0)</f>
        <v>0</v>
      </c>
      <c r="BI122" s="247">
        <f>IF(N122="nulová",J122,0)</f>
        <v>0</v>
      </c>
      <c r="BJ122" s="25" t="s">
        <v>81</v>
      </c>
      <c r="BK122" s="247">
        <f>ROUND(I122*H122,2)</f>
        <v>0</v>
      </c>
      <c r="BL122" s="25" t="s">
        <v>240</v>
      </c>
      <c r="BM122" s="25" t="s">
        <v>969</v>
      </c>
    </row>
    <row r="123" s="1" customFormat="1" ht="25.5" customHeight="1">
      <c r="B123" s="47"/>
      <c r="C123" s="251" t="s">
        <v>370</v>
      </c>
      <c r="D123" s="251" t="s">
        <v>189</v>
      </c>
      <c r="E123" s="252" t="s">
        <v>970</v>
      </c>
      <c r="F123" s="253" t="s">
        <v>971</v>
      </c>
      <c r="G123" s="254" t="s">
        <v>183</v>
      </c>
      <c r="H123" s="255">
        <v>2</v>
      </c>
      <c r="I123" s="256"/>
      <c r="J123" s="257">
        <f>ROUND(I123*H123,2)</f>
        <v>0</v>
      </c>
      <c r="K123" s="253" t="s">
        <v>227</v>
      </c>
      <c r="L123" s="258"/>
      <c r="M123" s="259" t="s">
        <v>23</v>
      </c>
      <c r="N123" s="260" t="s">
        <v>45</v>
      </c>
      <c r="O123" s="48"/>
      <c r="P123" s="245">
        <f>O123*H123</f>
        <v>0</v>
      </c>
      <c r="Q123" s="245">
        <v>0</v>
      </c>
      <c r="R123" s="245">
        <f>Q123*H123</f>
        <v>0</v>
      </c>
      <c r="S123" s="245">
        <v>0</v>
      </c>
      <c r="T123" s="246">
        <f>S123*H123</f>
        <v>0</v>
      </c>
      <c r="AR123" s="25" t="s">
        <v>240</v>
      </c>
      <c r="AT123" s="25" t="s">
        <v>189</v>
      </c>
      <c r="AU123" s="25" t="s">
        <v>81</v>
      </c>
      <c r="AY123" s="25" t="s">
        <v>178</v>
      </c>
      <c r="BE123" s="247">
        <f>IF(N123="základní",J123,0)</f>
        <v>0</v>
      </c>
      <c r="BF123" s="247">
        <f>IF(N123="snížená",J123,0)</f>
        <v>0</v>
      </c>
      <c r="BG123" s="247">
        <f>IF(N123="zákl. přenesená",J123,0)</f>
        <v>0</v>
      </c>
      <c r="BH123" s="247">
        <f>IF(N123="sníž. přenesená",J123,0)</f>
        <v>0</v>
      </c>
      <c r="BI123" s="247">
        <f>IF(N123="nulová",J123,0)</f>
        <v>0</v>
      </c>
      <c r="BJ123" s="25" t="s">
        <v>81</v>
      </c>
      <c r="BK123" s="247">
        <f>ROUND(I123*H123,2)</f>
        <v>0</v>
      </c>
      <c r="BL123" s="25" t="s">
        <v>240</v>
      </c>
      <c r="BM123" s="25" t="s">
        <v>972</v>
      </c>
    </row>
    <row r="124" s="1" customFormat="1" ht="25.5" customHeight="1">
      <c r="B124" s="47"/>
      <c r="C124" s="251" t="s">
        <v>374</v>
      </c>
      <c r="D124" s="251" t="s">
        <v>189</v>
      </c>
      <c r="E124" s="252" t="s">
        <v>973</v>
      </c>
      <c r="F124" s="253" t="s">
        <v>974</v>
      </c>
      <c r="G124" s="254" t="s">
        <v>183</v>
      </c>
      <c r="H124" s="255">
        <v>7</v>
      </c>
      <c r="I124" s="256"/>
      <c r="J124" s="257">
        <f>ROUND(I124*H124,2)</f>
        <v>0</v>
      </c>
      <c r="K124" s="253" t="s">
        <v>227</v>
      </c>
      <c r="L124" s="258"/>
      <c r="M124" s="259" t="s">
        <v>23</v>
      </c>
      <c r="N124" s="260" t="s">
        <v>45</v>
      </c>
      <c r="O124" s="48"/>
      <c r="P124" s="245">
        <f>O124*H124</f>
        <v>0</v>
      </c>
      <c r="Q124" s="245">
        <v>0</v>
      </c>
      <c r="R124" s="245">
        <f>Q124*H124</f>
        <v>0</v>
      </c>
      <c r="S124" s="245">
        <v>0</v>
      </c>
      <c r="T124" s="246">
        <f>S124*H124</f>
        <v>0</v>
      </c>
      <c r="AR124" s="25" t="s">
        <v>240</v>
      </c>
      <c r="AT124" s="25" t="s">
        <v>189</v>
      </c>
      <c r="AU124" s="25" t="s">
        <v>81</v>
      </c>
      <c r="AY124" s="25" t="s">
        <v>178</v>
      </c>
      <c r="BE124" s="247">
        <f>IF(N124="základní",J124,0)</f>
        <v>0</v>
      </c>
      <c r="BF124" s="247">
        <f>IF(N124="snížená",J124,0)</f>
        <v>0</v>
      </c>
      <c r="BG124" s="247">
        <f>IF(N124="zákl. přenesená",J124,0)</f>
        <v>0</v>
      </c>
      <c r="BH124" s="247">
        <f>IF(N124="sníž. přenesená",J124,0)</f>
        <v>0</v>
      </c>
      <c r="BI124" s="247">
        <f>IF(N124="nulová",J124,0)</f>
        <v>0</v>
      </c>
      <c r="BJ124" s="25" t="s">
        <v>81</v>
      </c>
      <c r="BK124" s="247">
        <f>ROUND(I124*H124,2)</f>
        <v>0</v>
      </c>
      <c r="BL124" s="25" t="s">
        <v>240</v>
      </c>
      <c r="BM124" s="25" t="s">
        <v>975</v>
      </c>
    </row>
    <row r="125" s="1" customFormat="1" ht="25.5" customHeight="1">
      <c r="B125" s="47"/>
      <c r="C125" s="251" t="s">
        <v>378</v>
      </c>
      <c r="D125" s="251" t="s">
        <v>189</v>
      </c>
      <c r="E125" s="252" t="s">
        <v>976</v>
      </c>
      <c r="F125" s="253" t="s">
        <v>977</v>
      </c>
      <c r="G125" s="254" t="s">
        <v>183</v>
      </c>
      <c r="H125" s="255">
        <v>24</v>
      </c>
      <c r="I125" s="256"/>
      <c r="J125" s="257">
        <f>ROUND(I125*H125,2)</f>
        <v>0</v>
      </c>
      <c r="K125" s="253" t="s">
        <v>227</v>
      </c>
      <c r="L125" s="258"/>
      <c r="M125" s="259" t="s">
        <v>23</v>
      </c>
      <c r="N125" s="260" t="s">
        <v>45</v>
      </c>
      <c r="O125" s="48"/>
      <c r="P125" s="245">
        <f>O125*H125</f>
        <v>0</v>
      </c>
      <c r="Q125" s="245">
        <v>0</v>
      </c>
      <c r="R125" s="245">
        <f>Q125*H125</f>
        <v>0</v>
      </c>
      <c r="S125" s="245">
        <v>0</v>
      </c>
      <c r="T125" s="246">
        <f>S125*H125</f>
        <v>0</v>
      </c>
      <c r="AR125" s="25" t="s">
        <v>240</v>
      </c>
      <c r="AT125" s="25" t="s">
        <v>189</v>
      </c>
      <c r="AU125" s="25" t="s">
        <v>81</v>
      </c>
      <c r="AY125" s="25" t="s">
        <v>178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25" t="s">
        <v>81</v>
      </c>
      <c r="BK125" s="247">
        <f>ROUND(I125*H125,2)</f>
        <v>0</v>
      </c>
      <c r="BL125" s="25" t="s">
        <v>240</v>
      </c>
      <c r="BM125" s="25" t="s">
        <v>978</v>
      </c>
    </row>
    <row r="126" s="1" customFormat="1" ht="25.5" customHeight="1">
      <c r="B126" s="47"/>
      <c r="C126" s="251" t="s">
        <v>382</v>
      </c>
      <c r="D126" s="251" t="s">
        <v>189</v>
      </c>
      <c r="E126" s="252" t="s">
        <v>979</v>
      </c>
      <c r="F126" s="253" t="s">
        <v>980</v>
      </c>
      <c r="G126" s="254" t="s">
        <v>183</v>
      </c>
      <c r="H126" s="255">
        <v>1</v>
      </c>
      <c r="I126" s="256"/>
      <c r="J126" s="257">
        <f>ROUND(I126*H126,2)</f>
        <v>0</v>
      </c>
      <c r="K126" s="253" t="s">
        <v>227</v>
      </c>
      <c r="L126" s="258"/>
      <c r="M126" s="259" t="s">
        <v>23</v>
      </c>
      <c r="N126" s="260" t="s">
        <v>45</v>
      </c>
      <c r="O126" s="48"/>
      <c r="P126" s="245">
        <f>O126*H126</f>
        <v>0</v>
      </c>
      <c r="Q126" s="245">
        <v>0</v>
      </c>
      <c r="R126" s="245">
        <f>Q126*H126</f>
        <v>0</v>
      </c>
      <c r="S126" s="245">
        <v>0</v>
      </c>
      <c r="T126" s="246">
        <f>S126*H126</f>
        <v>0</v>
      </c>
      <c r="AR126" s="25" t="s">
        <v>240</v>
      </c>
      <c r="AT126" s="25" t="s">
        <v>189</v>
      </c>
      <c r="AU126" s="25" t="s">
        <v>81</v>
      </c>
      <c r="AY126" s="25" t="s">
        <v>178</v>
      </c>
      <c r="BE126" s="247">
        <f>IF(N126="základní",J126,0)</f>
        <v>0</v>
      </c>
      <c r="BF126" s="247">
        <f>IF(N126="snížená",J126,0)</f>
        <v>0</v>
      </c>
      <c r="BG126" s="247">
        <f>IF(N126="zákl. přenesená",J126,0)</f>
        <v>0</v>
      </c>
      <c r="BH126" s="247">
        <f>IF(N126="sníž. přenesená",J126,0)</f>
        <v>0</v>
      </c>
      <c r="BI126" s="247">
        <f>IF(N126="nulová",J126,0)</f>
        <v>0</v>
      </c>
      <c r="BJ126" s="25" t="s">
        <v>81</v>
      </c>
      <c r="BK126" s="247">
        <f>ROUND(I126*H126,2)</f>
        <v>0</v>
      </c>
      <c r="BL126" s="25" t="s">
        <v>240</v>
      </c>
      <c r="BM126" s="25" t="s">
        <v>981</v>
      </c>
    </row>
    <row r="127" s="1" customFormat="1" ht="25.5" customHeight="1">
      <c r="B127" s="47"/>
      <c r="C127" s="251" t="s">
        <v>386</v>
      </c>
      <c r="D127" s="251" t="s">
        <v>189</v>
      </c>
      <c r="E127" s="252" t="s">
        <v>982</v>
      </c>
      <c r="F127" s="253" t="s">
        <v>983</v>
      </c>
      <c r="G127" s="254" t="s">
        <v>183</v>
      </c>
      <c r="H127" s="255">
        <v>10</v>
      </c>
      <c r="I127" s="256"/>
      <c r="J127" s="257">
        <f>ROUND(I127*H127,2)</f>
        <v>0</v>
      </c>
      <c r="K127" s="253" t="s">
        <v>227</v>
      </c>
      <c r="L127" s="258"/>
      <c r="M127" s="259" t="s">
        <v>23</v>
      </c>
      <c r="N127" s="260" t="s">
        <v>45</v>
      </c>
      <c r="O127" s="48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AR127" s="25" t="s">
        <v>240</v>
      </c>
      <c r="AT127" s="25" t="s">
        <v>189</v>
      </c>
      <c r="AU127" s="25" t="s">
        <v>81</v>
      </c>
      <c r="AY127" s="25" t="s">
        <v>178</v>
      </c>
      <c r="BE127" s="247">
        <f>IF(N127="základní",J127,0)</f>
        <v>0</v>
      </c>
      <c r="BF127" s="247">
        <f>IF(N127="snížená",J127,0)</f>
        <v>0</v>
      </c>
      <c r="BG127" s="247">
        <f>IF(N127="zákl. přenesená",J127,0)</f>
        <v>0</v>
      </c>
      <c r="BH127" s="247">
        <f>IF(N127="sníž. přenesená",J127,0)</f>
        <v>0</v>
      </c>
      <c r="BI127" s="247">
        <f>IF(N127="nulová",J127,0)</f>
        <v>0</v>
      </c>
      <c r="BJ127" s="25" t="s">
        <v>81</v>
      </c>
      <c r="BK127" s="247">
        <f>ROUND(I127*H127,2)</f>
        <v>0</v>
      </c>
      <c r="BL127" s="25" t="s">
        <v>240</v>
      </c>
      <c r="BM127" s="25" t="s">
        <v>984</v>
      </c>
    </row>
    <row r="128" s="1" customFormat="1" ht="25.5" customHeight="1">
      <c r="B128" s="47"/>
      <c r="C128" s="251" t="s">
        <v>390</v>
      </c>
      <c r="D128" s="251" t="s">
        <v>189</v>
      </c>
      <c r="E128" s="252" t="s">
        <v>985</v>
      </c>
      <c r="F128" s="253" t="s">
        <v>986</v>
      </c>
      <c r="G128" s="254" t="s">
        <v>183</v>
      </c>
      <c r="H128" s="255">
        <v>1</v>
      </c>
      <c r="I128" s="256"/>
      <c r="J128" s="257">
        <f>ROUND(I128*H128,2)</f>
        <v>0</v>
      </c>
      <c r="K128" s="253" t="s">
        <v>227</v>
      </c>
      <c r="L128" s="258"/>
      <c r="M128" s="259" t="s">
        <v>23</v>
      </c>
      <c r="N128" s="260" t="s">
        <v>45</v>
      </c>
      <c r="O128" s="48"/>
      <c r="P128" s="245">
        <f>O128*H128</f>
        <v>0</v>
      </c>
      <c r="Q128" s="245">
        <v>0</v>
      </c>
      <c r="R128" s="245">
        <f>Q128*H128</f>
        <v>0</v>
      </c>
      <c r="S128" s="245">
        <v>0</v>
      </c>
      <c r="T128" s="246">
        <f>S128*H128</f>
        <v>0</v>
      </c>
      <c r="AR128" s="25" t="s">
        <v>240</v>
      </c>
      <c r="AT128" s="25" t="s">
        <v>189</v>
      </c>
      <c r="AU128" s="25" t="s">
        <v>81</v>
      </c>
      <c r="AY128" s="25" t="s">
        <v>178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25" t="s">
        <v>81</v>
      </c>
      <c r="BK128" s="247">
        <f>ROUND(I128*H128,2)</f>
        <v>0</v>
      </c>
      <c r="BL128" s="25" t="s">
        <v>240</v>
      </c>
      <c r="BM128" s="25" t="s">
        <v>987</v>
      </c>
    </row>
    <row r="129" s="1" customFormat="1" ht="25.5" customHeight="1">
      <c r="B129" s="47"/>
      <c r="C129" s="251" t="s">
        <v>394</v>
      </c>
      <c r="D129" s="251" t="s">
        <v>189</v>
      </c>
      <c r="E129" s="252" t="s">
        <v>988</v>
      </c>
      <c r="F129" s="253" t="s">
        <v>989</v>
      </c>
      <c r="G129" s="254" t="s">
        <v>183</v>
      </c>
      <c r="H129" s="255">
        <v>9</v>
      </c>
      <c r="I129" s="256"/>
      <c r="J129" s="257">
        <f>ROUND(I129*H129,2)</f>
        <v>0</v>
      </c>
      <c r="K129" s="253" t="s">
        <v>227</v>
      </c>
      <c r="L129" s="258"/>
      <c r="M129" s="259" t="s">
        <v>23</v>
      </c>
      <c r="N129" s="260" t="s">
        <v>45</v>
      </c>
      <c r="O129" s="48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AR129" s="25" t="s">
        <v>240</v>
      </c>
      <c r="AT129" s="25" t="s">
        <v>189</v>
      </c>
      <c r="AU129" s="25" t="s">
        <v>81</v>
      </c>
      <c r="AY129" s="25" t="s">
        <v>178</v>
      </c>
      <c r="BE129" s="247">
        <f>IF(N129="základní",J129,0)</f>
        <v>0</v>
      </c>
      <c r="BF129" s="247">
        <f>IF(N129="snížená",J129,0)</f>
        <v>0</v>
      </c>
      <c r="BG129" s="247">
        <f>IF(N129="zákl. přenesená",J129,0)</f>
        <v>0</v>
      </c>
      <c r="BH129" s="247">
        <f>IF(N129="sníž. přenesená",J129,0)</f>
        <v>0</v>
      </c>
      <c r="BI129" s="247">
        <f>IF(N129="nulová",J129,0)</f>
        <v>0</v>
      </c>
      <c r="BJ129" s="25" t="s">
        <v>81</v>
      </c>
      <c r="BK129" s="247">
        <f>ROUND(I129*H129,2)</f>
        <v>0</v>
      </c>
      <c r="BL129" s="25" t="s">
        <v>240</v>
      </c>
      <c r="BM129" s="25" t="s">
        <v>990</v>
      </c>
    </row>
    <row r="130" s="1" customFormat="1" ht="25.5" customHeight="1">
      <c r="B130" s="47"/>
      <c r="C130" s="251" t="s">
        <v>398</v>
      </c>
      <c r="D130" s="251" t="s">
        <v>189</v>
      </c>
      <c r="E130" s="252" t="s">
        <v>991</v>
      </c>
      <c r="F130" s="253" t="s">
        <v>992</v>
      </c>
      <c r="G130" s="254" t="s">
        <v>183</v>
      </c>
      <c r="H130" s="255">
        <v>7</v>
      </c>
      <c r="I130" s="256"/>
      <c r="J130" s="257">
        <f>ROUND(I130*H130,2)</f>
        <v>0</v>
      </c>
      <c r="K130" s="253" t="s">
        <v>227</v>
      </c>
      <c r="L130" s="258"/>
      <c r="M130" s="259" t="s">
        <v>23</v>
      </c>
      <c r="N130" s="260" t="s">
        <v>45</v>
      </c>
      <c r="O130" s="48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AR130" s="25" t="s">
        <v>240</v>
      </c>
      <c r="AT130" s="25" t="s">
        <v>189</v>
      </c>
      <c r="AU130" s="25" t="s">
        <v>81</v>
      </c>
      <c r="AY130" s="25" t="s">
        <v>178</v>
      </c>
      <c r="BE130" s="247">
        <f>IF(N130="základní",J130,0)</f>
        <v>0</v>
      </c>
      <c r="BF130" s="247">
        <f>IF(N130="snížená",J130,0)</f>
        <v>0</v>
      </c>
      <c r="BG130" s="247">
        <f>IF(N130="zákl. přenesená",J130,0)</f>
        <v>0</v>
      </c>
      <c r="BH130" s="247">
        <f>IF(N130="sníž. přenesená",J130,0)</f>
        <v>0</v>
      </c>
      <c r="BI130" s="247">
        <f>IF(N130="nulová",J130,0)</f>
        <v>0</v>
      </c>
      <c r="BJ130" s="25" t="s">
        <v>81</v>
      </c>
      <c r="BK130" s="247">
        <f>ROUND(I130*H130,2)</f>
        <v>0</v>
      </c>
      <c r="BL130" s="25" t="s">
        <v>240</v>
      </c>
      <c r="BM130" s="25" t="s">
        <v>993</v>
      </c>
    </row>
    <row r="131" s="1" customFormat="1" ht="25.5" customHeight="1">
      <c r="B131" s="47"/>
      <c r="C131" s="251" t="s">
        <v>410</v>
      </c>
      <c r="D131" s="251" t="s">
        <v>189</v>
      </c>
      <c r="E131" s="252" t="s">
        <v>994</v>
      </c>
      <c r="F131" s="253" t="s">
        <v>995</v>
      </c>
      <c r="G131" s="254" t="s">
        <v>183</v>
      </c>
      <c r="H131" s="255">
        <v>3</v>
      </c>
      <c r="I131" s="256"/>
      <c r="J131" s="257">
        <f>ROUND(I131*H131,2)</f>
        <v>0</v>
      </c>
      <c r="K131" s="253" t="s">
        <v>227</v>
      </c>
      <c r="L131" s="258"/>
      <c r="M131" s="259" t="s">
        <v>23</v>
      </c>
      <c r="N131" s="260" t="s">
        <v>45</v>
      </c>
      <c r="O131" s="48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AR131" s="25" t="s">
        <v>240</v>
      </c>
      <c r="AT131" s="25" t="s">
        <v>189</v>
      </c>
      <c r="AU131" s="25" t="s">
        <v>81</v>
      </c>
      <c r="AY131" s="25" t="s">
        <v>178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25" t="s">
        <v>81</v>
      </c>
      <c r="BK131" s="247">
        <f>ROUND(I131*H131,2)</f>
        <v>0</v>
      </c>
      <c r="BL131" s="25" t="s">
        <v>240</v>
      </c>
      <c r="BM131" s="25" t="s">
        <v>996</v>
      </c>
    </row>
    <row r="132" s="1" customFormat="1" ht="25.5" customHeight="1">
      <c r="B132" s="47"/>
      <c r="C132" s="251" t="s">
        <v>997</v>
      </c>
      <c r="D132" s="251" t="s">
        <v>189</v>
      </c>
      <c r="E132" s="252" t="s">
        <v>998</v>
      </c>
      <c r="F132" s="253" t="s">
        <v>999</v>
      </c>
      <c r="G132" s="254" t="s">
        <v>183</v>
      </c>
      <c r="H132" s="255">
        <v>3</v>
      </c>
      <c r="I132" s="256"/>
      <c r="J132" s="257">
        <f>ROUND(I132*H132,2)</f>
        <v>0</v>
      </c>
      <c r="K132" s="253" t="s">
        <v>227</v>
      </c>
      <c r="L132" s="258"/>
      <c r="M132" s="259" t="s">
        <v>23</v>
      </c>
      <c r="N132" s="260" t="s">
        <v>45</v>
      </c>
      <c r="O132" s="48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AR132" s="25" t="s">
        <v>240</v>
      </c>
      <c r="AT132" s="25" t="s">
        <v>189</v>
      </c>
      <c r="AU132" s="25" t="s">
        <v>81</v>
      </c>
      <c r="AY132" s="25" t="s">
        <v>178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25" t="s">
        <v>81</v>
      </c>
      <c r="BK132" s="247">
        <f>ROUND(I132*H132,2)</f>
        <v>0</v>
      </c>
      <c r="BL132" s="25" t="s">
        <v>240</v>
      </c>
      <c r="BM132" s="25" t="s">
        <v>1000</v>
      </c>
    </row>
    <row r="133" s="1" customFormat="1" ht="25.5" customHeight="1">
      <c r="B133" s="47"/>
      <c r="C133" s="251" t="s">
        <v>418</v>
      </c>
      <c r="D133" s="251" t="s">
        <v>189</v>
      </c>
      <c r="E133" s="252" t="s">
        <v>1001</v>
      </c>
      <c r="F133" s="253" t="s">
        <v>1002</v>
      </c>
      <c r="G133" s="254" t="s">
        <v>183</v>
      </c>
      <c r="H133" s="255">
        <v>20</v>
      </c>
      <c r="I133" s="256"/>
      <c r="J133" s="257">
        <f>ROUND(I133*H133,2)</f>
        <v>0</v>
      </c>
      <c r="K133" s="253" t="s">
        <v>227</v>
      </c>
      <c r="L133" s="258"/>
      <c r="M133" s="259" t="s">
        <v>23</v>
      </c>
      <c r="N133" s="260" t="s">
        <v>45</v>
      </c>
      <c r="O133" s="48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AR133" s="25" t="s">
        <v>240</v>
      </c>
      <c r="AT133" s="25" t="s">
        <v>189</v>
      </c>
      <c r="AU133" s="25" t="s">
        <v>81</v>
      </c>
      <c r="AY133" s="25" t="s">
        <v>178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25" t="s">
        <v>81</v>
      </c>
      <c r="BK133" s="247">
        <f>ROUND(I133*H133,2)</f>
        <v>0</v>
      </c>
      <c r="BL133" s="25" t="s">
        <v>240</v>
      </c>
      <c r="BM133" s="25" t="s">
        <v>1003</v>
      </c>
    </row>
    <row r="134" s="1" customFormat="1" ht="25.5" customHeight="1">
      <c r="B134" s="47"/>
      <c r="C134" s="251" t="s">
        <v>422</v>
      </c>
      <c r="D134" s="251" t="s">
        <v>189</v>
      </c>
      <c r="E134" s="252" t="s">
        <v>1004</v>
      </c>
      <c r="F134" s="253" t="s">
        <v>1005</v>
      </c>
      <c r="G134" s="254" t="s">
        <v>183</v>
      </c>
      <c r="H134" s="255">
        <v>1</v>
      </c>
      <c r="I134" s="256"/>
      <c r="J134" s="257">
        <f>ROUND(I134*H134,2)</f>
        <v>0</v>
      </c>
      <c r="K134" s="253" t="s">
        <v>227</v>
      </c>
      <c r="L134" s="258"/>
      <c r="M134" s="259" t="s">
        <v>23</v>
      </c>
      <c r="N134" s="260" t="s">
        <v>45</v>
      </c>
      <c r="O134" s="48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AR134" s="25" t="s">
        <v>240</v>
      </c>
      <c r="AT134" s="25" t="s">
        <v>189</v>
      </c>
      <c r="AU134" s="25" t="s">
        <v>81</v>
      </c>
      <c r="AY134" s="25" t="s">
        <v>178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25" t="s">
        <v>81</v>
      </c>
      <c r="BK134" s="247">
        <f>ROUND(I134*H134,2)</f>
        <v>0</v>
      </c>
      <c r="BL134" s="25" t="s">
        <v>240</v>
      </c>
      <c r="BM134" s="25" t="s">
        <v>1006</v>
      </c>
    </row>
    <row r="135" s="1" customFormat="1" ht="25.5" customHeight="1">
      <c r="B135" s="47"/>
      <c r="C135" s="236" t="s">
        <v>426</v>
      </c>
      <c r="D135" s="236" t="s">
        <v>180</v>
      </c>
      <c r="E135" s="237" t="s">
        <v>1007</v>
      </c>
      <c r="F135" s="238" t="s">
        <v>1008</v>
      </c>
      <c r="G135" s="239" t="s">
        <v>183</v>
      </c>
      <c r="H135" s="240">
        <v>907</v>
      </c>
      <c r="I135" s="241"/>
      <c r="J135" s="242">
        <f>ROUND(I135*H135,2)</f>
        <v>0</v>
      </c>
      <c r="K135" s="238" t="s">
        <v>227</v>
      </c>
      <c r="L135" s="73"/>
      <c r="M135" s="243" t="s">
        <v>23</v>
      </c>
      <c r="N135" s="244" t="s">
        <v>45</v>
      </c>
      <c r="O135" s="48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AR135" s="25" t="s">
        <v>218</v>
      </c>
      <c r="AT135" s="25" t="s">
        <v>180</v>
      </c>
      <c r="AU135" s="25" t="s">
        <v>81</v>
      </c>
      <c r="AY135" s="25" t="s">
        <v>178</v>
      </c>
      <c r="BE135" s="247">
        <f>IF(N135="základní",J135,0)</f>
        <v>0</v>
      </c>
      <c r="BF135" s="247">
        <f>IF(N135="snížená",J135,0)</f>
        <v>0</v>
      </c>
      <c r="BG135" s="247">
        <f>IF(N135="zákl. přenesená",J135,0)</f>
        <v>0</v>
      </c>
      <c r="BH135" s="247">
        <f>IF(N135="sníž. přenesená",J135,0)</f>
        <v>0</v>
      </c>
      <c r="BI135" s="247">
        <f>IF(N135="nulová",J135,0)</f>
        <v>0</v>
      </c>
      <c r="BJ135" s="25" t="s">
        <v>81</v>
      </c>
      <c r="BK135" s="247">
        <f>ROUND(I135*H135,2)</f>
        <v>0</v>
      </c>
      <c r="BL135" s="25" t="s">
        <v>218</v>
      </c>
      <c r="BM135" s="25" t="s">
        <v>1009</v>
      </c>
    </row>
    <row r="136" s="1" customFormat="1" ht="76.5" customHeight="1">
      <c r="B136" s="47"/>
      <c r="C136" s="236" t="s">
        <v>430</v>
      </c>
      <c r="D136" s="236" t="s">
        <v>180</v>
      </c>
      <c r="E136" s="237" t="s">
        <v>1010</v>
      </c>
      <c r="F136" s="238" t="s">
        <v>1011</v>
      </c>
      <c r="G136" s="239" t="s">
        <v>183</v>
      </c>
      <c r="H136" s="240">
        <v>3</v>
      </c>
      <c r="I136" s="241"/>
      <c r="J136" s="242">
        <f>ROUND(I136*H136,2)</f>
        <v>0</v>
      </c>
      <c r="K136" s="238" t="s">
        <v>227</v>
      </c>
      <c r="L136" s="73"/>
      <c r="M136" s="243" t="s">
        <v>23</v>
      </c>
      <c r="N136" s="244" t="s">
        <v>45</v>
      </c>
      <c r="O136" s="48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AR136" s="25" t="s">
        <v>218</v>
      </c>
      <c r="AT136" s="25" t="s">
        <v>180</v>
      </c>
      <c r="AU136" s="25" t="s">
        <v>81</v>
      </c>
      <c r="AY136" s="25" t="s">
        <v>178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25" t="s">
        <v>81</v>
      </c>
      <c r="BK136" s="247">
        <f>ROUND(I136*H136,2)</f>
        <v>0</v>
      </c>
      <c r="BL136" s="25" t="s">
        <v>218</v>
      </c>
      <c r="BM136" s="25" t="s">
        <v>1012</v>
      </c>
    </row>
    <row r="137" s="1" customFormat="1" ht="76.5" customHeight="1">
      <c r="B137" s="47"/>
      <c r="C137" s="236" t="s">
        <v>434</v>
      </c>
      <c r="D137" s="236" t="s">
        <v>180</v>
      </c>
      <c r="E137" s="237" t="s">
        <v>1013</v>
      </c>
      <c r="F137" s="238" t="s">
        <v>1014</v>
      </c>
      <c r="G137" s="239" t="s">
        <v>183</v>
      </c>
      <c r="H137" s="240">
        <v>3</v>
      </c>
      <c r="I137" s="241"/>
      <c r="J137" s="242">
        <f>ROUND(I137*H137,2)</f>
        <v>0</v>
      </c>
      <c r="K137" s="238" t="s">
        <v>227</v>
      </c>
      <c r="L137" s="73"/>
      <c r="M137" s="243" t="s">
        <v>23</v>
      </c>
      <c r="N137" s="244" t="s">
        <v>45</v>
      </c>
      <c r="O137" s="48"/>
      <c r="P137" s="245">
        <f>O137*H137</f>
        <v>0</v>
      </c>
      <c r="Q137" s="245">
        <v>0</v>
      </c>
      <c r="R137" s="245">
        <f>Q137*H137</f>
        <v>0</v>
      </c>
      <c r="S137" s="245">
        <v>0</v>
      </c>
      <c r="T137" s="246">
        <f>S137*H137</f>
        <v>0</v>
      </c>
      <c r="AR137" s="25" t="s">
        <v>218</v>
      </c>
      <c r="AT137" s="25" t="s">
        <v>180</v>
      </c>
      <c r="AU137" s="25" t="s">
        <v>81</v>
      </c>
      <c r="AY137" s="25" t="s">
        <v>178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25" t="s">
        <v>81</v>
      </c>
      <c r="BK137" s="247">
        <f>ROUND(I137*H137,2)</f>
        <v>0</v>
      </c>
      <c r="BL137" s="25" t="s">
        <v>218</v>
      </c>
      <c r="BM137" s="25" t="s">
        <v>1015</v>
      </c>
    </row>
    <row r="138" s="1" customFormat="1" ht="25.5" customHeight="1">
      <c r="B138" s="47"/>
      <c r="C138" s="236" t="s">
        <v>438</v>
      </c>
      <c r="D138" s="236" t="s">
        <v>180</v>
      </c>
      <c r="E138" s="237" t="s">
        <v>1016</v>
      </c>
      <c r="F138" s="238" t="s">
        <v>1017</v>
      </c>
      <c r="G138" s="239" t="s">
        <v>183</v>
      </c>
      <c r="H138" s="240">
        <v>15</v>
      </c>
      <c r="I138" s="241"/>
      <c r="J138" s="242">
        <f>ROUND(I138*H138,2)</f>
        <v>0</v>
      </c>
      <c r="K138" s="238" t="s">
        <v>227</v>
      </c>
      <c r="L138" s="73"/>
      <c r="M138" s="243" t="s">
        <v>23</v>
      </c>
      <c r="N138" s="244" t="s">
        <v>45</v>
      </c>
      <c r="O138" s="48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AR138" s="25" t="s">
        <v>218</v>
      </c>
      <c r="AT138" s="25" t="s">
        <v>180</v>
      </c>
      <c r="AU138" s="25" t="s">
        <v>81</v>
      </c>
      <c r="AY138" s="25" t="s">
        <v>178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25" t="s">
        <v>81</v>
      </c>
      <c r="BK138" s="247">
        <f>ROUND(I138*H138,2)</f>
        <v>0</v>
      </c>
      <c r="BL138" s="25" t="s">
        <v>218</v>
      </c>
      <c r="BM138" s="25" t="s">
        <v>1018</v>
      </c>
    </row>
    <row r="139" s="1" customFormat="1" ht="16.5" customHeight="1">
      <c r="B139" s="47"/>
      <c r="C139" s="251" t="s">
        <v>442</v>
      </c>
      <c r="D139" s="251" t="s">
        <v>189</v>
      </c>
      <c r="E139" s="252" t="s">
        <v>1019</v>
      </c>
      <c r="F139" s="253" t="s">
        <v>1020</v>
      </c>
      <c r="G139" s="254" t="s">
        <v>183</v>
      </c>
      <c r="H139" s="255">
        <v>15</v>
      </c>
      <c r="I139" s="256"/>
      <c r="J139" s="257">
        <f>ROUND(I139*H139,2)</f>
        <v>0</v>
      </c>
      <c r="K139" s="253" t="s">
        <v>227</v>
      </c>
      <c r="L139" s="258"/>
      <c r="M139" s="259" t="s">
        <v>23</v>
      </c>
      <c r="N139" s="260" t="s">
        <v>45</v>
      </c>
      <c r="O139" s="48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AR139" s="25" t="s">
        <v>240</v>
      </c>
      <c r="AT139" s="25" t="s">
        <v>189</v>
      </c>
      <c r="AU139" s="25" t="s">
        <v>81</v>
      </c>
      <c r="AY139" s="25" t="s">
        <v>178</v>
      </c>
      <c r="BE139" s="247">
        <f>IF(N139="základní",J139,0)</f>
        <v>0</v>
      </c>
      <c r="BF139" s="247">
        <f>IF(N139="snížená",J139,0)</f>
        <v>0</v>
      </c>
      <c r="BG139" s="247">
        <f>IF(N139="zákl. přenesená",J139,0)</f>
        <v>0</v>
      </c>
      <c r="BH139" s="247">
        <f>IF(N139="sníž. přenesená",J139,0)</f>
        <v>0</v>
      </c>
      <c r="BI139" s="247">
        <f>IF(N139="nulová",J139,0)</f>
        <v>0</v>
      </c>
      <c r="BJ139" s="25" t="s">
        <v>81</v>
      </c>
      <c r="BK139" s="247">
        <f>ROUND(I139*H139,2)</f>
        <v>0</v>
      </c>
      <c r="BL139" s="25" t="s">
        <v>240</v>
      </c>
      <c r="BM139" s="25" t="s">
        <v>1021</v>
      </c>
    </row>
    <row r="140" s="1" customFormat="1" ht="25.5" customHeight="1">
      <c r="B140" s="47"/>
      <c r="C140" s="236" t="s">
        <v>446</v>
      </c>
      <c r="D140" s="236" t="s">
        <v>180</v>
      </c>
      <c r="E140" s="237" t="s">
        <v>1022</v>
      </c>
      <c r="F140" s="238" t="s">
        <v>1023</v>
      </c>
      <c r="G140" s="239" t="s">
        <v>183</v>
      </c>
      <c r="H140" s="240">
        <v>3</v>
      </c>
      <c r="I140" s="241"/>
      <c r="J140" s="242">
        <f>ROUND(I140*H140,2)</f>
        <v>0</v>
      </c>
      <c r="K140" s="238" t="s">
        <v>227</v>
      </c>
      <c r="L140" s="73"/>
      <c r="M140" s="243" t="s">
        <v>23</v>
      </c>
      <c r="N140" s="244" t="s">
        <v>45</v>
      </c>
      <c r="O140" s="48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AR140" s="25" t="s">
        <v>218</v>
      </c>
      <c r="AT140" s="25" t="s">
        <v>180</v>
      </c>
      <c r="AU140" s="25" t="s">
        <v>81</v>
      </c>
      <c r="AY140" s="25" t="s">
        <v>178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25" t="s">
        <v>81</v>
      </c>
      <c r="BK140" s="247">
        <f>ROUND(I140*H140,2)</f>
        <v>0</v>
      </c>
      <c r="BL140" s="25" t="s">
        <v>218</v>
      </c>
      <c r="BM140" s="25" t="s">
        <v>1024</v>
      </c>
    </row>
    <row r="141" s="1" customFormat="1" ht="16.5" customHeight="1">
      <c r="B141" s="47"/>
      <c r="C141" s="236" t="s">
        <v>452</v>
      </c>
      <c r="D141" s="236" t="s">
        <v>180</v>
      </c>
      <c r="E141" s="237" t="s">
        <v>1025</v>
      </c>
      <c r="F141" s="238" t="s">
        <v>1026</v>
      </c>
      <c r="G141" s="239" t="s">
        <v>183</v>
      </c>
      <c r="H141" s="240">
        <v>6</v>
      </c>
      <c r="I141" s="241"/>
      <c r="J141" s="242">
        <f>ROUND(I141*H141,2)</f>
        <v>0</v>
      </c>
      <c r="K141" s="238" t="s">
        <v>227</v>
      </c>
      <c r="L141" s="73"/>
      <c r="M141" s="243" t="s">
        <v>23</v>
      </c>
      <c r="N141" s="244" t="s">
        <v>45</v>
      </c>
      <c r="O141" s="48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AR141" s="25" t="s">
        <v>218</v>
      </c>
      <c r="AT141" s="25" t="s">
        <v>180</v>
      </c>
      <c r="AU141" s="25" t="s">
        <v>81</v>
      </c>
      <c r="AY141" s="25" t="s">
        <v>178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25" t="s">
        <v>81</v>
      </c>
      <c r="BK141" s="247">
        <f>ROUND(I141*H141,2)</f>
        <v>0</v>
      </c>
      <c r="BL141" s="25" t="s">
        <v>218</v>
      </c>
      <c r="BM141" s="25" t="s">
        <v>1027</v>
      </c>
    </row>
    <row r="142" s="1" customFormat="1" ht="25.5" customHeight="1">
      <c r="B142" s="47"/>
      <c r="C142" s="236" t="s">
        <v>456</v>
      </c>
      <c r="D142" s="236" t="s">
        <v>180</v>
      </c>
      <c r="E142" s="237" t="s">
        <v>1028</v>
      </c>
      <c r="F142" s="238" t="s">
        <v>1029</v>
      </c>
      <c r="G142" s="239" t="s">
        <v>183</v>
      </c>
      <c r="H142" s="240">
        <v>3</v>
      </c>
      <c r="I142" s="241"/>
      <c r="J142" s="242">
        <f>ROUND(I142*H142,2)</f>
        <v>0</v>
      </c>
      <c r="K142" s="238" t="s">
        <v>227</v>
      </c>
      <c r="L142" s="73"/>
      <c r="M142" s="243" t="s">
        <v>23</v>
      </c>
      <c r="N142" s="244" t="s">
        <v>45</v>
      </c>
      <c r="O142" s="48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AR142" s="25" t="s">
        <v>218</v>
      </c>
      <c r="AT142" s="25" t="s">
        <v>180</v>
      </c>
      <c r="AU142" s="25" t="s">
        <v>81</v>
      </c>
      <c r="AY142" s="25" t="s">
        <v>178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25" t="s">
        <v>81</v>
      </c>
      <c r="BK142" s="247">
        <f>ROUND(I142*H142,2)</f>
        <v>0</v>
      </c>
      <c r="BL142" s="25" t="s">
        <v>218</v>
      </c>
      <c r="BM142" s="25" t="s">
        <v>1030</v>
      </c>
    </row>
    <row r="143" s="1" customFormat="1" ht="51" customHeight="1">
      <c r="B143" s="47"/>
      <c r="C143" s="236" t="s">
        <v>460</v>
      </c>
      <c r="D143" s="236" t="s">
        <v>180</v>
      </c>
      <c r="E143" s="237" t="s">
        <v>1031</v>
      </c>
      <c r="F143" s="238" t="s">
        <v>1032</v>
      </c>
      <c r="G143" s="239" t="s">
        <v>183</v>
      </c>
      <c r="H143" s="240">
        <v>1</v>
      </c>
      <c r="I143" s="241"/>
      <c r="J143" s="242">
        <f>ROUND(I143*H143,2)</f>
        <v>0</v>
      </c>
      <c r="K143" s="238" t="s">
        <v>227</v>
      </c>
      <c r="L143" s="73"/>
      <c r="M143" s="243" t="s">
        <v>23</v>
      </c>
      <c r="N143" s="244" t="s">
        <v>45</v>
      </c>
      <c r="O143" s="48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AR143" s="25" t="s">
        <v>218</v>
      </c>
      <c r="AT143" s="25" t="s">
        <v>180</v>
      </c>
      <c r="AU143" s="25" t="s">
        <v>81</v>
      </c>
      <c r="AY143" s="25" t="s">
        <v>178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25" t="s">
        <v>81</v>
      </c>
      <c r="BK143" s="247">
        <f>ROUND(I143*H143,2)</f>
        <v>0</v>
      </c>
      <c r="BL143" s="25" t="s">
        <v>218</v>
      </c>
      <c r="BM143" s="25" t="s">
        <v>1033</v>
      </c>
    </row>
    <row r="144" s="1" customFormat="1" ht="25.5" customHeight="1">
      <c r="B144" s="47"/>
      <c r="C144" s="236" t="s">
        <v>464</v>
      </c>
      <c r="D144" s="236" t="s">
        <v>180</v>
      </c>
      <c r="E144" s="237" t="s">
        <v>1034</v>
      </c>
      <c r="F144" s="238" t="s">
        <v>1035</v>
      </c>
      <c r="G144" s="239" t="s">
        <v>183</v>
      </c>
      <c r="H144" s="240">
        <v>1</v>
      </c>
      <c r="I144" s="241"/>
      <c r="J144" s="242">
        <f>ROUND(I144*H144,2)</f>
        <v>0</v>
      </c>
      <c r="K144" s="238" t="s">
        <v>227</v>
      </c>
      <c r="L144" s="73"/>
      <c r="M144" s="243" t="s">
        <v>23</v>
      </c>
      <c r="N144" s="244" t="s">
        <v>45</v>
      </c>
      <c r="O144" s="48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AR144" s="25" t="s">
        <v>218</v>
      </c>
      <c r="AT144" s="25" t="s">
        <v>180</v>
      </c>
      <c r="AU144" s="25" t="s">
        <v>81</v>
      </c>
      <c r="AY144" s="25" t="s">
        <v>178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25" t="s">
        <v>81</v>
      </c>
      <c r="BK144" s="247">
        <f>ROUND(I144*H144,2)</f>
        <v>0</v>
      </c>
      <c r="BL144" s="25" t="s">
        <v>218</v>
      </c>
      <c r="BM144" s="25" t="s">
        <v>1036</v>
      </c>
    </row>
    <row r="145" s="1" customFormat="1" ht="25.5" customHeight="1">
      <c r="B145" s="47"/>
      <c r="C145" s="251" t="s">
        <v>468</v>
      </c>
      <c r="D145" s="251" t="s">
        <v>189</v>
      </c>
      <c r="E145" s="252" t="s">
        <v>1037</v>
      </c>
      <c r="F145" s="253" t="s">
        <v>1038</v>
      </c>
      <c r="G145" s="254" t="s">
        <v>183</v>
      </c>
      <c r="H145" s="255">
        <v>1</v>
      </c>
      <c r="I145" s="256"/>
      <c r="J145" s="257">
        <f>ROUND(I145*H145,2)</f>
        <v>0</v>
      </c>
      <c r="K145" s="253" t="s">
        <v>227</v>
      </c>
      <c r="L145" s="258"/>
      <c r="M145" s="259" t="s">
        <v>23</v>
      </c>
      <c r="N145" s="260" t="s">
        <v>45</v>
      </c>
      <c r="O145" s="48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AR145" s="25" t="s">
        <v>240</v>
      </c>
      <c r="AT145" s="25" t="s">
        <v>189</v>
      </c>
      <c r="AU145" s="25" t="s">
        <v>81</v>
      </c>
      <c r="AY145" s="25" t="s">
        <v>178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25" t="s">
        <v>81</v>
      </c>
      <c r="BK145" s="247">
        <f>ROUND(I145*H145,2)</f>
        <v>0</v>
      </c>
      <c r="BL145" s="25" t="s">
        <v>240</v>
      </c>
      <c r="BM145" s="25" t="s">
        <v>1039</v>
      </c>
    </row>
    <row r="146" s="1" customFormat="1" ht="25.5" customHeight="1">
      <c r="B146" s="47"/>
      <c r="C146" s="251" t="s">
        <v>472</v>
      </c>
      <c r="D146" s="251" t="s">
        <v>189</v>
      </c>
      <c r="E146" s="252" t="s">
        <v>1040</v>
      </c>
      <c r="F146" s="253" t="s">
        <v>1041</v>
      </c>
      <c r="G146" s="254" t="s">
        <v>183</v>
      </c>
      <c r="H146" s="255">
        <v>1</v>
      </c>
      <c r="I146" s="256"/>
      <c r="J146" s="257">
        <f>ROUND(I146*H146,2)</f>
        <v>0</v>
      </c>
      <c r="K146" s="253" t="s">
        <v>227</v>
      </c>
      <c r="L146" s="258"/>
      <c r="M146" s="259" t="s">
        <v>23</v>
      </c>
      <c r="N146" s="260" t="s">
        <v>45</v>
      </c>
      <c r="O146" s="48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6">
        <f>S146*H146</f>
        <v>0</v>
      </c>
      <c r="AR146" s="25" t="s">
        <v>240</v>
      </c>
      <c r="AT146" s="25" t="s">
        <v>189</v>
      </c>
      <c r="AU146" s="25" t="s">
        <v>81</v>
      </c>
      <c r="AY146" s="25" t="s">
        <v>178</v>
      </c>
      <c r="BE146" s="247">
        <f>IF(N146="základní",J146,0)</f>
        <v>0</v>
      </c>
      <c r="BF146" s="247">
        <f>IF(N146="snížená",J146,0)</f>
        <v>0</v>
      </c>
      <c r="BG146" s="247">
        <f>IF(N146="zákl. přenesená",J146,0)</f>
        <v>0</v>
      </c>
      <c r="BH146" s="247">
        <f>IF(N146="sníž. přenesená",J146,0)</f>
        <v>0</v>
      </c>
      <c r="BI146" s="247">
        <f>IF(N146="nulová",J146,0)</f>
        <v>0</v>
      </c>
      <c r="BJ146" s="25" t="s">
        <v>81</v>
      </c>
      <c r="BK146" s="247">
        <f>ROUND(I146*H146,2)</f>
        <v>0</v>
      </c>
      <c r="BL146" s="25" t="s">
        <v>240</v>
      </c>
      <c r="BM146" s="25" t="s">
        <v>1042</v>
      </c>
    </row>
    <row r="147" s="1" customFormat="1" ht="25.5" customHeight="1">
      <c r="B147" s="47"/>
      <c r="C147" s="251" t="s">
        <v>476</v>
      </c>
      <c r="D147" s="251" t="s">
        <v>189</v>
      </c>
      <c r="E147" s="252" t="s">
        <v>1043</v>
      </c>
      <c r="F147" s="253" t="s">
        <v>1044</v>
      </c>
      <c r="G147" s="254" t="s">
        <v>183</v>
      </c>
      <c r="H147" s="255">
        <v>1</v>
      </c>
      <c r="I147" s="256"/>
      <c r="J147" s="257">
        <f>ROUND(I147*H147,2)</f>
        <v>0</v>
      </c>
      <c r="K147" s="253" t="s">
        <v>227</v>
      </c>
      <c r="L147" s="258"/>
      <c r="M147" s="259" t="s">
        <v>23</v>
      </c>
      <c r="N147" s="260" t="s">
        <v>45</v>
      </c>
      <c r="O147" s="48"/>
      <c r="P147" s="245">
        <f>O147*H147</f>
        <v>0</v>
      </c>
      <c r="Q147" s="245">
        <v>0</v>
      </c>
      <c r="R147" s="245">
        <f>Q147*H147</f>
        <v>0</v>
      </c>
      <c r="S147" s="245">
        <v>0</v>
      </c>
      <c r="T147" s="246">
        <f>S147*H147</f>
        <v>0</v>
      </c>
      <c r="AR147" s="25" t="s">
        <v>240</v>
      </c>
      <c r="AT147" s="25" t="s">
        <v>189</v>
      </c>
      <c r="AU147" s="25" t="s">
        <v>81</v>
      </c>
      <c r="AY147" s="25" t="s">
        <v>178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25" t="s">
        <v>81</v>
      </c>
      <c r="BK147" s="247">
        <f>ROUND(I147*H147,2)</f>
        <v>0</v>
      </c>
      <c r="BL147" s="25" t="s">
        <v>240</v>
      </c>
      <c r="BM147" s="25" t="s">
        <v>1045</v>
      </c>
    </row>
    <row r="148" s="1" customFormat="1" ht="16.5" customHeight="1">
      <c r="B148" s="47"/>
      <c r="C148" s="236" t="s">
        <v>196</v>
      </c>
      <c r="D148" s="236" t="s">
        <v>180</v>
      </c>
      <c r="E148" s="237" t="s">
        <v>1046</v>
      </c>
      <c r="F148" s="238" t="s">
        <v>1047</v>
      </c>
      <c r="G148" s="239" t="s">
        <v>183</v>
      </c>
      <c r="H148" s="240">
        <v>1</v>
      </c>
      <c r="I148" s="241"/>
      <c r="J148" s="242">
        <f>ROUND(I148*H148,2)</f>
        <v>0</v>
      </c>
      <c r="K148" s="238" t="s">
        <v>227</v>
      </c>
      <c r="L148" s="73"/>
      <c r="M148" s="243" t="s">
        <v>23</v>
      </c>
      <c r="N148" s="244" t="s">
        <v>45</v>
      </c>
      <c r="O148" s="48"/>
      <c r="P148" s="245">
        <f>O148*H148</f>
        <v>0</v>
      </c>
      <c r="Q148" s="245">
        <v>0</v>
      </c>
      <c r="R148" s="245">
        <f>Q148*H148</f>
        <v>0</v>
      </c>
      <c r="S148" s="245">
        <v>0</v>
      </c>
      <c r="T148" s="246">
        <f>S148*H148</f>
        <v>0</v>
      </c>
      <c r="AR148" s="25" t="s">
        <v>218</v>
      </c>
      <c r="AT148" s="25" t="s">
        <v>180</v>
      </c>
      <c r="AU148" s="25" t="s">
        <v>81</v>
      </c>
      <c r="AY148" s="25" t="s">
        <v>178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25" t="s">
        <v>81</v>
      </c>
      <c r="BK148" s="247">
        <f>ROUND(I148*H148,2)</f>
        <v>0</v>
      </c>
      <c r="BL148" s="25" t="s">
        <v>218</v>
      </c>
      <c r="BM148" s="25" t="s">
        <v>1048</v>
      </c>
    </row>
    <row r="149" s="1" customFormat="1" ht="25.5" customHeight="1">
      <c r="B149" s="47"/>
      <c r="C149" s="251" t="s">
        <v>484</v>
      </c>
      <c r="D149" s="251" t="s">
        <v>189</v>
      </c>
      <c r="E149" s="252" t="s">
        <v>1049</v>
      </c>
      <c r="F149" s="253" t="s">
        <v>1050</v>
      </c>
      <c r="G149" s="254" t="s">
        <v>183</v>
      </c>
      <c r="H149" s="255">
        <v>1</v>
      </c>
      <c r="I149" s="256"/>
      <c r="J149" s="257">
        <f>ROUND(I149*H149,2)</f>
        <v>0</v>
      </c>
      <c r="K149" s="253" t="s">
        <v>227</v>
      </c>
      <c r="L149" s="258"/>
      <c r="M149" s="259" t="s">
        <v>23</v>
      </c>
      <c r="N149" s="260" t="s">
        <v>45</v>
      </c>
      <c r="O149" s="48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6">
        <f>S149*H149</f>
        <v>0</v>
      </c>
      <c r="AR149" s="25" t="s">
        <v>240</v>
      </c>
      <c r="AT149" s="25" t="s">
        <v>189</v>
      </c>
      <c r="AU149" s="25" t="s">
        <v>81</v>
      </c>
      <c r="AY149" s="25" t="s">
        <v>178</v>
      </c>
      <c r="BE149" s="247">
        <f>IF(N149="základní",J149,0)</f>
        <v>0</v>
      </c>
      <c r="BF149" s="247">
        <f>IF(N149="snížená",J149,0)</f>
        <v>0</v>
      </c>
      <c r="BG149" s="247">
        <f>IF(N149="zákl. přenesená",J149,0)</f>
        <v>0</v>
      </c>
      <c r="BH149" s="247">
        <f>IF(N149="sníž. přenesená",J149,0)</f>
        <v>0</v>
      </c>
      <c r="BI149" s="247">
        <f>IF(N149="nulová",J149,0)</f>
        <v>0</v>
      </c>
      <c r="BJ149" s="25" t="s">
        <v>81</v>
      </c>
      <c r="BK149" s="247">
        <f>ROUND(I149*H149,2)</f>
        <v>0</v>
      </c>
      <c r="BL149" s="25" t="s">
        <v>240</v>
      </c>
      <c r="BM149" s="25" t="s">
        <v>1051</v>
      </c>
    </row>
    <row r="150" s="1" customFormat="1" ht="16.5" customHeight="1">
      <c r="B150" s="47"/>
      <c r="C150" s="236" t="s">
        <v>488</v>
      </c>
      <c r="D150" s="236" t="s">
        <v>180</v>
      </c>
      <c r="E150" s="237" t="s">
        <v>1052</v>
      </c>
      <c r="F150" s="238" t="s">
        <v>1053</v>
      </c>
      <c r="G150" s="239" t="s">
        <v>183</v>
      </c>
      <c r="H150" s="240">
        <v>2</v>
      </c>
      <c r="I150" s="241"/>
      <c r="J150" s="242">
        <f>ROUND(I150*H150,2)</f>
        <v>0</v>
      </c>
      <c r="K150" s="238" t="s">
        <v>227</v>
      </c>
      <c r="L150" s="73"/>
      <c r="M150" s="243" t="s">
        <v>23</v>
      </c>
      <c r="N150" s="244" t="s">
        <v>45</v>
      </c>
      <c r="O150" s="48"/>
      <c r="P150" s="245">
        <f>O150*H150</f>
        <v>0</v>
      </c>
      <c r="Q150" s="245">
        <v>0</v>
      </c>
      <c r="R150" s="245">
        <f>Q150*H150</f>
        <v>0</v>
      </c>
      <c r="S150" s="245">
        <v>0</v>
      </c>
      <c r="T150" s="246">
        <f>S150*H150</f>
        <v>0</v>
      </c>
      <c r="AR150" s="25" t="s">
        <v>218</v>
      </c>
      <c r="AT150" s="25" t="s">
        <v>180</v>
      </c>
      <c r="AU150" s="25" t="s">
        <v>81</v>
      </c>
      <c r="AY150" s="25" t="s">
        <v>178</v>
      </c>
      <c r="BE150" s="247">
        <f>IF(N150="základní",J150,0)</f>
        <v>0</v>
      </c>
      <c r="BF150" s="247">
        <f>IF(N150="snížená",J150,0)</f>
        <v>0</v>
      </c>
      <c r="BG150" s="247">
        <f>IF(N150="zákl. přenesená",J150,0)</f>
        <v>0</v>
      </c>
      <c r="BH150" s="247">
        <f>IF(N150="sníž. přenesená",J150,0)</f>
        <v>0</v>
      </c>
      <c r="BI150" s="247">
        <f>IF(N150="nulová",J150,0)</f>
        <v>0</v>
      </c>
      <c r="BJ150" s="25" t="s">
        <v>81</v>
      </c>
      <c r="BK150" s="247">
        <f>ROUND(I150*H150,2)</f>
        <v>0</v>
      </c>
      <c r="BL150" s="25" t="s">
        <v>218</v>
      </c>
      <c r="BM150" s="25" t="s">
        <v>1054</v>
      </c>
    </row>
    <row r="151" s="1" customFormat="1" ht="16.5" customHeight="1">
      <c r="B151" s="47"/>
      <c r="C151" s="251" t="s">
        <v>492</v>
      </c>
      <c r="D151" s="251" t="s">
        <v>189</v>
      </c>
      <c r="E151" s="252" t="s">
        <v>1055</v>
      </c>
      <c r="F151" s="253" t="s">
        <v>1056</v>
      </c>
      <c r="G151" s="254" t="s">
        <v>183</v>
      </c>
      <c r="H151" s="255">
        <v>2</v>
      </c>
      <c r="I151" s="256"/>
      <c r="J151" s="257">
        <f>ROUND(I151*H151,2)</f>
        <v>0</v>
      </c>
      <c r="K151" s="253" t="s">
        <v>227</v>
      </c>
      <c r="L151" s="258"/>
      <c r="M151" s="259" t="s">
        <v>23</v>
      </c>
      <c r="N151" s="260" t="s">
        <v>45</v>
      </c>
      <c r="O151" s="48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AR151" s="25" t="s">
        <v>240</v>
      </c>
      <c r="AT151" s="25" t="s">
        <v>189</v>
      </c>
      <c r="AU151" s="25" t="s">
        <v>81</v>
      </c>
      <c r="AY151" s="25" t="s">
        <v>178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25" t="s">
        <v>81</v>
      </c>
      <c r="BK151" s="247">
        <f>ROUND(I151*H151,2)</f>
        <v>0</v>
      </c>
      <c r="BL151" s="25" t="s">
        <v>240</v>
      </c>
      <c r="BM151" s="25" t="s">
        <v>1057</v>
      </c>
    </row>
    <row r="152" s="1" customFormat="1" ht="25.5" customHeight="1">
      <c r="B152" s="47"/>
      <c r="C152" s="251" t="s">
        <v>496</v>
      </c>
      <c r="D152" s="251" t="s">
        <v>189</v>
      </c>
      <c r="E152" s="252" t="s">
        <v>1058</v>
      </c>
      <c r="F152" s="253" t="s">
        <v>1059</v>
      </c>
      <c r="G152" s="254" t="s">
        <v>183</v>
      </c>
      <c r="H152" s="255">
        <v>1</v>
      </c>
      <c r="I152" s="256"/>
      <c r="J152" s="257">
        <f>ROUND(I152*H152,2)</f>
        <v>0</v>
      </c>
      <c r="K152" s="253" t="s">
        <v>227</v>
      </c>
      <c r="L152" s="258"/>
      <c r="M152" s="259" t="s">
        <v>23</v>
      </c>
      <c r="N152" s="260" t="s">
        <v>45</v>
      </c>
      <c r="O152" s="48"/>
      <c r="P152" s="245">
        <f>O152*H152</f>
        <v>0</v>
      </c>
      <c r="Q152" s="245">
        <v>0</v>
      </c>
      <c r="R152" s="245">
        <f>Q152*H152</f>
        <v>0</v>
      </c>
      <c r="S152" s="245">
        <v>0</v>
      </c>
      <c r="T152" s="246">
        <f>S152*H152</f>
        <v>0</v>
      </c>
      <c r="AR152" s="25" t="s">
        <v>240</v>
      </c>
      <c r="AT152" s="25" t="s">
        <v>189</v>
      </c>
      <c r="AU152" s="25" t="s">
        <v>81</v>
      </c>
      <c r="AY152" s="25" t="s">
        <v>178</v>
      </c>
      <c r="BE152" s="247">
        <f>IF(N152="základní",J152,0)</f>
        <v>0</v>
      </c>
      <c r="BF152" s="247">
        <f>IF(N152="snížená",J152,0)</f>
        <v>0</v>
      </c>
      <c r="BG152" s="247">
        <f>IF(N152="zákl. přenesená",J152,0)</f>
        <v>0</v>
      </c>
      <c r="BH152" s="247">
        <f>IF(N152="sníž. přenesená",J152,0)</f>
        <v>0</v>
      </c>
      <c r="BI152" s="247">
        <f>IF(N152="nulová",J152,0)</f>
        <v>0</v>
      </c>
      <c r="BJ152" s="25" t="s">
        <v>81</v>
      </c>
      <c r="BK152" s="247">
        <f>ROUND(I152*H152,2)</f>
        <v>0</v>
      </c>
      <c r="BL152" s="25" t="s">
        <v>240</v>
      </c>
      <c r="BM152" s="25" t="s">
        <v>1060</v>
      </c>
    </row>
    <row r="153" s="1" customFormat="1" ht="16.5" customHeight="1">
      <c r="B153" s="47"/>
      <c r="C153" s="236" t="s">
        <v>500</v>
      </c>
      <c r="D153" s="236" t="s">
        <v>180</v>
      </c>
      <c r="E153" s="237" t="s">
        <v>1061</v>
      </c>
      <c r="F153" s="238" t="s">
        <v>1062</v>
      </c>
      <c r="G153" s="239" t="s">
        <v>183</v>
      </c>
      <c r="H153" s="240">
        <v>1</v>
      </c>
      <c r="I153" s="241"/>
      <c r="J153" s="242">
        <f>ROUND(I153*H153,2)</f>
        <v>0</v>
      </c>
      <c r="K153" s="238" t="s">
        <v>227</v>
      </c>
      <c r="L153" s="73"/>
      <c r="M153" s="243" t="s">
        <v>23</v>
      </c>
      <c r="N153" s="244" t="s">
        <v>45</v>
      </c>
      <c r="O153" s="48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AR153" s="25" t="s">
        <v>218</v>
      </c>
      <c r="AT153" s="25" t="s">
        <v>180</v>
      </c>
      <c r="AU153" s="25" t="s">
        <v>81</v>
      </c>
      <c r="AY153" s="25" t="s">
        <v>178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25" t="s">
        <v>81</v>
      </c>
      <c r="BK153" s="247">
        <f>ROUND(I153*H153,2)</f>
        <v>0</v>
      </c>
      <c r="BL153" s="25" t="s">
        <v>218</v>
      </c>
      <c r="BM153" s="25" t="s">
        <v>1063</v>
      </c>
    </row>
    <row r="154" s="1" customFormat="1" ht="16.5" customHeight="1">
      <c r="B154" s="47"/>
      <c r="C154" s="236" t="s">
        <v>504</v>
      </c>
      <c r="D154" s="236" t="s">
        <v>180</v>
      </c>
      <c r="E154" s="237" t="s">
        <v>1064</v>
      </c>
      <c r="F154" s="238" t="s">
        <v>1065</v>
      </c>
      <c r="G154" s="239" t="s">
        <v>183</v>
      </c>
      <c r="H154" s="240">
        <v>3</v>
      </c>
      <c r="I154" s="241"/>
      <c r="J154" s="242">
        <f>ROUND(I154*H154,2)</f>
        <v>0</v>
      </c>
      <c r="K154" s="238" t="s">
        <v>227</v>
      </c>
      <c r="L154" s="73"/>
      <c r="M154" s="243" t="s">
        <v>23</v>
      </c>
      <c r="N154" s="244" t="s">
        <v>45</v>
      </c>
      <c r="O154" s="48"/>
      <c r="P154" s="245">
        <f>O154*H154</f>
        <v>0</v>
      </c>
      <c r="Q154" s="245">
        <v>0</v>
      </c>
      <c r="R154" s="245">
        <f>Q154*H154</f>
        <v>0</v>
      </c>
      <c r="S154" s="245">
        <v>0</v>
      </c>
      <c r="T154" s="246">
        <f>S154*H154</f>
        <v>0</v>
      </c>
      <c r="AR154" s="25" t="s">
        <v>218</v>
      </c>
      <c r="AT154" s="25" t="s">
        <v>180</v>
      </c>
      <c r="AU154" s="25" t="s">
        <v>81</v>
      </c>
      <c r="AY154" s="25" t="s">
        <v>178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25" t="s">
        <v>81</v>
      </c>
      <c r="BK154" s="247">
        <f>ROUND(I154*H154,2)</f>
        <v>0</v>
      </c>
      <c r="BL154" s="25" t="s">
        <v>218</v>
      </c>
      <c r="BM154" s="25" t="s">
        <v>1066</v>
      </c>
    </row>
    <row r="155" s="1" customFormat="1" ht="16.5" customHeight="1">
      <c r="B155" s="47"/>
      <c r="C155" s="236" t="s">
        <v>508</v>
      </c>
      <c r="D155" s="236" t="s">
        <v>180</v>
      </c>
      <c r="E155" s="237" t="s">
        <v>1067</v>
      </c>
      <c r="F155" s="238" t="s">
        <v>1068</v>
      </c>
      <c r="G155" s="239" t="s">
        <v>183</v>
      </c>
      <c r="H155" s="240">
        <v>18</v>
      </c>
      <c r="I155" s="241"/>
      <c r="J155" s="242">
        <f>ROUND(I155*H155,2)</f>
        <v>0</v>
      </c>
      <c r="K155" s="238" t="s">
        <v>227</v>
      </c>
      <c r="L155" s="73"/>
      <c r="M155" s="243" t="s">
        <v>23</v>
      </c>
      <c r="N155" s="244" t="s">
        <v>45</v>
      </c>
      <c r="O155" s="48"/>
      <c r="P155" s="245">
        <f>O155*H155</f>
        <v>0</v>
      </c>
      <c r="Q155" s="245">
        <v>0</v>
      </c>
      <c r="R155" s="245">
        <f>Q155*H155</f>
        <v>0</v>
      </c>
      <c r="S155" s="245">
        <v>0</v>
      </c>
      <c r="T155" s="246">
        <f>S155*H155</f>
        <v>0</v>
      </c>
      <c r="AR155" s="25" t="s">
        <v>218</v>
      </c>
      <c r="AT155" s="25" t="s">
        <v>180</v>
      </c>
      <c r="AU155" s="25" t="s">
        <v>81</v>
      </c>
      <c r="AY155" s="25" t="s">
        <v>178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25" t="s">
        <v>81</v>
      </c>
      <c r="BK155" s="247">
        <f>ROUND(I155*H155,2)</f>
        <v>0</v>
      </c>
      <c r="BL155" s="25" t="s">
        <v>218</v>
      </c>
      <c r="BM155" s="25" t="s">
        <v>1069</v>
      </c>
    </row>
    <row r="156" s="1" customFormat="1" ht="25.5" customHeight="1">
      <c r="B156" s="47"/>
      <c r="C156" s="251" t="s">
        <v>512</v>
      </c>
      <c r="D156" s="251" t="s">
        <v>189</v>
      </c>
      <c r="E156" s="252" t="s">
        <v>1070</v>
      </c>
      <c r="F156" s="253" t="s">
        <v>1071</v>
      </c>
      <c r="G156" s="254" t="s">
        <v>183</v>
      </c>
      <c r="H156" s="255">
        <v>18</v>
      </c>
      <c r="I156" s="256"/>
      <c r="J156" s="257">
        <f>ROUND(I156*H156,2)</f>
        <v>0</v>
      </c>
      <c r="K156" s="253" t="s">
        <v>227</v>
      </c>
      <c r="L156" s="258"/>
      <c r="M156" s="259" t="s">
        <v>23</v>
      </c>
      <c r="N156" s="260" t="s">
        <v>45</v>
      </c>
      <c r="O156" s="48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AR156" s="25" t="s">
        <v>240</v>
      </c>
      <c r="AT156" s="25" t="s">
        <v>189</v>
      </c>
      <c r="AU156" s="25" t="s">
        <v>81</v>
      </c>
      <c r="AY156" s="25" t="s">
        <v>178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25" t="s">
        <v>81</v>
      </c>
      <c r="BK156" s="247">
        <f>ROUND(I156*H156,2)</f>
        <v>0</v>
      </c>
      <c r="BL156" s="25" t="s">
        <v>240</v>
      </c>
      <c r="BM156" s="25" t="s">
        <v>1072</v>
      </c>
    </row>
    <row r="157" s="1" customFormat="1" ht="25.5" customHeight="1">
      <c r="B157" s="47"/>
      <c r="C157" s="251" t="s">
        <v>516</v>
      </c>
      <c r="D157" s="251" t="s">
        <v>189</v>
      </c>
      <c r="E157" s="252" t="s">
        <v>1073</v>
      </c>
      <c r="F157" s="253" t="s">
        <v>1074</v>
      </c>
      <c r="G157" s="254" t="s">
        <v>183</v>
      </c>
      <c r="H157" s="255">
        <v>18</v>
      </c>
      <c r="I157" s="256"/>
      <c r="J157" s="257">
        <f>ROUND(I157*H157,2)</f>
        <v>0</v>
      </c>
      <c r="K157" s="253" t="s">
        <v>227</v>
      </c>
      <c r="L157" s="258"/>
      <c r="M157" s="259" t="s">
        <v>23</v>
      </c>
      <c r="N157" s="260" t="s">
        <v>45</v>
      </c>
      <c r="O157" s="48"/>
      <c r="P157" s="245">
        <f>O157*H157</f>
        <v>0</v>
      </c>
      <c r="Q157" s="245">
        <v>0</v>
      </c>
      <c r="R157" s="245">
        <f>Q157*H157</f>
        <v>0</v>
      </c>
      <c r="S157" s="245">
        <v>0</v>
      </c>
      <c r="T157" s="246">
        <f>S157*H157</f>
        <v>0</v>
      </c>
      <c r="AR157" s="25" t="s">
        <v>240</v>
      </c>
      <c r="AT157" s="25" t="s">
        <v>189</v>
      </c>
      <c r="AU157" s="25" t="s">
        <v>81</v>
      </c>
      <c r="AY157" s="25" t="s">
        <v>178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25" t="s">
        <v>81</v>
      </c>
      <c r="BK157" s="247">
        <f>ROUND(I157*H157,2)</f>
        <v>0</v>
      </c>
      <c r="BL157" s="25" t="s">
        <v>240</v>
      </c>
      <c r="BM157" s="25" t="s">
        <v>1075</v>
      </c>
    </row>
    <row r="158" s="1" customFormat="1" ht="16.5" customHeight="1">
      <c r="B158" s="47"/>
      <c r="C158" s="236" t="s">
        <v>520</v>
      </c>
      <c r="D158" s="236" t="s">
        <v>180</v>
      </c>
      <c r="E158" s="237" t="s">
        <v>367</v>
      </c>
      <c r="F158" s="238" t="s">
        <v>368</v>
      </c>
      <c r="G158" s="239" t="s">
        <v>183</v>
      </c>
      <c r="H158" s="240">
        <v>15</v>
      </c>
      <c r="I158" s="241"/>
      <c r="J158" s="242">
        <f>ROUND(I158*H158,2)</f>
        <v>0</v>
      </c>
      <c r="K158" s="238" t="s">
        <v>227</v>
      </c>
      <c r="L158" s="73"/>
      <c r="M158" s="243" t="s">
        <v>23</v>
      </c>
      <c r="N158" s="244" t="s">
        <v>45</v>
      </c>
      <c r="O158" s="48"/>
      <c r="P158" s="245">
        <f>O158*H158</f>
        <v>0</v>
      </c>
      <c r="Q158" s="245">
        <v>0</v>
      </c>
      <c r="R158" s="245">
        <f>Q158*H158</f>
        <v>0</v>
      </c>
      <c r="S158" s="245">
        <v>0</v>
      </c>
      <c r="T158" s="246">
        <f>S158*H158</f>
        <v>0</v>
      </c>
      <c r="AR158" s="25" t="s">
        <v>218</v>
      </c>
      <c r="AT158" s="25" t="s">
        <v>180</v>
      </c>
      <c r="AU158" s="25" t="s">
        <v>81</v>
      </c>
      <c r="AY158" s="25" t="s">
        <v>178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25" t="s">
        <v>81</v>
      </c>
      <c r="BK158" s="247">
        <f>ROUND(I158*H158,2)</f>
        <v>0</v>
      </c>
      <c r="BL158" s="25" t="s">
        <v>218</v>
      </c>
      <c r="BM158" s="25" t="s">
        <v>1076</v>
      </c>
    </row>
    <row r="159" s="1" customFormat="1" ht="25.5" customHeight="1">
      <c r="B159" s="47"/>
      <c r="C159" s="236" t="s">
        <v>524</v>
      </c>
      <c r="D159" s="236" t="s">
        <v>180</v>
      </c>
      <c r="E159" s="237" t="s">
        <v>1077</v>
      </c>
      <c r="F159" s="238" t="s">
        <v>1078</v>
      </c>
      <c r="G159" s="239" t="s">
        <v>183</v>
      </c>
      <c r="H159" s="240">
        <v>120</v>
      </c>
      <c r="I159" s="241"/>
      <c r="J159" s="242">
        <f>ROUND(I159*H159,2)</f>
        <v>0</v>
      </c>
      <c r="K159" s="238" t="s">
        <v>227</v>
      </c>
      <c r="L159" s="73"/>
      <c r="M159" s="243" t="s">
        <v>23</v>
      </c>
      <c r="N159" s="244" t="s">
        <v>45</v>
      </c>
      <c r="O159" s="48"/>
      <c r="P159" s="245">
        <f>O159*H159</f>
        <v>0</v>
      </c>
      <c r="Q159" s="245">
        <v>0</v>
      </c>
      <c r="R159" s="245">
        <f>Q159*H159</f>
        <v>0</v>
      </c>
      <c r="S159" s="245">
        <v>0</v>
      </c>
      <c r="T159" s="246">
        <f>S159*H159</f>
        <v>0</v>
      </c>
      <c r="AR159" s="25" t="s">
        <v>218</v>
      </c>
      <c r="AT159" s="25" t="s">
        <v>180</v>
      </c>
      <c r="AU159" s="25" t="s">
        <v>81</v>
      </c>
      <c r="AY159" s="25" t="s">
        <v>178</v>
      </c>
      <c r="BE159" s="247">
        <f>IF(N159="základní",J159,0)</f>
        <v>0</v>
      </c>
      <c r="BF159" s="247">
        <f>IF(N159="snížená",J159,0)</f>
        <v>0</v>
      </c>
      <c r="BG159" s="247">
        <f>IF(N159="zákl. přenesená",J159,0)</f>
        <v>0</v>
      </c>
      <c r="BH159" s="247">
        <f>IF(N159="sníž. přenesená",J159,0)</f>
        <v>0</v>
      </c>
      <c r="BI159" s="247">
        <f>IF(N159="nulová",J159,0)</f>
        <v>0</v>
      </c>
      <c r="BJ159" s="25" t="s">
        <v>81</v>
      </c>
      <c r="BK159" s="247">
        <f>ROUND(I159*H159,2)</f>
        <v>0</v>
      </c>
      <c r="BL159" s="25" t="s">
        <v>218</v>
      </c>
      <c r="BM159" s="25" t="s">
        <v>1079</v>
      </c>
    </row>
    <row r="160" s="1" customFormat="1" ht="16.5" customHeight="1">
      <c r="B160" s="47"/>
      <c r="C160" s="236" t="s">
        <v>528</v>
      </c>
      <c r="D160" s="236" t="s">
        <v>180</v>
      </c>
      <c r="E160" s="237" t="s">
        <v>480</v>
      </c>
      <c r="F160" s="238" t="s">
        <v>481</v>
      </c>
      <c r="G160" s="239" t="s">
        <v>183</v>
      </c>
      <c r="H160" s="240">
        <v>1</v>
      </c>
      <c r="I160" s="241"/>
      <c r="J160" s="242">
        <f>ROUND(I160*H160,2)</f>
        <v>0</v>
      </c>
      <c r="K160" s="238" t="s">
        <v>227</v>
      </c>
      <c r="L160" s="73"/>
      <c r="M160" s="243" t="s">
        <v>23</v>
      </c>
      <c r="N160" s="244" t="s">
        <v>45</v>
      </c>
      <c r="O160" s="48"/>
      <c r="P160" s="245">
        <f>O160*H160</f>
        <v>0</v>
      </c>
      <c r="Q160" s="245">
        <v>0</v>
      </c>
      <c r="R160" s="245">
        <f>Q160*H160</f>
        <v>0</v>
      </c>
      <c r="S160" s="245">
        <v>0</v>
      </c>
      <c r="T160" s="246">
        <f>S160*H160</f>
        <v>0</v>
      </c>
      <c r="AR160" s="25" t="s">
        <v>218</v>
      </c>
      <c r="AT160" s="25" t="s">
        <v>180</v>
      </c>
      <c r="AU160" s="25" t="s">
        <v>81</v>
      </c>
      <c r="AY160" s="25" t="s">
        <v>178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25" t="s">
        <v>81</v>
      </c>
      <c r="BK160" s="247">
        <f>ROUND(I160*H160,2)</f>
        <v>0</v>
      </c>
      <c r="BL160" s="25" t="s">
        <v>218</v>
      </c>
      <c r="BM160" s="25" t="s">
        <v>1080</v>
      </c>
    </row>
    <row r="161" s="1" customFormat="1" ht="16.5" customHeight="1">
      <c r="B161" s="47"/>
      <c r="C161" s="251" t="s">
        <v>532</v>
      </c>
      <c r="D161" s="251" t="s">
        <v>189</v>
      </c>
      <c r="E161" s="252" t="s">
        <v>485</v>
      </c>
      <c r="F161" s="253" t="s">
        <v>486</v>
      </c>
      <c r="G161" s="254" t="s">
        <v>183</v>
      </c>
      <c r="H161" s="255">
        <v>1</v>
      </c>
      <c r="I161" s="256"/>
      <c r="J161" s="257">
        <f>ROUND(I161*H161,2)</f>
        <v>0</v>
      </c>
      <c r="K161" s="253" t="s">
        <v>227</v>
      </c>
      <c r="L161" s="258"/>
      <c r="M161" s="259" t="s">
        <v>23</v>
      </c>
      <c r="N161" s="260" t="s">
        <v>45</v>
      </c>
      <c r="O161" s="48"/>
      <c r="P161" s="245">
        <f>O161*H161</f>
        <v>0</v>
      </c>
      <c r="Q161" s="245">
        <v>0</v>
      </c>
      <c r="R161" s="245">
        <f>Q161*H161</f>
        <v>0</v>
      </c>
      <c r="S161" s="245">
        <v>0</v>
      </c>
      <c r="T161" s="246">
        <f>S161*H161</f>
        <v>0</v>
      </c>
      <c r="AR161" s="25" t="s">
        <v>240</v>
      </c>
      <c r="AT161" s="25" t="s">
        <v>189</v>
      </c>
      <c r="AU161" s="25" t="s">
        <v>81</v>
      </c>
      <c r="AY161" s="25" t="s">
        <v>178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25" t="s">
        <v>81</v>
      </c>
      <c r="BK161" s="247">
        <f>ROUND(I161*H161,2)</f>
        <v>0</v>
      </c>
      <c r="BL161" s="25" t="s">
        <v>240</v>
      </c>
      <c r="BM161" s="25" t="s">
        <v>1081</v>
      </c>
    </row>
    <row r="162" s="1" customFormat="1" ht="63.75" customHeight="1">
      <c r="B162" s="47"/>
      <c r="C162" s="236" t="s">
        <v>536</v>
      </c>
      <c r="D162" s="236" t="s">
        <v>180</v>
      </c>
      <c r="E162" s="237" t="s">
        <v>1082</v>
      </c>
      <c r="F162" s="238" t="s">
        <v>1083</v>
      </c>
      <c r="G162" s="239" t="s">
        <v>183</v>
      </c>
      <c r="H162" s="240">
        <v>2</v>
      </c>
      <c r="I162" s="241"/>
      <c r="J162" s="242">
        <f>ROUND(I162*H162,2)</f>
        <v>0</v>
      </c>
      <c r="K162" s="238" t="s">
        <v>227</v>
      </c>
      <c r="L162" s="73"/>
      <c r="M162" s="243" t="s">
        <v>23</v>
      </c>
      <c r="N162" s="244" t="s">
        <v>45</v>
      </c>
      <c r="O162" s="48"/>
      <c r="P162" s="245">
        <f>O162*H162</f>
        <v>0</v>
      </c>
      <c r="Q162" s="245">
        <v>0</v>
      </c>
      <c r="R162" s="245">
        <f>Q162*H162</f>
        <v>0</v>
      </c>
      <c r="S162" s="245">
        <v>0</v>
      </c>
      <c r="T162" s="246">
        <f>S162*H162</f>
        <v>0</v>
      </c>
      <c r="AR162" s="25" t="s">
        <v>218</v>
      </c>
      <c r="AT162" s="25" t="s">
        <v>180</v>
      </c>
      <c r="AU162" s="25" t="s">
        <v>81</v>
      </c>
      <c r="AY162" s="25" t="s">
        <v>178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25" t="s">
        <v>81</v>
      </c>
      <c r="BK162" s="247">
        <f>ROUND(I162*H162,2)</f>
        <v>0</v>
      </c>
      <c r="BL162" s="25" t="s">
        <v>218</v>
      </c>
      <c r="BM162" s="25" t="s">
        <v>1084</v>
      </c>
    </row>
    <row r="163" s="1" customFormat="1" ht="25.5" customHeight="1">
      <c r="B163" s="47"/>
      <c r="C163" s="251" t="s">
        <v>540</v>
      </c>
      <c r="D163" s="251" t="s">
        <v>189</v>
      </c>
      <c r="E163" s="252" t="s">
        <v>1085</v>
      </c>
      <c r="F163" s="253" t="s">
        <v>1086</v>
      </c>
      <c r="G163" s="254" t="s">
        <v>183</v>
      </c>
      <c r="H163" s="255">
        <v>2</v>
      </c>
      <c r="I163" s="256"/>
      <c r="J163" s="257">
        <f>ROUND(I163*H163,2)</f>
        <v>0</v>
      </c>
      <c r="K163" s="253" t="s">
        <v>227</v>
      </c>
      <c r="L163" s="258"/>
      <c r="M163" s="259" t="s">
        <v>23</v>
      </c>
      <c r="N163" s="260" t="s">
        <v>45</v>
      </c>
      <c r="O163" s="48"/>
      <c r="P163" s="245">
        <f>O163*H163</f>
        <v>0</v>
      </c>
      <c r="Q163" s="245">
        <v>0</v>
      </c>
      <c r="R163" s="245">
        <f>Q163*H163</f>
        <v>0</v>
      </c>
      <c r="S163" s="245">
        <v>0</v>
      </c>
      <c r="T163" s="246">
        <f>S163*H163</f>
        <v>0</v>
      </c>
      <c r="AR163" s="25" t="s">
        <v>240</v>
      </c>
      <c r="AT163" s="25" t="s">
        <v>189</v>
      </c>
      <c r="AU163" s="25" t="s">
        <v>81</v>
      </c>
      <c r="AY163" s="25" t="s">
        <v>178</v>
      </c>
      <c r="BE163" s="247">
        <f>IF(N163="základní",J163,0)</f>
        <v>0</v>
      </c>
      <c r="BF163" s="247">
        <f>IF(N163="snížená",J163,0)</f>
        <v>0</v>
      </c>
      <c r="BG163" s="247">
        <f>IF(N163="zákl. přenesená",J163,0)</f>
        <v>0</v>
      </c>
      <c r="BH163" s="247">
        <f>IF(N163="sníž. přenesená",J163,0)</f>
        <v>0</v>
      </c>
      <c r="BI163" s="247">
        <f>IF(N163="nulová",J163,0)</f>
        <v>0</v>
      </c>
      <c r="BJ163" s="25" t="s">
        <v>81</v>
      </c>
      <c r="BK163" s="247">
        <f>ROUND(I163*H163,2)</f>
        <v>0</v>
      </c>
      <c r="BL163" s="25" t="s">
        <v>240</v>
      </c>
      <c r="BM163" s="25" t="s">
        <v>1087</v>
      </c>
    </row>
    <row r="164" s="1" customFormat="1" ht="25.5" customHeight="1">
      <c r="B164" s="47"/>
      <c r="C164" s="236" t="s">
        <v>544</v>
      </c>
      <c r="D164" s="236" t="s">
        <v>180</v>
      </c>
      <c r="E164" s="237" t="s">
        <v>1088</v>
      </c>
      <c r="F164" s="238" t="s">
        <v>1089</v>
      </c>
      <c r="G164" s="239" t="s">
        <v>183</v>
      </c>
      <c r="H164" s="240">
        <v>2</v>
      </c>
      <c r="I164" s="241"/>
      <c r="J164" s="242">
        <f>ROUND(I164*H164,2)</f>
        <v>0</v>
      </c>
      <c r="K164" s="238" t="s">
        <v>227</v>
      </c>
      <c r="L164" s="73"/>
      <c r="M164" s="243" t="s">
        <v>23</v>
      </c>
      <c r="N164" s="244" t="s">
        <v>45</v>
      </c>
      <c r="O164" s="48"/>
      <c r="P164" s="245">
        <f>O164*H164</f>
        <v>0</v>
      </c>
      <c r="Q164" s="245">
        <v>0</v>
      </c>
      <c r="R164" s="245">
        <f>Q164*H164</f>
        <v>0</v>
      </c>
      <c r="S164" s="245">
        <v>0</v>
      </c>
      <c r="T164" s="246">
        <f>S164*H164</f>
        <v>0</v>
      </c>
      <c r="AR164" s="25" t="s">
        <v>218</v>
      </c>
      <c r="AT164" s="25" t="s">
        <v>180</v>
      </c>
      <c r="AU164" s="25" t="s">
        <v>81</v>
      </c>
      <c r="AY164" s="25" t="s">
        <v>178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25" t="s">
        <v>81</v>
      </c>
      <c r="BK164" s="247">
        <f>ROUND(I164*H164,2)</f>
        <v>0</v>
      </c>
      <c r="BL164" s="25" t="s">
        <v>218</v>
      </c>
      <c r="BM164" s="25" t="s">
        <v>1090</v>
      </c>
    </row>
    <row r="165" s="1" customFormat="1" ht="63.75" customHeight="1">
      <c r="B165" s="47"/>
      <c r="C165" s="236" t="s">
        <v>548</v>
      </c>
      <c r="D165" s="236" t="s">
        <v>180</v>
      </c>
      <c r="E165" s="237" t="s">
        <v>1091</v>
      </c>
      <c r="F165" s="238" t="s">
        <v>1092</v>
      </c>
      <c r="G165" s="239" t="s">
        <v>183</v>
      </c>
      <c r="H165" s="240">
        <v>1</v>
      </c>
      <c r="I165" s="241"/>
      <c r="J165" s="242">
        <f>ROUND(I165*H165,2)</f>
        <v>0</v>
      </c>
      <c r="K165" s="238" t="s">
        <v>227</v>
      </c>
      <c r="L165" s="73"/>
      <c r="M165" s="243" t="s">
        <v>23</v>
      </c>
      <c r="N165" s="244" t="s">
        <v>45</v>
      </c>
      <c r="O165" s="48"/>
      <c r="P165" s="245">
        <f>O165*H165</f>
        <v>0</v>
      </c>
      <c r="Q165" s="245">
        <v>0</v>
      </c>
      <c r="R165" s="245">
        <f>Q165*H165</f>
        <v>0</v>
      </c>
      <c r="S165" s="245">
        <v>0</v>
      </c>
      <c r="T165" s="246">
        <f>S165*H165</f>
        <v>0</v>
      </c>
      <c r="AR165" s="25" t="s">
        <v>218</v>
      </c>
      <c r="AT165" s="25" t="s">
        <v>180</v>
      </c>
      <c r="AU165" s="25" t="s">
        <v>81</v>
      </c>
      <c r="AY165" s="25" t="s">
        <v>178</v>
      </c>
      <c r="BE165" s="247">
        <f>IF(N165="základní",J165,0)</f>
        <v>0</v>
      </c>
      <c r="BF165" s="247">
        <f>IF(N165="snížená",J165,0)</f>
        <v>0</v>
      </c>
      <c r="BG165" s="247">
        <f>IF(N165="zákl. přenesená",J165,0)</f>
        <v>0</v>
      </c>
      <c r="BH165" s="247">
        <f>IF(N165="sníž. přenesená",J165,0)</f>
        <v>0</v>
      </c>
      <c r="BI165" s="247">
        <f>IF(N165="nulová",J165,0)</f>
        <v>0</v>
      </c>
      <c r="BJ165" s="25" t="s">
        <v>81</v>
      </c>
      <c r="BK165" s="247">
        <f>ROUND(I165*H165,2)</f>
        <v>0</v>
      </c>
      <c r="BL165" s="25" t="s">
        <v>218</v>
      </c>
      <c r="BM165" s="25" t="s">
        <v>1093</v>
      </c>
    </row>
    <row r="166" s="1" customFormat="1" ht="51" customHeight="1">
      <c r="B166" s="47"/>
      <c r="C166" s="236" t="s">
        <v>552</v>
      </c>
      <c r="D166" s="236" t="s">
        <v>180</v>
      </c>
      <c r="E166" s="237" t="s">
        <v>1094</v>
      </c>
      <c r="F166" s="238" t="s">
        <v>1095</v>
      </c>
      <c r="G166" s="239" t="s">
        <v>183</v>
      </c>
      <c r="H166" s="240">
        <v>6</v>
      </c>
      <c r="I166" s="241"/>
      <c r="J166" s="242">
        <f>ROUND(I166*H166,2)</f>
        <v>0</v>
      </c>
      <c r="K166" s="238" t="s">
        <v>227</v>
      </c>
      <c r="L166" s="73"/>
      <c r="M166" s="243" t="s">
        <v>23</v>
      </c>
      <c r="N166" s="244" t="s">
        <v>45</v>
      </c>
      <c r="O166" s="48"/>
      <c r="P166" s="245">
        <f>O166*H166</f>
        <v>0</v>
      </c>
      <c r="Q166" s="245">
        <v>0</v>
      </c>
      <c r="R166" s="245">
        <f>Q166*H166</f>
        <v>0</v>
      </c>
      <c r="S166" s="245">
        <v>0</v>
      </c>
      <c r="T166" s="246">
        <f>S166*H166</f>
        <v>0</v>
      </c>
      <c r="AR166" s="25" t="s">
        <v>218</v>
      </c>
      <c r="AT166" s="25" t="s">
        <v>180</v>
      </c>
      <c r="AU166" s="25" t="s">
        <v>81</v>
      </c>
      <c r="AY166" s="25" t="s">
        <v>178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25" t="s">
        <v>81</v>
      </c>
      <c r="BK166" s="247">
        <f>ROUND(I166*H166,2)</f>
        <v>0</v>
      </c>
      <c r="BL166" s="25" t="s">
        <v>218</v>
      </c>
      <c r="BM166" s="25" t="s">
        <v>1096</v>
      </c>
    </row>
    <row r="167" s="1" customFormat="1" ht="51" customHeight="1">
      <c r="B167" s="47"/>
      <c r="C167" s="236" t="s">
        <v>556</v>
      </c>
      <c r="D167" s="236" t="s">
        <v>180</v>
      </c>
      <c r="E167" s="237" t="s">
        <v>1097</v>
      </c>
      <c r="F167" s="238" t="s">
        <v>1098</v>
      </c>
      <c r="G167" s="239" t="s">
        <v>183</v>
      </c>
      <c r="H167" s="240">
        <v>2</v>
      </c>
      <c r="I167" s="241"/>
      <c r="J167" s="242">
        <f>ROUND(I167*H167,2)</f>
        <v>0</v>
      </c>
      <c r="K167" s="238" t="s">
        <v>227</v>
      </c>
      <c r="L167" s="73"/>
      <c r="M167" s="243" t="s">
        <v>23</v>
      </c>
      <c r="N167" s="244" t="s">
        <v>45</v>
      </c>
      <c r="O167" s="48"/>
      <c r="P167" s="245">
        <f>O167*H167</f>
        <v>0</v>
      </c>
      <c r="Q167" s="245">
        <v>0</v>
      </c>
      <c r="R167" s="245">
        <f>Q167*H167</f>
        <v>0</v>
      </c>
      <c r="S167" s="245">
        <v>0</v>
      </c>
      <c r="T167" s="246">
        <f>S167*H167</f>
        <v>0</v>
      </c>
      <c r="AR167" s="25" t="s">
        <v>218</v>
      </c>
      <c r="AT167" s="25" t="s">
        <v>180</v>
      </c>
      <c r="AU167" s="25" t="s">
        <v>81</v>
      </c>
      <c r="AY167" s="25" t="s">
        <v>178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25" t="s">
        <v>81</v>
      </c>
      <c r="BK167" s="247">
        <f>ROUND(I167*H167,2)</f>
        <v>0</v>
      </c>
      <c r="BL167" s="25" t="s">
        <v>218</v>
      </c>
      <c r="BM167" s="25" t="s">
        <v>1099</v>
      </c>
    </row>
    <row r="168" s="1" customFormat="1" ht="102" customHeight="1">
      <c r="B168" s="47"/>
      <c r="C168" s="236" t="s">
        <v>560</v>
      </c>
      <c r="D168" s="236" t="s">
        <v>180</v>
      </c>
      <c r="E168" s="237" t="s">
        <v>1100</v>
      </c>
      <c r="F168" s="238" t="s">
        <v>1101</v>
      </c>
      <c r="G168" s="239" t="s">
        <v>183</v>
      </c>
      <c r="H168" s="240">
        <v>8</v>
      </c>
      <c r="I168" s="241"/>
      <c r="J168" s="242">
        <f>ROUND(I168*H168,2)</f>
        <v>0</v>
      </c>
      <c r="K168" s="238" t="s">
        <v>227</v>
      </c>
      <c r="L168" s="73"/>
      <c r="M168" s="243" t="s">
        <v>23</v>
      </c>
      <c r="N168" s="275" t="s">
        <v>45</v>
      </c>
      <c r="O168" s="262"/>
      <c r="P168" s="276">
        <f>O168*H168</f>
        <v>0</v>
      </c>
      <c r="Q168" s="276">
        <v>0</v>
      </c>
      <c r="R168" s="276">
        <f>Q168*H168</f>
        <v>0</v>
      </c>
      <c r="S168" s="276">
        <v>0</v>
      </c>
      <c r="T168" s="277">
        <f>S168*H168</f>
        <v>0</v>
      </c>
      <c r="AR168" s="25" t="s">
        <v>218</v>
      </c>
      <c r="AT168" s="25" t="s">
        <v>180</v>
      </c>
      <c r="AU168" s="25" t="s">
        <v>81</v>
      </c>
      <c r="AY168" s="25" t="s">
        <v>178</v>
      </c>
      <c r="BE168" s="247">
        <f>IF(N168="základní",J168,0)</f>
        <v>0</v>
      </c>
      <c r="BF168" s="247">
        <f>IF(N168="snížená",J168,0)</f>
        <v>0</v>
      </c>
      <c r="BG168" s="247">
        <f>IF(N168="zákl. přenesená",J168,0)</f>
        <v>0</v>
      </c>
      <c r="BH168" s="247">
        <f>IF(N168="sníž. přenesená",J168,0)</f>
        <v>0</v>
      </c>
      <c r="BI168" s="247">
        <f>IF(N168="nulová",J168,0)</f>
        <v>0</v>
      </c>
      <c r="BJ168" s="25" t="s">
        <v>81</v>
      </c>
      <c r="BK168" s="247">
        <f>ROUND(I168*H168,2)</f>
        <v>0</v>
      </c>
      <c r="BL168" s="25" t="s">
        <v>218</v>
      </c>
      <c r="BM168" s="25" t="s">
        <v>1102</v>
      </c>
    </row>
    <row r="169" s="1" customFormat="1" ht="6.96" customHeight="1">
      <c r="B169" s="68"/>
      <c r="C169" s="69"/>
      <c r="D169" s="69"/>
      <c r="E169" s="69"/>
      <c r="F169" s="69"/>
      <c r="G169" s="69"/>
      <c r="H169" s="69"/>
      <c r="I169" s="179"/>
      <c r="J169" s="69"/>
      <c r="K169" s="69"/>
      <c r="L169" s="73"/>
    </row>
  </sheetData>
  <sheetProtection sheet="1" autoFilter="0" formatColumns="0" formatRows="0" objects="1" scenarios="1" spinCount="100000" saltValue="e8fOv47mXDwE55HKn9/NEM7aiNtbz6LfhJg7LaL5tIihh4Z8cdM5HAcy5c9FxKEa4DIVY6HJ4Fql/llBaxqMxQ==" hashValue="OV/CwwG+pg7f+C14JI4eBnlZvGKItDo9A5XdfI7SOuBgiPr24fLrpgGzs9W/klVI9a5GyVnXhUMGKeCYqZiNpA==" algorithmName="SHA-512" password="CC35"/>
  <autoFilter ref="C82:K168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1:H71"/>
    <mergeCell ref="E73:H73"/>
    <mergeCell ref="E75:H75"/>
    <mergeCell ref="G1:H1"/>
    <mergeCell ref="L2:V2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Švejda Martin, Ing.</dc:creator>
  <cp:lastModifiedBy>Švejda Martin, Ing.</cp:lastModifiedBy>
  <dcterms:created xsi:type="dcterms:W3CDTF">2018-10-29T12:43:52Z</dcterms:created>
  <dcterms:modified xsi:type="dcterms:W3CDTF">2018-10-29T12:44:10Z</dcterms:modified>
</cp:coreProperties>
</file>