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OR00000OVANT012\_Public2\_Utvar_TN\Odbor_ PS\____3_Stavby\0. OVZ\26. R-FVE_SSM Hranice\AKTUALIZACE_PODKLADY\2025_09_09\"/>
    </mc:Choice>
  </mc:AlternateContent>
  <xr:revisionPtr revIDLastSave="0" documentId="13_ncr:1_{78D2A5B0-4862-429C-96FA-F38F49C025B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kapitulace stavby" sheetId="1" r:id="rId1"/>
    <sheet name="01 -  FVE SSM Hranice" sheetId="2" r:id="rId2"/>
    <sheet name="Pokyny pro vyplnění" sheetId="3" r:id="rId3"/>
  </sheets>
  <definedNames>
    <definedName name="_xlnm._FilterDatabase" localSheetId="1" hidden="1">'01 -  FVE SSM Hranice'!$C$88:$K$415</definedName>
    <definedName name="_xlnm.Print_Titles" localSheetId="1">'01 -  FVE SSM Hranice'!$88:$88</definedName>
    <definedName name="_xlnm.Print_Titles" localSheetId="0">'Rekapitulace stavby'!$52:$52</definedName>
    <definedName name="_xlnm.Print_Area" localSheetId="1">'01 -  FVE SSM Hranice'!$C$4:$J$39,'01 -  FVE SSM Hranice'!$C$45:$J$70,'01 -  FVE SSM Hranice'!$C$76:$J$415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10" i="2"/>
  <c r="BH410" i="2"/>
  <c r="BG410" i="2"/>
  <c r="BF410" i="2"/>
  <c r="T410" i="2"/>
  <c r="R410" i="2"/>
  <c r="P410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5" i="2"/>
  <c r="F37" i="2" s="1"/>
  <c r="BH95" i="2"/>
  <c r="BG95" i="2"/>
  <c r="BF95" i="2"/>
  <c r="T95" i="2"/>
  <c r="R95" i="2"/>
  <c r="P95" i="2"/>
  <c r="BI93" i="2"/>
  <c r="BH93" i="2"/>
  <c r="F36" i="2" s="1"/>
  <c r="BG93" i="2"/>
  <c r="BF93" i="2"/>
  <c r="J34" i="2" s="1"/>
  <c r="T93" i="2"/>
  <c r="R93" i="2"/>
  <c r="P93" i="2"/>
  <c r="BI91" i="2"/>
  <c r="BH91" i="2"/>
  <c r="BG91" i="2"/>
  <c r="F35" i="2" s="1"/>
  <c r="BF91" i="2"/>
  <c r="T91" i="2"/>
  <c r="R91" i="2"/>
  <c r="P91" i="2"/>
  <c r="F83" i="2"/>
  <c r="E81" i="2"/>
  <c r="F52" i="2"/>
  <c r="E50" i="2"/>
  <c r="J24" i="2"/>
  <c r="E24" i="2"/>
  <c r="J86" i="2" s="1"/>
  <c r="J23" i="2"/>
  <c r="J21" i="2"/>
  <c r="E21" i="2"/>
  <c r="J85" i="2"/>
  <c r="J20" i="2"/>
  <c r="J18" i="2"/>
  <c r="E18" i="2"/>
  <c r="F55" i="2"/>
  <c r="J17" i="2"/>
  <c r="J15" i="2"/>
  <c r="E15" i="2"/>
  <c r="F85" i="2"/>
  <c r="J14" i="2"/>
  <c r="J12" i="2"/>
  <c r="J83" i="2"/>
  <c r="E7" i="2"/>
  <c r="E79" i="2"/>
  <c r="L50" i="1"/>
  <c r="AM50" i="1"/>
  <c r="AM49" i="1"/>
  <c r="L49" i="1"/>
  <c r="AM47" i="1"/>
  <c r="L47" i="1"/>
  <c r="L45" i="1"/>
  <c r="L44" i="1"/>
  <c r="BK281" i="2"/>
  <c r="BK213" i="2"/>
  <c r="BK166" i="2"/>
  <c r="BK329" i="2"/>
  <c r="BK204" i="2"/>
  <c r="J271" i="2"/>
  <c r="BK218" i="2"/>
  <c r="BK135" i="2"/>
  <c r="BK389" i="2"/>
  <c r="J373" i="2"/>
  <c r="BK341" i="2"/>
  <c r="J200" i="2"/>
  <c r="BK296" i="2"/>
  <c r="BK192" i="2"/>
  <c r="J139" i="2"/>
  <c r="J192" i="2"/>
  <c r="J166" i="2"/>
  <c r="J361" i="2"/>
  <c r="J224" i="2"/>
  <c r="BK410" i="2"/>
  <c r="BK387" i="2"/>
  <c r="BK100" i="2"/>
  <c r="J339" i="2"/>
  <c r="J304" i="2"/>
  <c r="J262" i="2"/>
  <c r="J172" i="2"/>
  <c r="J399" i="2"/>
  <c r="J387" i="2"/>
  <c r="J369" i="2"/>
  <c r="J213" i="2"/>
  <c r="J135" i="2"/>
  <c r="J308" i="2"/>
  <c r="J248" i="2"/>
  <c r="J124" i="2"/>
  <c r="BK271" i="2"/>
  <c r="BK292" i="2"/>
  <c r="BK184" i="2"/>
  <c r="BK317" i="2"/>
  <c r="BK264" i="2"/>
  <c r="BK404" i="2"/>
  <c r="J385" i="2"/>
  <c r="BK367" i="2"/>
  <c r="BK345" i="2"/>
  <c r="J260" i="2"/>
  <c r="J182" i="2"/>
  <c r="J264" i="2"/>
  <c r="BK97" i="2"/>
  <c r="BK285" i="2"/>
  <c r="BK226" i="2"/>
  <c r="BK180" i="2"/>
  <c r="J147" i="2"/>
  <c r="J277" i="2"/>
  <c r="BK198" i="2"/>
  <c r="BK116" i="2"/>
  <c r="BK393" i="2"/>
  <c r="BK369" i="2"/>
  <c r="BK347" i="2"/>
  <c r="BK200" i="2"/>
  <c r="BK298" i="2"/>
  <c r="BK137" i="2"/>
  <c r="BK93" i="2"/>
  <c r="BK149" i="2"/>
  <c r="BK91" i="2"/>
  <c r="J246" i="2"/>
  <c r="BK337" i="2"/>
  <c r="BK160" i="2"/>
  <c r="J162" i="2"/>
  <c r="J287" i="2"/>
  <c r="J176" i="2"/>
  <c r="BK401" i="2"/>
  <c r="J145" i="2"/>
  <c r="BK106" i="2"/>
  <c r="J329" i="2"/>
  <c r="BK178" i="2"/>
  <c r="BK395" i="2"/>
  <c r="BK108" i="2"/>
  <c r="J412" i="2"/>
  <c r="BK377" i="2"/>
  <c r="BK355" i="2"/>
  <c r="J279" i="2"/>
  <c r="BK176" i="2"/>
  <c r="BK349" i="2"/>
  <c r="BK224" i="2"/>
  <c r="J93" i="2"/>
  <c r="BK244" i="2"/>
  <c r="J283" i="2"/>
  <c r="J238" i="2"/>
  <c r="J137" i="2"/>
  <c r="J242" i="2"/>
  <c r="BK182" i="2"/>
  <c r="J120" i="2"/>
  <c r="J258" i="2"/>
  <c r="J349" i="2"/>
  <c r="BK174" i="2"/>
  <c r="J294" i="2"/>
  <c r="BK232" i="2"/>
  <c r="J414" i="2"/>
  <c r="J178" i="2"/>
  <c r="BK110" i="2"/>
  <c r="J252" i="2"/>
  <c r="BK406" i="2"/>
  <c r="J116" i="2"/>
  <c r="J335" i="2"/>
  <c r="BK228" i="2"/>
  <c r="J126" i="2"/>
  <c r="J391" i="2"/>
  <c r="J375" i="2"/>
  <c r="BK361" i="2"/>
  <c r="BK339" i="2"/>
  <c r="J97" i="2"/>
  <c r="BK266" i="2"/>
  <c r="J180" i="2"/>
  <c r="BK126" i="2"/>
  <c r="BK248" i="2"/>
  <c r="BK164" i="2"/>
  <c r="BK143" i="2"/>
  <c r="BK321" i="2"/>
  <c r="J298" i="2"/>
  <c r="J254" i="2"/>
  <c r="BK188" i="2"/>
  <c r="BK408" i="2"/>
  <c r="BK381" i="2"/>
  <c r="BK230" i="2"/>
  <c r="BK95" i="2"/>
  <c r="BK256" i="2"/>
  <c r="F34" i="2"/>
  <c r="J327" i="2"/>
  <c r="J244" i="2"/>
  <c r="J204" i="2"/>
  <c r="BK162" i="2"/>
  <c r="J104" i="2"/>
  <c r="BK246" i="2"/>
  <c r="J133" i="2"/>
  <c r="BK147" i="2"/>
  <c r="BK216" i="2"/>
  <c r="BK414" i="2"/>
  <c r="J184" i="2"/>
  <c r="AS54" i="1"/>
  <c r="J211" i="2"/>
  <c r="J143" i="2"/>
  <c r="BK118" i="2"/>
  <c r="BK302" i="2"/>
  <c r="BK240" i="2"/>
  <c r="J118" i="2"/>
  <c r="BK304" i="2"/>
  <c r="BK220" i="2"/>
  <c r="BK114" i="2"/>
  <c r="J149" i="2"/>
  <c r="BK122" i="2"/>
  <c r="J91" i="2"/>
  <c r="J319" i="2"/>
  <c r="BK141" i="2"/>
  <c r="BK133" i="2"/>
  <c r="J323" i="2"/>
  <c r="J312" i="2"/>
  <c r="BK279" i="2"/>
  <c r="J240" i="2"/>
  <c r="BK139" i="2"/>
  <c r="J397" i="2"/>
  <c r="J343" i="2"/>
  <c r="J234" i="2"/>
  <c r="BK168" i="2"/>
  <c r="J315" i="2"/>
  <c r="J281" i="2"/>
  <c r="J202" i="2"/>
  <c r="BK238" i="2"/>
  <c r="J108" i="2"/>
  <c r="BK262" i="2"/>
  <c r="J164" i="2"/>
  <c r="BK315" i="2"/>
  <c r="J292" i="2"/>
  <c r="J236" i="2"/>
  <c r="BK399" i="2"/>
  <c r="J377" i="2"/>
  <c r="J371" i="2"/>
  <c r="J351" i="2"/>
  <c r="BK277" i="2"/>
  <c r="J273" i="2"/>
  <c r="BK170" i="2"/>
  <c r="BK252" i="2"/>
  <c r="BK206" i="2"/>
  <c r="J128" i="2"/>
  <c r="J256" i="2"/>
  <c r="J186" i="2"/>
  <c r="BK234" i="2"/>
  <c r="J406" i="2"/>
  <c r="J381" i="2"/>
  <c r="J363" i="2"/>
  <c r="J232" i="2"/>
  <c r="BK104" i="2"/>
  <c r="J198" i="2"/>
  <c r="J174" i="2"/>
  <c r="BK157" i="2"/>
  <c r="J114" i="2"/>
  <c r="J337" i="2"/>
  <c r="BK323" i="2"/>
  <c r="BK385" i="2"/>
  <c r="J359" i="2"/>
  <c r="J325" i="2"/>
  <c r="J317" i="2"/>
  <c r="J296" i="2"/>
  <c r="J404" i="2"/>
  <c r="BK379" i="2"/>
  <c r="BK365" i="2"/>
  <c r="J347" i="2"/>
  <c r="J266" i="2"/>
  <c r="BK202" i="2"/>
  <c r="J153" i="2"/>
  <c r="BK335" i="2"/>
  <c r="BK186" i="2"/>
  <c r="J302" i="2"/>
  <c r="J222" i="2"/>
  <c r="J112" i="2"/>
  <c r="J220" i="2"/>
  <c r="BK145" i="2"/>
  <c r="J389" i="2"/>
  <c r="BK373" i="2"/>
  <c r="J355" i="2"/>
  <c r="BK124" i="2"/>
  <c r="BK290" i="2"/>
  <c r="J190" i="2"/>
  <c r="BK275" i="2"/>
  <c r="J216" i="2"/>
  <c r="BK153" i="2"/>
  <c r="BK102" i="2"/>
  <c r="J218" i="2"/>
  <c r="J155" i="2"/>
  <c r="BK151" i="2"/>
  <c r="J401" i="2"/>
  <c r="BK375" i="2"/>
  <c r="J353" i="2"/>
  <c r="BK222" i="2"/>
  <c r="BK260" i="2"/>
  <c r="J345" i="2"/>
  <c r="J100" i="2"/>
  <c r="BK287" i="2"/>
  <c r="J194" i="2"/>
  <c r="J410" i="2"/>
  <c r="BK383" i="2"/>
  <c r="BK357" i="2"/>
  <c r="BK254" i="2"/>
  <c r="BK363" i="2"/>
  <c r="BK268" i="2"/>
  <c r="BK196" i="2"/>
  <c r="J170" i="2"/>
  <c r="J151" i="2"/>
  <c r="J333" i="2"/>
  <c r="J321" i="2"/>
  <c r="BK128" i="2"/>
  <c r="BK391" i="2"/>
  <c r="BK112" i="2"/>
  <c r="J331" i="2"/>
  <c r="BK190" i="2"/>
  <c r="J393" i="2"/>
  <c r="J383" i="2"/>
  <c r="BK371" i="2"/>
  <c r="BK351" i="2"/>
  <c r="J250" i="2"/>
  <c r="BK294" i="2"/>
  <c r="J228" i="2"/>
  <c r="J160" i="2"/>
  <c r="BK343" i="2"/>
  <c r="J209" i="2"/>
  <c r="BK310" i="2"/>
  <c r="J95" i="2"/>
  <c r="J310" i="2"/>
  <c r="J285" i="2"/>
  <c r="J196" i="2"/>
  <c r="J122" i="2"/>
  <c r="J395" i="2"/>
  <c r="BK359" i="2"/>
  <c r="BK333" i="2"/>
  <c r="BK242" i="2"/>
  <c r="BK211" i="2"/>
  <c r="BK306" i="2"/>
  <c r="BK331" i="2"/>
  <c r="J188" i="2"/>
  <c r="J110" i="2"/>
  <c r="J230" i="2"/>
  <c r="BK172" i="2"/>
  <c r="J106" i="2"/>
  <c r="J367" i="2"/>
  <c r="J290" i="2"/>
  <c r="J130" i="2"/>
  <c r="BK250" i="2"/>
  <c r="J157" i="2"/>
  <c r="J168" i="2"/>
  <c r="BK130" i="2"/>
  <c r="J357" i="2"/>
  <c r="BK325" i="2"/>
  <c r="J206" i="2"/>
  <c r="BK397" i="2"/>
  <c r="BK327" i="2"/>
  <c r="BK319" i="2"/>
  <c r="BK308" i="2"/>
  <c r="J268" i="2"/>
  <c r="BK209" i="2"/>
  <c r="J408" i="2"/>
  <c r="BK353" i="2"/>
  <c r="BK300" i="2"/>
  <c r="J226" i="2"/>
  <c r="BK120" i="2"/>
  <c r="J300" i="2"/>
  <c r="BK258" i="2"/>
  <c r="BK283" i="2"/>
  <c r="J141" i="2"/>
  <c r="J275" i="2"/>
  <c r="BK194" i="2"/>
  <c r="J102" i="2"/>
  <c r="J306" i="2"/>
  <c r="BK273" i="2"/>
  <c r="BK412" i="2"/>
  <c r="J379" i="2"/>
  <c r="J365" i="2"/>
  <c r="J341" i="2"/>
  <c r="BK312" i="2"/>
  <c r="BK236" i="2"/>
  <c r="BK155" i="2"/>
  <c r="T99" i="2" l="1"/>
  <c r="BK159" i="2"/>
  <c r="J159" i="2"/>
  <c r="J63" i="2" s="1"/>
  <c r="BK90" i="2"/>
  <c r="J90" i="2"/>
  <c r="J60" i="2" s="1"/>
  <c r="BK132" i="2"/>
  <c r="J132" i="2"/>
  <c r="J62" i="2"/>
  <c r="P215" i="2"/>
  <c r="BK289" i="2"/>
  <c r="J289" i="2" s="1"/>
  <c r="J67" i="2" s="1"/>
  <c r="P90" i="2"/>
  <c r="P132" i="2"/>
  <c r="BK215" i="2"/>
  <c r="J215" i="2"/>
  <c r="J65" i="2" s="1"/>
  <c r="P270" i="2"/>
  <c r="R289" i="2"/>
  <c r="T90" i="2"/>
  <c r="T132" i="2"/>
  <c r="R215" i="2"/>
  <c r="BK314" i="2"/>
  <c r="J314" i="2" s="1"/>
  <c r="J68" i="2" s="1"/>
  <c r="R90" i="2"/>
  <c r="R132" i="2"/>
  <c r="T215" i="2"/>
  <c r="R314" i="2"/>
  <c r="BK99" i="2"/>
  <c r="J99" i="2"/>
  <c r="J61" i="2"/>
  <c r="T159" i="2"/>
  <c r="T208" i="2"/>
  <c r="T270" i="2"/>
  <c r="P289" i="2"/>
  <c r="T289" i="2"/>
  <c r="P403" i="2"/>
  <c r="P99" i="2"/>
  <c r="P159" i="2"/>
  <c r="BK208" i="2"/>
  <c r="J208" i="2"/>
  <c r="J64" i="2"/>
  <c r="P208" i="2"/>
  <c r="R270" i="2"/>
  <c r="P314" i="2"/>
  <c r="BK403" i="2"/>
  <c r="J403" i="2" s="1"/>
  <c r="J69" i="2" s="1"/>
  <c r="R403" i="2"/>
  <c r="R99" i="2"/>
  <c r="R159" i="2"/>
  <c r="R208" i="2"/>
  <c r="BK270" i="2"/>
  <c r="J270" i="2"/>
  <c r="J66" i="2"/>
  <c r="T314" i="2"/>
  <c r="T403" i="2"/>
  <c r="J52" i="2"/>
  <c r="J55" i="2"/>
  <c r="F86" i="2"/>
  <c r="BE91" i="2"/>
  <c r="BE108" i="2"/>
  <c r="BE112" i="2"/>
  <c r="BE135" i="2"/>
  <c r="BE151" i="2"/>
  <c r="BE162" i="2"/>
  <c r="BE198" i="2"/>
  <c r="BE202" i="2"/>
  <c r="BE206" i="2"/>
  <c r="BE211" i="2"/>
  <c r="BE236" i="2"/>
  <c r="BE242" i="2"/>
  <c r="BE244" i="2"/>
  <c r="BE292" i="2"/>
  <c r="BE300" i="2"/>
  <c r="BE302" i="2"/>
  <c r="BE304" i="2"/>
  <c r="BE308" i="2"/>
  <c r="BE310" i="2"/>
  <c r="BE365" i="2"/>
  <c r="BB55" i="1"/>
  <c r="BB54" i="1" s="1"/>
  <c r="W31" i="1" s="1"/>
  <c r="BC55" i="1"/>
  <c r="F54" i="2"/>
  <c r="BE93" i="2"/>
  <c r="BE100" i="2"/>
  <c r="BE102" i="2"/>
  <c r="BE104" i="2"/>
  <c r="BE106" i="2"/>
  <c r="BE110" i="2"/>
  <c r="BE116" i="2"/>
  <c r="BE130" i="2"/>
  <c r="BE133" i="2"/>
  <c r="BE155" i="2"/>
  <c r="BE166" i="2"/>
  <c r="BE172" i="2"/>
  <c r="BE180" i="2"/>
  <c r="BE192" i="2"/>
  <c r="BE204" i="2"/>
  <c r="BE228" i="2"/>
  <c r="BE250" i="2"/>
  <c r="BE254" i="2"/>
  <c r="BE256" i="2"/>
  <c r="BE268" i="2"/>
  <c r="BE275" i="2"/>
  <c r="BE279" i="2"/>
  <c r="BE283" i="2"/>
  <c r="BE285" i="2"/>
  <c r="BE290" i="2"/>
  <c r="BE294" i="2"/>
  <c r="BE296" i="2"/>
  <c r="BE298" i="2"/>
  <c r="BE331" i="2"/>
  <c r="BE335" i="2"/>
  <c r="BE337" i="2"/>
  <c r="BE339" i="2"/>
  <c r="BE341" i="2"/>
  <c r="BE343" i="2"/>
  <c r="BE345" i="2"/>
  <c r="BE347" i="2"/>
  <c r="BE349" i="2"/>
  <c r="BE351" i="2"/>
  <c r="BE353" i="2"/>
  <c r="BE355" i="2"/>
  <c r="BE359" i="2"/>
  <c r="BE361" i="2"/>
  <c r="BE363" i="2"/>
  <c r="BE367" i="2"/>
  <c r="BE369" i="2"/>
  <c r="BE371" i="2"/>
  <c r="BE373" i="2"/>
  <c r="BE375" i="2"/>
  <c r="BE377" i="2"/>
  <c r="BE379" i="2"/>
  <c r="BE381" i="2"/>
  <c r="BE383" i="2"/>
  <c r="BE385" i="2"/>
  <c r="BE387" i="2"/>
  <c r="BE389" i="2"/>
  <c r="BE391" i="2"/>
  <c r="BE393" i="2"/>
  <c r="BE395" i="2"/>
  <c r="BE397" i="2"/>
  <c r="BE399" i="2"/>
  <c r="BE401" i="2"/>
  <c r="BE404" i="2"/>
  <c r="BE406" i="2"/>
  <c r="BE408" i="2"/>
  <c r="BE410" i="2"/>
  <c r="BE412" i="2"/>
  <c r="BE414" i="2"/>
  <c r="BE120" i="2"/>
  <c r="BE124" i="2"/>
  <c r="BE128" i="2"/>
  <c r="BE149" i="2"/>
  <c r="BE174" i="2"/>
  <c r="BE182" i="2"/>
  <c r="BE188" i="2"/>
  <c r="BE190" i="2"/>
  <c r="BE194" i="2"/>
  <c r="BE196" i="2"/>
  <c r="BE209" i="2"/>
  <c r="BE213" i="2"/>
  <c r="BE216" i="2"/>
  <c r="BE222" i="2"/>
  <c r="BE224" i="2"/>
  <c r="BE230" i="2"/>
  <c r="BE246" i="2"/>
  <c r="BE252" i="2"/>
  <c r="BE258" i="2"/>
  <c r="BE262" i="2"/>
  <c r="BE271" i="2"/>
  <c r="BE281" i="2"/>
  <c r="BE306" i="2"/>
  <c r="BE312" i="2"/>
  <c r="BE315" i="2"/>
  <c r="BE317" i="2"/>
  <c r="BE319" i="2"/>
  <c r="BE321" i="2"/>
  <c r="BE323" i="2"/>
  <c r="BE325" i="2"/>
  <c r="BE333" i="2"/>
  <c r="BE357" i="2"/>
  <c r="BA55" i="1"/>
  <c r="BA54" i="1" s="1"/>
  <c r="W30" i="1" s="1"/>
  <c r="J54" i="2"/>
  <c r="BE97" i="2"/>
  <c r="BE118" i="2"/>
  <c r="BE137" i="2"/>
  <c r="BE143" i="2"/>
  <c r="BE147" i="2"/>
  <c r="BE164" i="2"/>
  <c r="BE176" i="2"/>
  <c r="AW55" i="1"/>
  <c r="E48" i="2"/>
  <c r="BE95" i="2"/>
  <c r="BE114" i="2"/>
  <c r="BE122" i="2"/>
  <c r="BE126" i="2"/>
  <c r="BE139" i="2"/>
  <c r="BE141" i="2"/>
  <c r="BE145" i="2"/>
  <c r="BE153" i="2"/>
  <c r="BE157" i="2"/>
  <c r="BE160" i="2"/>
  <c r="BE168" i="2"/>
  <c r="BE170" i="2"/>
  <c r="BE178" i="2"/>
  <c r="BE184" i="2"/>
  <c r="BE186" i="2"/>
  <c r="BE200" i="2"/>
  <c r="BE218" i="2"/>
  <c r="BE220" i="2"/>
  <c r="BE226" i="2"/>
  <c r="BE232" i="2"/>
  <c r="BE234" i="2"/>
  <c r="BE238" i="2"/>
  <c r="BE240" i="2"/>
  <c r="BE248" i="2"/>
  <c r="BE260" i="2"/>
  <c r="BE264" i="2"/>
  <c r="BE266" i="2"/>
  <c r="BE273" i="2"/>
  <c r="BE277" i="2"/>
  <c r="BE287" i="2"/>
  <c r="BE327" i="2"/>
  <c r="BE329" i="2"/>
  <c r="BD55" i="1"/>
  <c r="BD54" i="1" s="1"/>
  <c r="W33" i="1" s="1"/>
  <c r="BC54" i="1"/>
  <c r="W32" i="1"/>
  <c r="T89" i="2" l="1"/>
  <c r="R89" i="2"/>
  <c r="P89" i="2"/>
  <c r="AU55" i="1" s="1"/>
  <c r="AU54" i="1" s="1"/>
  <c r="BK89" i="2"/>
  <c r="J89" i="2" s="1"/>
  <c r="J59" i="2" s="1"/>
  <c r="AX54" i="1"/>
  <c r="AW54" i="1"/>
  <c r="AK30" i="1"/>
  <c r="J33" i="2"/>
  <c r="AV55" i="1" s="1"/>
  <c r="AT55" i="1" s="1"/>
  <c r="AY54" i="1"/>
  <c r="F33" i="2"/>
  <c r="AZ55" i="1"/>
  <c r="AZ54" i="1" s="1"/>
  <c r="W29" i="1" s="1"/>
  <c r="J30" i="2" l="1"/>
  <c r="AG55" i="1" s="1"/>
  <c r="AG54" i="1" s="1"/>
  <c r="AK26" i="1" s="1"/>
  <c r="AK35" i="1" s="1"/>
  <c r="AV54" i="1"/>
  <c r="AK29" i="1" s="1"/>
  <c r="J39" i="2" l="1"/>
  <c r="AN55" i="1"/>
  <c r="AT54" i="1"/>
  <c r="AN54" i="1" l="1"/>
</calcChain>
</file>

<file path=xl/sharedStrings.xml><?xml version="1.0" encoding="utf-8"?>
<sst xmlns="http://schemas.openxmlformats.org/spreadsheetml/2006/main" count="3632" uniqueCount="866">
  <si>
    <t>Export Komplet</t>
  </si>
  <si>
    <t>VZ</t>
  </si>
  <si>
    <t>2.0</t>
  </si>
  <si>
    <t/>
  </si>
  <si>
    <t>False</t>
  </si>
  <si>
    <t>{fa14e6f8-ac73-4375-82da-f9a2e9cd4d7a}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</si>
  <si>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</si>
  <si>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</si>
  <si>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</si>
  <si>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</si>
  <si>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</si>
  <si>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</si>
  <si>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</si>
  <si>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</si>
  <si>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</si>
  <si>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</si>
  <si>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</si>
  <si>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</si>
  <si>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Výstavba nových fotovoltaických zdrojů v lokalitě SSM Hranice</t>
  </si>
  <si>
    <t>KSO:</t>
  </si>
  <si>
    <t>CC-CZ:</t>
  </si>
  <si>
    <t>Místo:</t>
  </si>
  <si>
    <t>Hranice I- Město 2228</t>
  </si>
  <si>
    <t>Datum:</t>
  </si>
  <si>
    <t>28. 7. 2025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</si>
  <si>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</si>
  <si>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</si>
  <si>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</si>
  <si>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</si>
  <si>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</si>
  <si>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</si>
  <si>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</si>
  <si>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DEVYKO s.r.o.</t>
  </si>
  <si>
    <t>True</t>
  </si>
  <si>
    <t>Zpracovatel:</t>
  </si>
  <si>
    <t>Poznámka:</t>
  </si>
  <si>
    <t>Soupis prací je sestaven s využitím Cenové soustavy RTS.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</si>
  <si>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</si>
  <si>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</si>
  <si>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</si>
  <si>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</si>
  <si>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</si>
  <si>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</si>
  <si>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</si>
  <si>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</si>
  <si>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</si>
  <si>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</si>
  <si>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</si>
  <si>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</si>
  <si>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</si>
  <si>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</si>
  <si>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</si>
  <si>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</si>
  <si>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</si>
  <si>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</si>
  <si>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</si>
  <si>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</si>
  <si>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</si>
  <si>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</si>
  <si>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</si>
  <si>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</si>
  <si>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</si>
  <si>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</si>
  <si>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</si>
  <si>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</si>
  <si>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</si>
  <si>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</si>
  <si>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</si>
  <si>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</si>
  <si>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</si>
  <si>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</si>
  <si>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</si>
  <si>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</si>
  <si>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</si>
  <si>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</si>
  <si>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</si>
  <si>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 xml:space="preserve"> FVE SSM Hranice</t>
  </si>
  <si>
    <t>STA</t>
  </si>
  <si>
    <t>1</t>
  </si>
  <si>
    <t>{420b3843-4c77-4d54-9502-db328a25e8fa}</t>
  </si>
  <si>
    <t>2</t>
  </si>
  <si>
    <t>KRYCÍ LIST SOUPISU PRACÍ</t>
  </si>
  <si>
    <t>Objekt:</t>
  </si>
  <si>
    <t>01 -  FVE SSM Hranice</t>
  </si>
  <si>
    <t>REKAPITULACE ČLENĚNÍ SOUPISU PRACÍ</t>
  </si>
  <si>
    <t>Kód dílu - Popis</t>
  </si>
  <si>
    <t>Cena celkem [CZK]</t>
  </si>
  <si>
    <t>-1</t>
  </si>
  <si>
    <t xml:space="preserve">712 - Povlakové krytiny </t>
  </si>
  <si>
    <t>VR_5 - Úpravy v trafostanici</t>
  </si>
  <si>
    <t>VR_6 - Přípojka, vedení</t>
  </si>
  <si>
    <t>VR_7 - Výrobní modul</t>
  </si>
  <si>
    <t>VR_8 - Rozvaděče a hlavní součásti systému</t>
  </si>
  <si>
    <t>VR_9 - Uzemnění</t>
  </si>
  <si>
    <t>VR_10 - Hromosvod</t>
  </si>
  <si>
    <t>ON - Ostatní náklady</t>
  </si>
  <si>
    <t xml:space="preserve">MaR - Měření a Regulace </t>
  </si>
  <si>
    <t>R1 - Ocelové konstrukce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</si>
  <si>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</si>
  <si>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</si>
  <si>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</si>
  <si>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</si>
  <si>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</si>
  <si>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</si>
  <si>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</si>
  <si>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</si>
  <si>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</si>
  <si>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</si>
  <si>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</si>
  <si>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</si>
  <si>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</si>
  <si>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712</t>
  </si>
  <si>
    <t xml:space="preserve">Povlakové krytiny </t>
  </si>
  <si>
    <t>ROZPOCET</t>
  </si>
  <si>
    <t>K</t>
  </si>
  <si>
    <t>712400831R00</t>
  </si>
  <si>
    <t>Odstranění povlakové krytiny střech do 30°, 1 vrstva</t>
  </si>
  <si>
    <t>m2</t>
  </si>
  <si>
    <t>16</t>
  </si>
  <si>
    <t>PP</t>
  </si>
  <si>
    <t>712472101R00</t>
  </si>
  <si>
    <t>Povlakové krytiny střech do 30°, fólie PVC, kotv,  VC-P1,8mm , klasifikace Broof t3,bila</t>
  </si>
  <si>
    <t>4</t>
  </si>
  <si>
    <t>Povlakové krytiny střech do 30°, fólie PVC, kotv, VC-P1,8mm , klasifikace Broof t3,bila</t>
  </si>
  <si>
    <t>3</t>
  </si>
  <si>
    <t>R_001</t>
  </si>
  <si>
    <t>izolační tvarovka z pvc,100x83 děláná na zakázku, zaizolovaní prostup</t>
  </si>
  <si>
    <t>kus</t>
  </si>
  <si>
    <t>6</t>
  </si>
  <si>
    <t>VR054</t>
  </si>
  <si>
    <t>Záchytný systém dodávka a montáž, včetně reviz</t>
  </si>
  <si>
    <t>kpl</t>
  </si>
  <si>
    <t>-673631193</t>
  </si>
  <si>
    <t>Záchytný systém dodávka a montáž, včetně revize</t>
  </si>
  <si>
    <t>VR_5</t>
  </si>
  <si>
    <t>Úpravy v trafostanici</t>
  </si>
  <si>
    <t>5</t>
  </si>
  <si>
    <t>210021501R00</t>
  </si>
  <si>
    <t>Těsnění kabelových prostupů v rozvodně , oprava protipožárnich prostupů</t>
  </si>
  <si>
    <t>8</t>
  </si>
  <si>
    <t>VR001</t>
  </si>
  <si>
    <t>Úprava stávajícího rozvaděče VN, , výměna měřících transformátorů U,I</t>
  </si>
  <si>
    <t>10</t>
  </si>
  <si>
    <t>7</t>
  </si>
  <si>
    <t>VR002</t>
  </si>
  <si>
    <t>Úprava stávajícího rozvaděče VN, svorková skříň nad VN rozvaděč</t>
  </si>
  <si>
    <t>VR003</t>
  </si>
  <si>
    <t>Úprava stávajícího rozvaděče VN, doplnění signálních kontaktů do VN</t>
  </si>
  <si>
    <t>14</t>
  </si>
  <si>
    <t>9</t>
  </si>
  <si>
    <t>VR004</t>
  </si>
  <si>
    <t>Úprava stávajícího rozvaděče R1, doplnění jištěného vývodu 10A/B a vývodky</t>
  </si>
  <si>
    <t>650125215RT2</t>
  </si>
  <si>
    <t>Uložení kabelu Cu 5 x 4 mm2 do trubky , včetně dodávky kabelu a trubky</t>
  </si>
  <si>
    <t>m</t>
  </si>
  <si>
    <t>18</t>
  </si>
  <si>
    <t>11</t>
  </si>
  <si>
    <t>650125245RT2</t>
  </si>
  <si>
    <t>Uložení kabelu Cu 7 x 4 mm2 do trubky, včetně dodávky kabelu a trubky</t>
  </si>
  <si>
    <t>20</t>
  </si>
  <si>
    <t>222 29-0804.R00</t>
  </si>
  <si>
    <t>Kabel signalizační do 10x1 v trubce, včetně dodávky kabelu a trubky</t>
  </si>
  <si>
    <t>22</t>
  </si>
  <si>
    <t>13</t>
  </si>
  <si>
    <t>650125143RT2</t>
  </si>
  <si>
    <t>Uložení kabelu Cu 3 x 2,5 mm2 do trubky , včetně dodávky kabelu a trubky</t>
  </si>
  <si>
    <t>24</t>
  </si>
  <si>
    <t>650141111R00</t>
  </si>
  <si>
    <t>Ukončení vodiče v rozvaděči + zapojení do 2,5 mm2</t>
  </si>
  <si>
    <t>26</t>
  </si>
  <si>
    <t>15</t>
  </si>
  <si>
    <t>650141113R00</t>
  </si>
  <si>
    <t>Ukončení vodiče v rozvaděči + zapojení do 6 mm2</t>
  </si>
  <si>
    <t>28</t>
  </si>
  <si>
    <t>210100258R00</t>
  </si>
  <si>
    <t>Ukončení celoplast. kabel do 3x4 mm2</t>
  </si>
  <si>
    <t>30</t>
  </si>
  <si>
    <t>17</t>
  </si>
  <si>
    <t>210100258R01</t>
  </si>
  <si>
    <t>Ukončení celoplast. kabel do 5x4 mm2</t>
  </si>
  <si>
    <t>32</t>
  </si>
  <si>
    <t>210100260R00</t>
  </si>
  <si>
    <t>Ukončení celoplast. kabel do 7x4 mm2</t>
  </si>
  <si>
    <t>34</t>
  </si>
  <si>
    <t>19</t>
  </si>
  <si>
    <t>210100264R00</t>
  </si>
  <si>
    <t>Ukončení celoplast. kabel do 10x1 mm2</t>
  </si>
  <si>
    <t>36</t>
  </si>
  <si>
    <t>VR009</t>
  </si>
  <si>
    <t>Podružný materiál, spojovací materiál, kabelové štítky, kotvící materiál apod.</t>
  </si>
  <si>
    <t>38</t>
  </si>
  <si>
    <t>VR_6</t>
  </si>
  <si>
    <t>Přípojka, vedení</t>
  </si>
  <si>
    <t>VR005</t>
  </si>
  <si>
    <t>Demontáž stávajícího rozvadděče KS2, vybourání ze stávající NIKY, odpojení kabelů</t>
  </si>
  <si>
    <t>40</t>
  </si>
  <si>
    <t>VR006</t>
  </si>
  <si>
    <t>Stavební úprava stávající NIKY pro nový , rozvaděč KS2, včetně klepířských prvků</t>
  </si>
  <si>
    <t>42</t>
  </si>
  <si>
    <t>23</t>
  </si>
  <si>
    <t>VR007</t>
  </si>
  <si>
    <t>Úprava stávajících kabelů, naspojkováním</t>
  </si>
  <si>
    <t>44</t>
  </si>
  <si>
    <t>VR008</t>
  </si>
  <si>
    <t>Dodávka a montáž rozvaděče KS2, dle PD, 8x poj. odpínač, skříň zapuštěná 1000x1000</t>
  </si>
  <si>
    <t>46</t>
  </si>
  <si>
    <t>25</t>
  </si>
  <si>
    <t>650124277R00</t>
  </si>
  <si>
    <t>Uložení kabelu Cu 5 x 50 mm2 pevně, včetně dodávky kabelu</t>
  </si>
  <si>
    <t>48</t>
  </si>
  <si>
    <t>650121129RT4</t>
  </si>
  <si>
    <t>Uložení vodiče Cu 70 mm2 pevně, včetně dodávky vodiče</t>
  </si>
  <si>
    <t>50</t>
  </si>
  <si>
    <t>27</t>
  </si>
  <si>
    <t>650011311R00</t>
  </si>
  <si>
    <t>Žlab perforovaný 62/50 s víkem, včetně montáže na stěnu</t>
  </si>
  <si>
    <t>52</t>
  </si>
  <si>
    <t>650141121R00</t>
  </si>
  <si>
    <t>Ukončení vodiče v rozvaděči + zapojení do 50 mm2</t>
  </si>
  <si>
    <t>54</t>
  </si>
  <si>
    <t>29</t>
  </si>
  <si>
    <t>650141123R00</t>
  </si>
  <si>
    <t>Ukončení vodiče v rozvaděči + zapojení do 70 mm2</t>
  </si>
  <si>
    <t>56</t>
  </si>
  <si>
    <t>650141129R00</t>
  </si>
  <si>
    <t>Ukončení vodiče v rozvaděči + zapojení do 150 mm2</t>
  </si>
  <si>
    <t>58</t>
  </si>
  <si>
    <t>31</t>
  </si>
  <si>
    <t>650142423R00</t>
  </si>
  <si>
    <t>Ukončení kabelu smršť. koncovkou 4 x 50 mm2</t>
  </si>
  <si>
    <t>60</t>
  </si>
  <si>
    <t>650142431R00</t>
  </si>
  <si>
    <t>Ukončení kabelu smršť. koncovkou 4 x 150 mm2</t>
  </si>
  <si>
    <t>62</t>
  </si>
  <si>
    <t>33</t>
  </si>
  <si>
    <t>64</t>
  </si>
  <si>
    <t>VR_7</t>
  </si>
  <si>
    <t>Výrobní modul</t>
  </si>
  <si>
    <t>VR056</t>
  </si>
  <si>
    <t>Fotovoltaický panel 550Wp, bif, včetně montáže</t>
  </si>
  <si>
    <t>66</t>
  </si>
  <si>
    <t>35</t>
  </si>
  <si>
    <t>VR011</t>
  </si>
  <si>
    <t>Uzemňovací deska - Kont. deska , pro fotovaltaické panely, nerez</t>
  </si>
  <si>
    <t>68</t>
  </si>
  <si>
    <t>VR009.1</t>
  </si>
  <si>
    <t>Výkonový optimizer 1100W</t>
  </si>
  <si>
    <t>70</t>
  </si>
  <si>
    <t>37</t>
  </si>
  <si>
    <t>VR058</t>
  </si>
  <si>
    <t>Kabel solární UV, 6mm, H1Z2Z-K</t>
  </si>
  <si>
    <t>72</t>
  </si>
  <si>
    <t>VR060</t>
  </si>
  <si>
    <t>Sada konektorů MC</t>
  </si>
  <si>
    <t>74</t>
  </si>
  <si>
    <t>39</t>
  </si>
  <si>
    <t>VR063</t>
  </si>
  <si>
    <t>zink. neperf. žlab s víkem 62/50, včetně kotvení k betonové dlaždici</t>
  </si>
  <si>
    <t>76</t>
  </si>
  <si>
    <t>VR010</t>
  </si>
  <si>
    <t>zink. neperf. žlab s víkem 150/50, s přep, včetně kotvení k betonové dlaždici</t>
  </si>
  <si>
    <t>78</t>
  </si>
  <si>
    <t>41</t>
  </si>
  <si>
    <t>VR012</t>
  </si>
  <si>
    <t>Montážní profil C 25x25, vč. koncovek, spoj.mat, zinek</t>
  </si>
  <si>
    <t>80</t>
  </si>
  <si>
    <t>953921111R00</t>
  </si>
  <si>
    <t>Dlaždice betonové volně na střechu, 30x30x4 cm, včetně pryžové podložky</t>
  </si>
  <si>
    <t>82</t>
  </si>
  <si>
    <t>43</t>
  </si>
  <si>
    <t>VR066</t>
  </si>
  <si>
    <t>zink. stoupací žebřík s víkem 150/100, včetně fixace kabelů</t>
  </si>
  <si>
    <t>84</t>
  </si>
  <si>
    <t>210020101R00</t>
  </si>
  <si>
    <t>Výložník kabelový svařovaný s 200mm výložníkem</t>
  </si>
  <si>
    <t>86</t>
  </si>
  <si>
    <t>45</t>
  </si>
  <si>
    <t>650011311T00</t>
  </si>
  <si>
    <t>Kabelový rošt zinkovaný 300/50 vč. přep, montovaný na výložníky</t>
  </si>
  <si>
    <t>88</t>
  </si>
  <si>
    <t>VR067</t>
  </si>
  <si>
    <t>Fotovoltaický střídač 66 kW, cert. dle normy ČSN EN 50549-1</t>
  </si>
  <si>
    <t>90</t>
  </si>
  <si>
    <t>47</t>
  </si>
  <si>
    <t>VR069</t>
  </si>
  <si>
    <t>Kabel CU jemně laněný 5G50</t>
  </si>
  <si>
    <t>92</t>
  </si>
  <si>
    <t>94</t>
  </si>
  <si>
    <t>49</t>
  </si>
  <si>
    <t>96</t>
  </si>
  <si>
    <t>650142523R00</t>
  </si>
  <si>
    <t>Ukončení kabelu smršť. koncovkou 5 x 50 mm2</t>
  </si>
  <si>
    <t>98</t>
  </si>
  <si>
    <t>51</t>
  </si>
  <si>
    <t>VR071</t>
  </si>
  <si>
    <t>Přístřešek k ochraně technologie , montovaný na stěnu nad technologii</t>
  </si>
  <si>
    <t>100</t>
  </si>
  <si>
    <t>VR072</t>
  </si>
  <si>
    <t>Cedulky výstražné</t>
  </si>
  <si>
    <t>102</t>
  </si>
  <si>
    <t>53</t>
  </si>
  <si>
    <t>210020653R00</t>
  </si>
  <si>
    <t>Konstrukce zinkovaná nosná pro zařízení do 200 kg</t>
  </si>
  <si>
    <t>104</t>
  </si>
  <si>
    <t>VR047</t>
  </si>
  <si>
    <t>Kabel BUS CAN 2x2x0,5</t>
  </si>
  <si>
    <t>106</t>
  </si>
  <si>
    <t>55</t>
  </si>
  <si>
    <t>VR073</t>
  </si>
  <si>
    <t>Kabel profinet UV ETHERNET cat6</t>
  </si>
  <si>
    <t>108</t>
  </si>
  <si>
    <t>650010613R00</t>
  </si>
  <si>
    <t>Montáž trubky UV plastové D 25 mm, ulož. pevné, včetně dodávky trubky, příchytek a spojek</t>
  </si>
  <si>
    <t>110</t>
  </si>
  <si>
    <t>57</t>
  </si>
  <si>
    <t>112</t>
  </si>
  <si>
    <t>VR_8</t>
  </si>
  <si>
    <t>Rozvaděče a hlavní součásti systému</t>
  </si>
  <si>
    <t>R-FVE</t>
  </si>
  <si>
    <t>Dodávka a montáž rozvaděče dle PD, 125A,venkovni provedení, rozp.misto vyv. výkonu</t>
  </si>
  <si>
    <t>114</t>
  </si>
  <si>
    <t>59</t>
  </si>
  <si>
    <t>DC-BOX</t>
  </si>
  <si>
    <t>Skřín s přepětovými ochranami a odpínači dle PD, 0,6x0,6 1000VDC, termoplast</t>
  </si>
  <si>
    <t>116</t>
  </si>
  <si>
    <t>ST-BOX</t>
  </si>
  <si>
    <t>Skříňka s přepětovými ochranami T2 2ks, 0,3x0,2 1000VDC, termoplast, montážní sada</t>
  </si>
  <si>
    <t>118</t>
  </si>
  <si>
    <t>VR_9</t>
  </si>
  <si>
    <t>Uzemnění</t>
  </si>
  <si>
    <t>61</t>
  </si>
  <si>
    <t>650041112R00</t>
  </si>
  <si>
    <t>Montáž svorkovnice ekvipotenciální, nerez, včetně dodávky</t>
  </si>
  <si>
    <t>120</t>
  </si>
  <si>
    <t>650121117RT4</t>
  </si>
  <si>
    <t>Cu 6 mm2 pevně, včetně dodávky vodiče NYY-J  6 mm2</t>
  </si>
  <si>
    <t>122</t>
  </si>
  <si>
    <t>Cu 6 mm2 pevně, včetně dodávky vodiče NYY-J 6 mm2</t>
  </si>
  <si>
    <t>63</t>
  </si>
  <si>
    <t>650121121RT4</t>
  </si>
  <si>
    <t>Cu 16 mm2 pevně, včetně dodávky vodiče NYY-J 16 mm2</t>
  </si>
  <si>
    <t>124</t>
  </si>
  <si>
    <t>650121123RT4</t>
  </si>
  <si>
    <t>Cu 25 mm2 pevně, včetně dodávky vodiče NYY-J 25 mm2</t>
  </si>
  <si>
    <t>126</t>
  </si>
  <si>
    <t>65</t>
  </si>
  <si>
    <t>650121129R00</t>
  </si>
  <si>
    <t>CU 70 mm2 pevně, včetně dodávky vodiče NYY-J 70 mm2</t>
  </si>
  <si>
    <t>128</t>
  </si>
  <si>
    <t>130</t>
  </si>
  <si>
    <t>67</t>
  </si>
  <si>
    <t>650141117R00</t>
  </si>
  <si>
    <t>Ukončení vodiče v rozvaděči + zapojení do 25 mm2</t>
  </si>
  <si>
    <t>132</t>
  </si>
  <si>
    <t>650141115R00</t>
  </si>
  <si>
    <t>Ukončení vodiče v rozvaděči + zapojení do 16 mm2</t>
  </si>
  <si>
    <t>134</t>
  </si>
  <si>
    <t>69</t>
  </si>
  <si>
    <t>650010611R00</t>
  </si>
  <si>
    <t>Chránička kabelu UV stabilní 12mm, včetně montáže</t>
  </si>
  <si>
    <t>136</t>
  </si>
  <si>
    <t>650010611R01</t>
  </si>
  <si>
    <t>Chránička kabelu UV stabilní 20mm, včetně montáže</t>
  </si>
  <si>
    <t>138</t>
  </si>
  <si>
    <t>71</t>
  </si>
  <si>
    <t>650010642RT4</t>
  </si>
  <si>
    <t>Trubka plastová tuhá UV stab. D 20 uložené pevně, včetně, příchytek,spojek a montáže</t>
  </si>
  <si>
    <t>140</t>
  </si>
  <si>
    <t>VR013</t>
  </si>
  <si>
    <t>Svorka FeZn-CU</t>
  </si>
  <si>
    <t>ks</t>
  </si>
  <si>
    <t>142</t>
  </si>
  <si>
    <t>73</t>
  </si>
  <si>
    <t>VR014</t>
  </si>
  <si>
    <t>Střešní držák vodiče k přímemu nalepení, na ploché střechy</t>
  </si>
  <si>
    <t>144</t>
  </si>
  <si>
    <t>005111021R</t>
  </si>
  <si>
    <t>Vytyčení inženýrských sítí</t>
  </si>
  <si>
    <t>146</t>
  </si>
  <si>
    <t>75</t>
  </si>
  <si>
    <t>460030081R00</t>
  </si>
  <si>
    <t>Řezání spáry v asfaltu nebo betonu</t>
  </si>
  <si>
    <t>148</t>
  </si>
  <si>
    <t>130900030RA0</t>
  </si>
  <si>
    <t>Bourání konstrukcí z betonu prostého ve výkopu</t>
  </si>
  <si>
    <t>m3</t>
  </si>
  <si>
    <t>150</t>
  </si>
  <si>
    <t>77</t>
  </si>
  <si>
    <t>460200251RT2</t>
  </si>
  <si>
    <t>Výkop kabelové rýhy 50/70 cm  hor.3, ruční výkop rýhy</t>
  </si>
  <si>
    <t>152</t>
  </si>
  <si>
    <t>Výkop kabelové rýhy 50/70 cm hor.3, ruční výkop rýhy</t>
  </si>
  <si>
    <t>210220361R00</t>
  </si>
  <si>
    <t>Zemnič tyčový 2m, zaražení a připojení, do 2 m</t>
  </si>
  <si>
    <t>154</t>
  </si>
  <si>
    <t>79</t>
  </si>
  <si>
    <t>210220022RT1</t>
  </si>
  <si>
    <t>Vedení uzemňovací v zemi FeZn, D 8 - 10 mm, včetně drátu FeZn 10 mm</t>
  </si>
  <si>
    <t>156</t>
  </si>
  <si>
    <t>460570253R00</t>
  </si>
  <si>
    <t>Zához rýhy 50/70 cm, hornina třídy 3, se zhutněním</t>
  </si>
  <si>
    <t>158</t>
  </si>
  <si>
    <t>81</t>
  </si>
  <si>
    <t>270311000R00</t>
  </si>
  <si>
    <t>Uložení betonu, bez vyztužení</t>
  </si>
  <si>
    <t>160</t>
  </si>
  <si>
    <t>210220302R00</t>
  </si>
  <si>
    <t>Svorka hromosvodová nad 2 šrouby /ST, SJ, SR, atd/</t>
  </si>
  <si>
    <t>162</t>
  </si>
  <si>
    <t>83</t>
  </si>
  <si>
    <t>210220372RT1</t>
  </si>
  <si>
    <t>Úhelník ochranný nebo trubka s držáky do zdiva, včetně ochran.úhelníku + 2 držáky do zdi</t>
  </si>
  <si>
    <t>164</t>
  </si>
  <si>
    <t>210220010R00</t>
  </si>
  <si>
    <t>Nátěr spojů proti vlhkosti</t>
  </si>
  <si>
    <t>kg</t>
  </si>
  <si>
    <t>166</t>
  </si>
  <si>
    <t>85</t>
  </si>
  <si>
    <t>650111711RT3</t>
  </si>
  <si>
    <t>Svorka zkušební</t>
  </si>
  <si>
    <t>168</t>
  </si>
  <si>
    <t>650112611R00</t>
  </si>
  <si>
    <t>Změření zemního odporu, vč. měřícího protokolu</t>
  </si>
  <si>
    <t>170</t>
  </si>
  <si>
    <t>87</t>
  </si>
  <si>
    <t>172</t>
  </si>
  <si>
    <t>VR_10</t>
  </si>
  <si>
    <t>Hromosvod</t>
  </si>
  <si>
    <t>650111915R00</t>
  </si>
  <si>
    <t>Jímací tyč izolovaná do 6 m, na konstrukci, montáž na připravenou konstri, vč. přip. svorek st</t>
  </si>
  <si>
    <t>174</t>
  </si>
  <si>
    <t>89</t>
  </si>
  <si>
    <t>VR015</t>
  </si>
  <si>
    <t>Svorka pro připojení potenciálu , na  kabel</t>
  </si>
  <si>
    <t>176</t>
  </si>
  <si>
    <t>Svorka pro připojení potenciálu , na kabel</t>
  </si>
  <si>
    <t>650111636R00</t>
  </si>
  <si>
    <t>Vodič s vysokonapěťovou izolací pevně na podpěry, EOVV 75cm</t>
  </si>
  <si>
    <t>178</t>
  </si>
  <si>
    <t>91</t>
  </si>
  <si>
    <t>180</t>
  </si>
  <si>
    <t>VR016</t>
  </si>
  <si>
    <t>Příchytka pro vysokonapěťový kabel , pro vedení na fasádě</t>
  </si>
  <si>
    <t>182</t>
  </si>
  <si>
    <t>93</t>
  </si>
  <si>
    <t>VR017</t>
  </si>
  <si>
    <t>Připojovací prvek vysokonapěťového kabelu</t>
  </si>
  <si>
    <t>184</t>
  </si>
  <si>
    <t>VR018</t>
  </si>
  <si>
    <t>Demontáž stávajícího hromosvodu, vč. likvidace</t>
  </si>
  <si>
    <t>186</t>
  </si>
  <si>
    <t>95</t>
  </si>
  <si>
    <t>650111781RT2</t>
  </si>
  <si>
    <t>Označení svodu štítkem, včetně dodávky štítku</t>
  </si>
  <si>
    <t>188</t>
  </si>
  <si>
    <t>190</t>
  </si>
  <si>
    <t>ON</t>
  </si>
  <si>
    <t>Ostatní náklady</t>
  </si>
  <si>
    <t>97</t>
  </si>
  <si>
    <t>VR010.1</t>
  </si>
  <si>
    <t>Vychozí revize</t>
  </si>
  <si>
    <t>192</t>
  </si>
  <si>
    <t>VR013.1</t>
  </si>
  <si>
    <t>Součinost s provzovatelem trafostanice</t>
  </si>
  <si>
    <t>hod</t>
  </si>
  <si>
    <t>194</t>
  </si>
  <si>
    <t>99</t>
  </si>
  <si>
    <t>VR014.1</t>
  </si>
  <si>
    <t>Individuální a komplexní zkoušky</t>
  </si>
  <si>
    <t>196</t>
  </si>
  <si>
    <t>VR015.1</t>
  </si>
  <si>
    <t>Předávací dokumentace, včetně dokumentace skutečného provedení</t>
  </si>
  <si>
    <t>198</t>
  </si>
  <si>
    <t>101</t>
  </si>
  <si>
    <t>VR016.1</t>
  </si>
  <si>
    <t>Zaškolení obsluhy</t>
  </si>
  <si>
    <t>200</t>
  </si>
  <si>
    <t>VR018.1</t>
  </si>
  <si>
    <t>Likvidace odpadu</t>
  </si>
  <si>
    <t>202</t>
  </si>
  <si>
    <t>103</t>
  </si>
  <si>
    <t>VR050</t>
  </si>
  <si>
    <t>Licence ERU, OTE, UPOS</t>
  </si>
  <si>
    <t>204</t>
  </si>
  <si>
    <t>VR052</t>
  </si>
  <si>
    <t>SW dohledu, ovládání výrobny, oživení systému, cloudové služby</t>
  </si>
  <si>
    <t>206</t>
  </si>
  <si>
    <t>105</t>
  </si>
  <si>
    <t>VR053</t>
  </si>
  <si>
    <t>manipulační technika, jeřáb, manipulátor</t>
  </si>
  <si>
    <t>208</t>
  </si>
  <si>
    <t>941940031RAA</t>
  </si>
  <si>
    <t>Lešení lehké fasádní, š. 1 m, výška do 10 m, montáž, demontáž, doprava, pronájem 1 měsíc</t>
  </si>
  <si>
    <t>210</t>
  </si>
  <si>
    <t>107</t>
  </si>
  <si>
    <t>R_007</t>
  </si>
  <si>
    <t>Zpracování operativní karty pro zdolávání požáru a, dokumentace zdolávání požáru</t>
  </si>
  <si>
    <t>212</t>
  </si>
  <si>
    <t>R_008</t>
  </si>
  <si>
    <t>Získání stanoviska HZS ke koladaci</t>
  </si>
  <si>
    <t>214</t>
  </si>
  <si>
    <t>MaR</t>
  </si>
  <si>
    <t xml:space="preserve">Měření a Regulace </t>
  </si>
  <si>
    <t>109</t>
  </si>
  <si>
    <t>RTU1</t>
  </si>
  <si>
    <t>Comm. processor CP, industrial ethernet 10...100Mbit/s</t>
  </si>
  <si>
    <t>216</t>
  </si>
  <si>
    <t>RTU2</t>
  </si>
  <si>
    <t>Busadapter BA 2X RJ45, for profinet</t>
  </si>
  <si>
    <t>218</t>
  </si>
  <si>
    <t>111</t>
  </si>
  <si>
    <t>RTU3</t>
  </si>
  <si>
    <t>Baseunit, Push-In terminals</t>
  </si>
  <si>
    <t>220</t>
  </si>
  <si>
    <t>RTU4</t>
  </si>
  <si>
    <t>Comm. module, RS-422, RS485 and RS232, modRTU, mas.slav.</t>
  </si>
  <si>
    <t>222</t>
  </si>
  <si>
    <t>113</t>
  </si>
  <si>
    <t>RTU5</t>
  </si>
  <si>
    <t>CPU, Central procesing unit</t>
  </si>
  <si>
    <t>224</t>
  </si>
  <si>
    <t>RTU6</t>
  </si>
  <si>
    <t>Memory card</t>
  </si>
  <si>
    <t>226</t>
  </si>
  <si>
    <t>115</t>
  </si>
  <si>
    <t>RTU7</t>
  </si>
  <si>
    <t>228</t>
  </si>
  <si>
    <t>RTU8</t>
  </si>
  <si>
    <t>Digital input module , DI 16x 24VDC standard</t>
  </si>
  <si>
    <t>230</t>
  </si>
  <si>
    <t>117</t>
  </si>
  <si>
    <t>RTU9</t>
  </si>
  <si>
    <t>Digital output module , DO 16x 24VDC/0,5A standard</t>
  </si>
  <si>
    <t>232</t>
  </si>
  <si>
    <t>RTU10</t>
  </si>
  <si>
    <t>Vazební člen, 1P/6A 240V  AC,LED_EMC</t>
  </si>
  <si>
    <t>234</t>
  </si>
  <si>
    <t>Vazební člen, 1P/6A 240V AC,LED_EMC</t>
  </si>
  <si>
    <t>119</t>
  </si>
  <si>
    <t>RTU11</t>
  </si>
  <si>
    <t>Lišta propojovací, pro řadu 38,39, Lišta propojovací 38, 1P, 20 patic, černá</t>
  </si>
  <si>
    <t>236</t>
  </si>
  <si>
    <t>RTU12</t>
  </si>
  <si>
    <t>Basic panel , 4" TFT dispaly,65536 colors, profinet internet</t>
  </si>
  <si>
    <t>238</t>
  </si>
  <si>
    <t>121</t>
  </si>
  <si>
    <t>RTU13</t>
  </si>
  <si>
    <t>LTE Router, 4G/LTE (cat4)3G,2G, Napájení 9-30V</t>
  </si>
  <si>
    <t>240</t>
  </si>
  <si>
    <t>RTU14</t>
  </si>
  <si>
    <t>Panel Mount Power Meter, Sup.22-65VDC,Modbus TCP,690-4000V X1 X5A</t>
  </si>
  <si>
    <t>242</t>
  </si>
  <si>
    <t>123</t>
  </si>
  <si>
    <t>RTU15</t>
  </si>
  <si>
    <t>Pojistková svorka šroubová s LED , Max. 6,3A</t>
  </si>
  <si>
    <t>244</t>
  </si>
  <si>
    <t>RTU16</t>
  </si>
  <si>
    <t>Koncová svěrka</t>
  </si>
  <si>
    <t>246</t>
  </si>
  <si>
    <t>125</t>
  </si>
  <si>
    <t>RTU17</t>
  </si>
  <si>
    <t>Svorka, 2,5mm2,šedá. 2 spojení</t>
  </si>
  <si>
    <t>248</t>
  </si>
  <si>
    <t>RTU18</t>
  </si>
  <si>
    <t>Potenciálová propojka svorek , 10 pólová, modrá</t>
  </si>
  <si>
    <t>250</t>
  </si>
  <si>
    <t>127</t>
  </si>
  <si>
    <t>RTU19</t>
  </si>
  <si>
    <t>SPD pro datové, signálové a telekomunikační linky, T1+T2+T3</t>
  </si>
  <si>
    <t>252</t>
  </si>
  <si>
    <t>RTU20</t>
  </si>
  <si>
    <t>Kompaktní rozvaděčová skříň, 600x1000x250</t>
  </si>
  <si>
    <t>254</t>
  </si>
  <si>
    <t>129</t>
  </si>
  <si>
    <t>RTU21</t>
  </si>
  <si>
    <t>Schránka na schémata z plastu , DIN A4 na výšku</t>
  </si>
  <si>
    <t>256</t>
  </si>
  <si>
    <t>RTU22</t>
  </si>
  <si>
    <t>Úhelník pro upevnění na stěnu , pro AX,KX,AX IT</t>
  </si>
  <si>
    <t>258</t>
  </si>
  <si>
    <t>131</t>
  </si>
  <si>
    <t>RTU23</t>
  </si>
  <si>
    <t>Bateriový modul , 24VDC 12Ah</t>
  </si>
  <si>
    <t>260</t>
  </si>
  <si>
    <t>RTU24</t>
  </si>
  <si>
    <t>Memory cards for CPU Flash 24Mb</t>
  </si>
  <si>
    <t>262</t>
  </si>
  <si>
    <t>133</t>
  </si>
  <si>
    <t>RTU25</t>
  </si>
  <si>
    <t>Jistič jedn. 4A/B</t>
  </si>
  <si>
    <t>264</t>
  </si>
  <si>
    <t>RTU26</t>
  </si>
  <si>
    <t>Jistič jedn. 4A/C</t>
  </si>
  <si>
    <t>266</t>
  </si>
  <si>
    <t>135</t>
  </si>
  <si>
    <t>RTU27</t>
  </si>
  <si>
    <t>Jistič jedn. 2A/B</t>
  </si>
  <si>
    <t>268</t>
  </si>
  <si>
    <t>RTU28</t>
  </si>
  <si>
    <t>Jistič jedn. 6A/B</t>
  </si>
  <si>
    <t>270</t>
  </si>
  <si>
    <t>137</t>
  </si>
  <si>
    <t>RTU29</t>
  </si>
  <si>
    <t>2 pólová přepěťová ochrana na rozh LPZ1 a LPZ2</t>
  </si>
  <si>
    <t>272</t>
  </si>
  <si>
    <t>RTU30</t>
  </si>
  <si>
    <t>Signálka s LED - zelená, 230V AC</t>
  </si>
  <si>
    <t>274</t>
  </si>
  <si>
    <t>139</t>
  </si>
  <si>
    <t>RTU31</t>
  </si>
  <si>
    <t>Vazební člen 6A řada 38, 1P/6A 24VDC, LED _ EMC</t>
  </si>
  <si>
    <t>276</t>
  </si>
  <si>
    <t>RTU32</t>
  </si>
  <si>
    <t>Páčkový spínač 1+N, do 32A</t>
  </si>
  <si>
    <t>278</t>
  </si>
  <si>
    <t>141</t>
  </si>
  <si>
    <t>RTU33</t>
  </si>
  <si>
    <t>UPS řídící jednotka , 24VD 20A/10A</t>
  </si>
  <si>
    <t>280</t>
  </si>
  <si>
    <t>RTU34</t>
  </si>
  <si>
    <t>Napájecí zdroj 24VDC, 230VAC/24VDC,5A</t>
  </si>
  <si>
    <t>282</t>
  </si>
  <si>
    <t>143</t>
  </si>
  <si>
    <t>RTU35</t>
  </si>
  <si>
    <t>Svorka průchozí, šroubová, 4mm2-béžová</t>
  </si>
  <si>
    <t>284</t>
  </si>
  <si>
    <t>RTU36</t>
  </si>
  <si>
    <t>Bočnice béžová</t>
  </si>
  <si>
    <t>286</t>
  </si>
  <si>
    <t>145</t>
  </si>
  <si>
    <t>RTU37</t>
  </si>
  <si>
    <t>288</t>
  </si>
  <si>
    <t>RTU38</t>
  </si>
  <si>
    <t>Svorka průchozí, šroubová, 4mm2-modrá</t>
  </si>
  <si>
    <t>290</t>
  </si>
  <si>
    <t>147</t>
  </si>
  <si>
    <t>RTU39</t>
  </si>
  <si>
    <t>Bočnice modrá</t>
  </si>
  <si>
    <t>292</t>
  </si>
  <si>
    <t>RTU40</t>
  </si>
  <si>
    <t>Svorka průchozí, šroubová, 4mm2-zelenožlutá</t>
  </si>
  <si>
    <t>294</t>
  </si>
  <si>
    <t>149</t>
  </si>
  <si>
    <t>RTU41</t>
  </si>
  <si>
    <t>Soklová zásuvka</t>
  </si>
  <si>
    <t>296</t>
  </si>
  <si>
    <t>RTU42</t>
  </si>
  <si>
    <t>Bočnice pro svorky , šedá</t>
  </si>
  <si>
    <t>298</t>
  </si>
  <si>
    <t>151</t>
  </si>
  <si>
    <t>RTU43</t>
  </si>
  <si>
    <t>Sestavení rozvaděčů</t>
  </si>
  <si>
    <t>300</t>
  </si>
  <si>
    <t>RTU44</t>
  </si>
  <si>
    <t>Drobný montážní materiál</t>
  </si>
  <si>
    <t>302</t>
  </si>
  <si>
    <t>R1</t>
  </si>
  <si>
    <t>Ocelové konstrukce</t>
  </si>
  <si>
    <t>153</t>
  </si>
  <si>
    <t>R_002</t>
  </si>
  <si>
    <t>Vynášecí ocelový rošt</t>
  </si>
  <si>
    <t>304</t>
  </si>
  <si>
    <t>R_004</t>
  </si>
  <si>
    <t>Nedestruktivní zkoušky pro zjištění polohy výztuže</t>
  </si>
  <si>
    <t>306</t>
  </si>
  <si>
    <t>155</t>
  </si>
  <si>
    <t>R_003</t>
  </si>
  <si>
    <t>Vynášecí konstrukce bleskosvodu</t>
  </si>
  <si>
    <t>308</t>
  </si>
  <si>
    <t>650611111R00</t>
  </si>
  <si>
    <t>Rychlá montážní lišta : 5,95m. Materiál: Hliník EN</t>
  </si>
  <si>
    <t>310</t>
  </si>
  <si>
    <t>157</t>
  </si>
  <si>
    <t>R_005</t>
  </si>
  <si>
    <t>Uni sada střed svorek pro up sol modulů, vč šroubu a pružiny výška rámu 30-50mm,středové</t>
  </si>
  <si>
    <t>312</t>
  </si>
  <si>
    <t>R_006</t>
  </si>
  <si>
    <t>Uni sada střed. svorek pro upev. sol.modulů, vč. šroubu a pružiny výška rámu 30-50mm,koncové</t>
  </si>
  <si>
    <t>314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</si>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</sst>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9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7" fillId="5" borderId="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5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4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3" xfId="0" applyNumberFormat="1" applyFont="1" applyBorder="1"/>
    <xf numFmtId="166" fontId="27" fillId="0" borderId="14" xfId="0" applyNumberFormat="1" applyFont="1" applyBorder="1"/>
    <xf numFmtId="4" fontId="28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167" fontId="17" fillId="0" borderId="23" xfId="0" applyNumberFormat="1" applyFont="1" applyBorder="1" applyAlignment="1" applyProtection="1">
      <alignment vertical="center"/>
      <protection locked="0"/>
    </xf>
    <xf numFmtId="4" fontId="17" fillId="3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8" fillId="3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6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7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/>
    </xf>
    <xf numFmtId="0" fontId="35" fillId="0" borderId="30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4" fillId="0" borderId="1" xfId="0" applyFont="1" applyBorder="1" applyAlignment="1">
      <alignment vertical="top"/>
    </xf>
    <xf numFmtId="49" fontId="34" fillId="0" borderId="1" xfId="0" applyNumberFormat="1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vertical="top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3" fillId="0" borderId="29" xfId="0" applyFont="1" applyBorder="1" applyAlignment="1">
      <alignment horizontal="left"/>
    </xf>
    <xf numFmtId="0" fontId="37" fillId="0" borderId="29" xfId="0" applyFont="1" applyBorder="1"/>
    <xf numFmtId="0" fontId="31" fillId="0" borderId="27" xfId="0" applyFont="1" applyBorder="1" applyAlignment="1">
      <alignment vertical="top"/>
    </xf>
    <xf numFmtId="0" fontId="31" fillId="0" borderId="28" xfId="0" applyFont="1" applyBorder="1" applyAlignment="1">
      <alignment vertical="top"/>
    </xf>
    <xf numFmtId="0" fontId="31" fillId="0" borderId="30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4" fillId="0" borderId="1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left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top"/>
    </xf>
    <xf numFmtId="0" fontId="44" fillId="0" borderId="23" xfId="0" applyFont="1" applyBorder="1" applyAlignment="1" applyProtection="1">
      <alignment horizontal="center" vertical="center"/>
      <protection locked="0"/>
    </xf>
    <xf numFmtId="49" fontId="44" fillId="0" borderId="23" xfId="0" applyNumberFormat="1" applyFont="1" applyBorder="1" applyAlignment="1" applyProtection="1">
      <alignment horizontal="left" vertical="center" wrapText="1"/>
      <protection locked="0"/>
    </xf>
    <xf numFmtId="0" fontId="44" fillId="0" borderId="23" xfId="0" applyFont="1" applyBorder="1" applyAlignment="1" applyProtection="1">
      <alignment horizontal="left" vertical="center" wrapText="1"/>
      <protection locked="0"/>
    </xf>
    <xf numFmtId="0" fontId="44" fillId="0" borderId="23" xfId="0" applyFont="1" applyBorder="1" applyAlignment="1" applyProtection="1">
      <alignment horizontal="center" vertical="center" wrapText="1"/>
      <protection locked="0"/>
    </xf>
    <xf numFmtId="167" fontId="44" fillId="0" borderId="23" xfId="0" applyNumberFormat="1" applyFont="1" applyBorder="1" applyAlignment="1" applyProtection="1">
      <alignment vertical="center"/>
      <protection locked="0"/>
    </xf>
    <xf numFmtId="4" fontId="44" fillId="3" borderId="23" xfId="0" applyNumberFormat="1" applyFont="1" applyFill="1" applyBorder="1" applyAlignment="1" applyProtection="1">
      <alignment vertical="center"/>
      <protection locked="0"/>
    </xf>
    <xf numFmtId="4" fontId="44" fillId="0" borderId="23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25" workbookViewId="0"/>
  </sheetViews>
  <sheetFormatPr defaultRowHeight="12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258" t="s">
        <v>6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9</v>
      </c>
    </row>
    <row r="4" spans="1:74" ht="24.95" customHeight="1">
      <c r="B4" s="16"/>
      <c r="D4" s="17" t="s">
        <v>10</v>
      </c>
      <c r="AR4" s="16"/>
      <c r="AS4" s="18" t="s">
        <v>11</v>
      </c>
      <c r="BE4" s="19" t="s">
        <v>12</v>
      </c>
      <c r="BS4" s="13" t="s">
        <v>13</v>
      </c>
    </row>
    <row r="5" spans="1:74" ht="12" customHeight="1">
      <c r="B5" s="16"/>
      <c r="D5" s="20" t="s">
        <v>14</v>
      </c>
      <c r="K5" s="224" t="s">
        <v>15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R5" s="16"/>
      <c r="BE5" s="221" t="s">
        <v>16</v>
      </c>
      <c r="BS5" s="13" t="s">
        <v>7</v>
      </c>
    </row>
    <row r="6" spans="1:74" ht="36.950000000000003" customHeight="1">
      <c r="B6" s="16"/>
      <c r="D6" s="22" t="s">
        <v>17</v>
      </c>
      <c r="K6" s="226" t="s">
        <v>18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R6" s="16"/>
      <c r="BE6" s="222"/>
      <c r="BS6" s="13" t="s">
        <v>7</v>
      </c>
    </row>
    <row r="7" spans="1:74" ht="12" customHeight="1">
      <c r="B7" s="16"/>
      <c r="D7" s="23" t="s">
        <v>19</v>
      </c>
      <c r="K7" s="21" t="s">
        <v>3</v>
      </c>
      <c r="AK7" s="23" t="s">
        <v>20</v>
      </c>
      <c r="AN7" s="21" t="s">
        <v>3</v>
      </c>
      <c r="AR7" s="16"/>
      <c r="BE7" s="222"/>
      <c r="BS7" s="13" t="s">
        <v>7</v>
      </c>
    </row>
    <row r="8" spans="1:74" ht="12" customHeight="1">
      <c r="B8" s="16"/>
      <c r="D8" s="23" t="s">
        <v>21</v>
      </c>
      <c r="K8" s="21" t="s">
        <v>22</v>
      </c>
      <c r="AK8" s="23" t="s">
        <v>23</v>
      </c>
      <c r="AN8" s="24" t="s">
        <v>24</v>
      </c>
      <c r="AR8" s="16"/>
      <c r="BE8" s="222"/>
      <c r="BS8" s="13" t="s">
        <v>7</v>
      </c>
    </row>
    <row r="9" spans="1:74" ht="14.45" customHeight="1">
      <c r="B9" s="16"/>
      <c r="AR9" s="16"/>
      <c r="BE9" s="222"/>
      <c r="BS9" s="13" t="s">
        <v>7</v>
      </c>
    </row>
    <row r="10" spans="1:74" ht="12" customHeight="1">
      <c r="B10" s="16"/>
      <c r="D10" s="23" t="s">
        <v>25</v>
      </c>
      <c r="AK10" s="23" t="s">
        <v>26</v>
      </c>
      <c r="AN10" s="21" t="s">
        <v>3</v>
      </c>
      <c r="AR10" s="16"/>
      <c r="BE10" s="222"/>
      <c r="BS10" s="13" t="s">
        <v>7</v>
      </c>
    </row>
    <row r="11" spans="1:74" ht="18.399999999999999" customHeight="1">
      <c r="B11" s="16"/>
      <c r="E11" s="21" t="s">
        <v>27</v>
      </c>
      <c r="AK11" s="23" t="s">
        <v>28</v>
      </c>
      <c r="AN11" s="21" t="s">
        <v>3</v>
      </c>
      <c r="AR11" s="16"/>
      <c r="BE11" s="222"/>
      <c r="BS11" s="13" t="s">
        <v>7</v>
      </c>
    </row>
    <row r="12" spans="1:74" ht="6.95" customHeight="1">
      <c r="B12" s="16"/>
      <c r="AR12" s="16"/>
      <c r="BE12" s="222"/>
      <c r="BS12" s="13" t="s">
        <v>7</v>
      </c>
    </row>
    <row r="13" spans="1:74" ht="12" customHeight="1">
      <c r="B13" s="16"/>
      <c r="D13" s="23" t="s">
        <v>29</v>
      </c>
      <c r="AK13" s="23" t="s">
        <v>26</v>
      </c>
      <c r="AN13" s="25" t="s">
        <v>30</v>
      </c>
      <c r="AR13" s="16"/>
      <c r="BE13" s="222"/>
      <c r="BS13" s="13" t="s">
        <v>7</v>
      </c>
    </row>
    <row r="14" spans="1:74">
      <c r="B14" s="16"/>
      <c r="E14" s="227" t="s">
        <v>30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3" t="s">
        <v>28</v>
      </c>
      <c r="AN14" s="25" t="s">
        <v>30</v>
      </c>
      <c r="AR14" s="16"/>
      <c r="BE14" s="222"/>
      <c r="BS14" s="13" t="s">
        <v>7</v>
      </c>
    </row>
    <row r="15" spans="1:74" ht="6.95" customHeight="1">
      <c r="B15" s="16"/>
      <c r="AR15" s="16"/>
      <c r="BE15" s="222"/>
      <c r="BS15" s="13" t="s">
        <v>4</v>
      </c>
    </row>
    <row r="16" spans="1:74" ht="12" customHeight="1">
      <c r="B16" s="16"/>
      <c r="D16" s="23" t="s">
        <v>31</v>
      </c>
      <c r="AK16" s="23" t="s">
        <v>26</v>
      </c>
      <c r="AN16" s="21" t="s">
        <v>3</v>
      </c>
      <c r="AR16" s="16"/>
      <c r="BE16" s="222"/>
      <c r="BS16" s="13" t="s">
        <v>4</v>
      </c>
    </row>
    <row r="17" spans="2:71" ht="18.399999999999999" customHeight="1">
      <c r="B17" s="16"/>
      <c r="E17" s="21" t="s">
        <v>32</v>
      </c>
      <c r="AK17" s="23" t="s">
        <v>28</v>
      </c>
      <c r="AN17" s="21" t="s">
        <v>3</v>
      </c>
      <c r="AR17" s="16"/>
      <c r="BE17" s="222"/>
      <c r="BS17" s="13" t="s">
        <v>33</v>
      </c>
    </row>
    <row r="18" spans="2:71" ht="6.95" customHeight="1">
      <c r="B18" s="16"/>
      <c r="AR18" s="16"/>
      <c r="BE18" s="222"/>
      <c r="BS18" s="13" t="s">
        <v>7</v>
      </c>
    </row>
    <row r="19" spans="2:71" ht="12" customHeight="1">
      <c r="B19" s="16"/>
      <c r="D19" s="23" t="s">
        <v>34</v>
      </c>
      <c r="AK19" s="23" t="s">
        <v>26</v>
      </c>
      <c r="AN19" s="21" t="s">
        <v>3</v>
      </c>
      <c r="AR19" s="16"/>
      <c r="BE19" s="222"/>
      <c r="BS19" s="13" t="s">
        <v>7</v>
      </c>
    </row>
    <row r="20" spans="2:71" ht="18.399999999999999" customHeight="1">
      <c r="B20" s="16"/>
      <c r="E20" s="21" t="s">
        <v>27</v>
      </c>
      <c r="AK20" s="23" t="s">
        <v>28</v>
      </c>
      <c r="AN20" s="21" t="s">
        <v>3</v>
      </c>
      <c r="AR20" s="16"/>
      <c r="BE20" s="222"/>
      <c r="BS20" s="13" t="s">
        <v>33</v>
      </c>
    </row>
    <row r="21" spans="2:71" ht="6.95" customHeight="1">
      <c r="B21" s="16"/>
      <c r="AR21" s="16"/>
      <c r="BE21" s="222"/>
    </row>
    <row r="22" spans="2:71" ht="12" customHeight="1">
      <c r="B22" s="16"/>
      <c r="D22" s="23" t="s">
        <v>35</v>
      </c>
      <c r="AR22" s="16"/>
      <c r="BE22" s="222"/>
    </row>
    <row r="23" spans="2:71" ht="16.5" customHeight="1">
      <c r="B23" s="16"/>
      <c r="E23" s="229" t="s">
        <v>36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16"/>
      <c r="BE23" s="222"/>
    </row>
    <row r="24" spans="2:71" ht="6.95" customHeight="1">
      <c r="B24" s="16"/>
      <c r="AR24" s="16"/>
      <c r="BE24" s="222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22"/>
    </row>
    <row r="26" spans="2:71" s="1" customFormat="1" ht="25.9" customHeight="1">
      <c r="B26" s="28"/>
      <c r="D26" s="29" t="s">
        <v>37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30">
        <f>ROUND(AG54,2)</f>
        <v>0</v>
      </c>
      <c r="AL26" s="231"/>
      <c r="AM26" s="231"/>
      <c r="AN26" s="231"/>
      <c r="AO26" s="231"/>
      <c r="AR26" s="28"/>
      <c r="BE26" s="222"/>
    </row>
    <row r="27" spans="2:71" s="1" customFormat="1" ht="6.95" customHeight="1">
      <c r="B27" s="28"/>
      <c r="AR27" s="28"/>
      <c r="BE27" s="222"/>
    </row>
    <row r="28" spans="2:71" s="1" customFormat="1">
      <c r="B28" s="28"/>
      <c r="L28" s="232" t="s">
        <v>38</v>
      </c>
      <c r="M28" s="232"/>
      <c r="N28" s="232"/>
      <c r="O28" s="232"/>
      <c r="P28" s="232"/>
      <c r="W28" s="232" t="s">
        <v>39</v>
      </c>
      <c r="X28" s="232"/>
      <c r="Y28" s="232"/>
      <c r="Z28" s="232"/>
      <c r="AA28" s="232"/>
      <c r="AB28" s="232"/>
      <c r="AC28" s="232"/>
      <c r="AD28" s="232"/>
      <c r="AE28" s="232"/>
      <c r="AK28" s="232" t="s">
        <v>40</v>
      </c>
      <c r="AL28" s="232"/>
      <c r="AM28" s="232"/>
      <c r="AN28" s="232"/>
      <c r="AO28" s="232"/>
      <c r="AR28" s="28"/>
      <c r="BE28" s="222"/>
    </row>
    <row r="29" spans="2:71" s="2" customFormat="1" ht="14.45" customHeight="1">
      <c r="B29" s="32"/>
      <c r="D29" s="23" t="s">
        <v>41</v>
      </c>
      <c r="F29" s="23" t="s">
        <v>42</v>
      </c>
      <c r="L29" s="235">
        <v>0.21</v>
      </c>
      <c r="M29" s="234"/>
      <c r="N29" s="234"/>
      <c r="O29" s="234"/>
      <c r="P29" s="234"/>
      <c r="W29" s="233">
        <f>ROUND(AZ54, 2)</f>
        <v>0</v>
      </c>
      <c r="X29" s="234"/>
      <c r="Y29" s="234"/>
      <c r="Z29" s="234"/>
      <c r="AA29" s="234"/>
      <c r="AB29" s="234"/>
      <c r="AC29" s="234"/>
      <c r="AD29" s="234"/>
      <c r="AE29" s="234"/>
      <c r="AK29" s="233">
        <f>ROUND(AV54, 2)</f>
        <v>0</v>
      </c>
      <c r="AL29" s="234"/>
      <c r="AM29" s="234"/>
      <c r="AN29" s="234"/>
      <c r="AO29" s="234"/>
      <c r="AR29" s="32"/>
      <c r="BE29" s="223"/>
    </row>
    <row r="30" spans="2:71" s="2" customFormat="1" ht="14.45" customHeight="1">
      <c r="B30" s="32"/>
      <c r="F30" s="23" t="s">
        <v>43</v>
      </c>
      <c r="L30" s="235">
        <v>0.12</v>
      </c>
      <c r="M30" s="234"/>
      <c r="N30" s="234"/>
      <c r="O30" s="234"/>
      <c r="P30" s="234"/>
      <c r="W30" s="233">
        <f>ROUND(BA54, 2)</f>
        <v>0</v>
      </c>
      <c r="X30" s="234"/>
      <c r="Y30" s="234"/>
      <c r="Z30" s="234"/>
      <c r="AA30" s="234"/>
      <c r="AB30" s="234"/>
      <c r="AC30" s="234"/>
      <c r="AD30" s="234"/>
      <c r="AE30" s="234"/>
      <c r="AK30" s="233">
        <f>ROUND(AW54, 2)</f>
        <v>0</v>
      </c>
      <c r="AL30" s="234"/>
      <c r="AM30" s="234"/>
      <c r="AN30" s="234"/>
      <c r="AO30" s="234"/>
      <c r="AR30" s="32"/>
      <c r="BE30" s="223"/>
    </row>
    <row r="31" spans="2:71" s="2" customFormat="1" ht="14.45" hidden="1" customHeight="1">
      <c r="B31" s="32"/>
      <c r="F31" s="23" t="s">
        <v>44</v>
      </c>
      <c r="L31" s="235">
        <v>0.21</v>
      </c>
      <c r="M31" s="234"/>
      <c r="N31" s="234"/>
      <c r="O31" s="234"/>
      <c r="P31" s="234"/>
      <c r="W31" s="233">
        <f>ROUND(BB54, 2)</f>
        <v>0</v>
      </c>
      <c r="X31" s="234"/>
      <c r="Y31" s="234"/>
      <c r="Z31" s="234"/>
      <c r="AA31" s="234"/>
      <c r="AB31" s="234"/>
      <c r="AC31" s="234"/>
      <c r="AD31" s="234"/>
      <c r="AE31" s="234"/>
      <c r="AK31" s="233">
        <v>0</v>
      </c>
      <c r="AL31" s="234"/>
      <c r="AM31" s="234"/>
      <c r="AN31" s="234"/>
      <c r="AO31" s="234"/>
      <c r="AR31" s="32"/>
      <c r="BE31" s="223"/>
    </row>
    <row r="32" spans="2:71" s="2" customFormat="1" ht="14.45" hidden="1" customHeight="1">
      <c r="B32" s="32"/>
      <c r="F32" s="23" t="s">
        <v>45</v>
      </c>
      <c r="L32" s="235">
        <v>0.12</v>
      </c>
      <c r="M32" s="234"/>
      <c r="N32" s="234"/>
      <c r="O32" s="234"/>
      <c r="P32" s="234"/>
      <c r="W32" s="233">
        <f>ROUND(BC54, 2)</f>
        <v>0</v>
      </c>
      <c r="X32" s="234"/>
      <c r="Y32" s="234"/>
      <c r="Z32" s="234"/>
      <c r="AA32" s="234"/>
      <c r="AB32" s="234"/>
      <c r="AC32" s="234"/>
      <c r="AD32" s="234"/>
      <c r="AE32" s="234"/>
      <c r="AK32" s="233">
        <v>0</v>
      </c>
      <c r="AL32" s="234"/>
      <c r="AM32" s="234"/>
      <c r="AN32" s="234"/>
      <c r="AO32" s="234"/>
      <c r="AR32" s="32"/>
      <c r="BE32" s="223"/>
    </row>
    <row r="33" spans="2:44" s="2" customFormat="1" ht="14.45" hidden="1" customHeight="1">
      <c r="B33" s="32"/>
      <c r="F33" s="23" t="s">
        <v>46</v>
      </c>
      <c r="L33" s="235">
        <v>0</v>
      </c>
      <c r="M33" s="234"/>
      <c r="N33" s="234"/>
      <c r="O33" s="234"/>
      <c r="P33" s="234"/>
      <c r="W33" s="233">
        <f>ROUND(BD54, 2)</f>
        <v>0</v>
      </c>
      <c r="X33" s="234"/>
      <c r="Y33" s="234"/>
      <c r="Z33" s="234"/>
      <c r="AA33" s="234"/>
      <c r="AB33" s="234"/>
      <c r="AC33" s="234"/>
      <c r="AD33" s="234"/>
      <c r="AE33" s="234"/>
      <c r="AK33" s="233">
        <v>0</v>
      </c>
      <c r="AL33" s="234"/>
      <c r="AM33" s="234"/>
      <c r="AN33" s="234"/>
      <c r="AO33" s="234"/>
      <c r="AR33" s="32"/>
    </row>
    <row r="34" spans="2:44" s="1" customFormat="1" ht="6.95" customHeight="1">
      <c r="B34" s="28"/>
      <c r="AR34" s="28"/>
    </row>
    <row r="35" spans="2:44" s="1" customFormat="1" ht="25.9" customHeight="1">
      <c r="B35" s="28"/>
      <c r="C35" s="33"/>
      <c r="D35" s="34" t="s">
        <v>47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48</v>
      </c>
      <c r="U35" s="35"/>
      <c r="V35" s="35"/>
      <c r="W35" s="35"/>
      <c r="X35" s="236" t="s">
        <v>49</v>
      </c>
      <c r="Y35" s="237"/>
      <c r="Z35" s="237"/>
      <c r="AA35" s="237"/>
      <c r="AB35" s="237"/>
      <c r="AC35" s="35"/>
      <c r="AD35" s="35"/>
      <c r="AE35" s="35"/>
      <c r="AF35" s="35"/>
      <c r="AG35" s="35"/>
      <c r="AH35" s="35"/>
      <c r="AI35" s="35"/>
      <c r="AJ35" s="35"/>
      <c r="AK35" s="238">
        <f>SUM(AK26:AK33)</f>
        <v>0</v>
      </c>
      <c r="AL35" s="237"/>
      <c r="AM35" s="237"/>
      <c r="AN35" s="237"/>
      <c r="AO35" s="239"/>
      <c r="AP35" s="33"/>
      <c r="AQ35" s="33"/>
      <c r="AR35" s="28"/>
    </row>
    <row r="36" spans="2:44" s="1" customFormat="1" ht="6.95" customHeight="1">
      <c r="B36" s="28"/>
      <c r="AR36" s="28"/>
    </row>
    <row r="37" spans="2:44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28"/>
    </row>
    <row r="41" spans="2:44" s="1" customFormat="1" ht="6.9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28"/>
    </row>
    <row r="42" spans="2:44" s="1" customFormat="1" ht="24.95" customHeight="1">
      <c r="B42" s="28"/>
      <c r="C42" s="17" t="s">
        <v>50</v>
      </c>
      <c r="AR42" s="28"/>
    </row>
    <row r="43" spans="2:44" s="1" customFormat="1" ht="6.95" customHeight="1">
      <c r="B43" s="28"/>
      <c r="AR43" s="28"/>
    </row>
    <row r="44" spans="2:44" s="3" customFormat="1" ht="12" customHeight="1">
      <c r="B44" s="41"/>
      <c r="C44" s="23" t="s">
        <v>14</v>
      </c>
      <c r="L44" s="3" t="str">
        <f>K5</f>
        <v>01</v>
      </c>
      <c r="AR44" s="41"/>
    </row>
    <row r="45" spans="2:44" s="4" customFormat="1" ht="36.950000000000003" customHeight="1">
      <c r="B45" s="42"/>
      <c r="C45" s="43" t="s">
        <v>17</v>
      </c>
      <c r="L45" s="240" t="str">
        <f>K6</f>
        <v>Výstavba nových fotovoltaických zdrojů v lokalitě SSM Hranice</v>
      </c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R45" s="42"/>
    </row>
    <row r="46" spans="2:44" s="1" customFormat="1" ht="6.95" customHeight="1">
      <c r="B46" s="28"/>
      <c r="AR46" s="28"/>
    </row>
    <row r="47" spans="2:44" s="1" customFormat="1" ht="12" customHeight="1">
      <c r="B47" s="28"/>
      <c r="C47" s="23" t="s">
        <v>21</v>
      </c>
      <c r="L47" s="44" t="str">
        <f>IF(K8="","",K8)</f>
        <v>Hranice I- Město 2228</v>
      </c>
      <c r="AI47" s="23" t="s">
        <v>23</v>
      </c>
      <c r="AM47" s="242" t="str">
        <f>IF(AN8= "","",AN8)</f>
        <v>28. 7. 2025</v>
      </c>
      <c r="AN47" s="242"/>
      <c r="AR47" s="28"/>
    </row>
    <row r="48" spans="2:44" s="1" customFormat="1" ht="6.95" customHeight="1">
      <c r="B48" s="28"/>
      <c r="AR48" s="28"/>
    </row>
    <row r="49" spans="1:91" s="1" customFormat="1" ht="15.2" customHeight="1">
      <c r="B49" s="28"/>
      <c r="C49" s="23" t="s">
        <v>25</v>
      </c>
      <c r="L49" s="3" t="str">
        <f>IF(E11= "","",E11)</f>
        <v xml:space="preserve"> </v>
      </c>
      <c r="AI49" s="23" t="s">
        <v>31</v>
      </c>
      <c r="AM49" s="243" t="str">
        <f>IF(E17="","",E17)</f>
        <v>DEVYKO s.r.o.</v>
      </c>
      <c r="AN49" s="244"/>
      <c r="AO49" s="244"/>
      <c r="AP49" s="244"/>
      <c r="AR49" s="28"/>
      <c r="AS49" s="245" t="s">
        <v>51</v>
      </c>
      <c r="AT49" s="246"/>
      <c r="AU49" s="46"/>
      <c r="AV49" s="46"/>
      <c r="AW49" s="46"/>
      <c r="AX49" s="46"/>
      <c r="AY49" s="46"/>
      <c r="AZ49" s="46"/>
      <c r="BA49" s="46"/>
      <c r="BB49" s="46"/>
      <c r="BC49" s="46"/>
      <c r="BD49" s="47"/>
    </row>
    <row r="50" spans="1:91" s="1" customFormat="1" ht="15.2" customHeight="1">
      <c r="B50" s="28"/>
      <c r="C50" s="23" t="s">
        <v>29</v>
      </c>
      <c r="L50" s="3" t="str">
        <f>IF(E14= "Vyplň údaj","",E14)</f>
        <v/>
      </c>
      <c r="AI50" s="23" t="s">
        <v>34</v>
      </c>
      <c r="AM50" s="243" t="str">
        <f>IF(E20="","",E20)</f>
        <v xml:space="preserve"> </v>
      </c>
      <c r="AN50" s="244"/>
      <c r="AO50" s="244"/>
      <c r="AP50" s="244"/>
      <c r="AR50" s="28"/>
      <c r="AS50" s="247"/>
      <c r="AT50" s="248"/>
      <c r="BD50" s="49"/>
    </row>
    <row r="51" spans="1:91" s="1" customFormat="1" ht="10.9" customHeight="1">
      <c r="B51" s="28"/>
      <c r="AR51" s="28"/>
      <c r="AS51" s="247"/>
      <c r="AT51" s="248"/>
      <c r="BD51" s="49"/>
    </row>
    <row r="52" spans="1:91" s="1" customFormat="1" ht="29.25" customHeight="1">
      <c r="B52" s="28"/>
      <c r="C52" s="249" t="s">
        <v>52</v>
      </c>
      <c r="D52" s="250"/>
      <c r="E52" s="250"/>
      <c r="F52" s="250"/>
      <c r="G52" s="250"/>
      <c r="H52" s="50"/>
      <c r="I52" s="251" t="s">
        <v>53</v>
      </c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2" t="s">
        <v>54</v>
      </c>
      <c r="AH52" s="250"/>
      <c r="AI52" s="250"/>
      <c r="AJ52" s="250"/>
      <c r="AK52" s="250"/>
      <c r="AL52" s="250"/>
      <c r="AM52" s="250"/>
      <c r="AN52" s="251" t="s">
        <v>55</v>
      </c>
      <c r="AO52" s="250"/>
      <c r="AP52" s="250"/>
      <c r="AQ52" s="51" t="s">
        <v>56</v>
      </c>
      <c r="AR52" s="28"/>
      <c r="AS52" s="52" t="s">
        <v>57</v>
      </c>
      <c r="AT52" s="53" t="s">
        <v>58</v>
      </c>
      <c r="AU52" s="53" t="s">
        <v>59</v>
      </c>
      <c r="AV52" s="53" t="s">
        <v>60</v>
      </c>
      <c r="AW52" s="53" t="s">
        <v>61</v>
      </c>
      <c r="AX52" s="53" t="s">
        <v>62</v>
      </c>
      <c r="AY52" s="53" t="s">
        <v>63</v>
      </c>
      <c r="AZ52" s="53" t="s">
        <v>64</v>
      </c>
      <c r="BA52" s="53" t="s">
        <v>65</v>
      </c>
      <c r="BB52" s="53" t="s">
        <v>66</v>
      </c>
      <c r="BC52" s="53" t="s">
        <v>67</v>
      </c>
      <c r="BD52" s="54" t="s">
        <v>68</v>
      </c>
    </row>
    <row r="53" spans="1:91" s="1" customFormat="1" ht="10.9" customHeight="1">
      <c r="B53" s="28"/>
      <c r="AR53" s="28"/>
      <c r="AS53" s="55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1" s="5" customFormat="1" ht="32.450000000000003" customHeight="1">
      <c r="B54" s="56"/>
      <c r="C54" s="57" t="s">
        <v>69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256">
        <f>ROUND(AG55,2)</f>
        <v>0</v>
      </c>
      <c r="AH54" s="256"/>
      <c r="AI54" s="256"/>
      <c r="AJ54" s="256"/>
      <c r="AK54" s="256"/>
      <c r="AL54" s="256"/>
      <c r="AM54" s="256"/>
      <c r="AN54" s="257">
        <f>SUM(AG54,AT54)</f>
        <v>0</v>
      </c>
      <c r="AO54" s="257"/>
      <c r="AP54" s="257"/>
      <c r="AQ54" s="60" t="s">
        <v>3</v>
      </c>
      <c r="AR54" s="56"/>
      <c r="AS54" s="61">
        <f>ROUND(AS55,2)</f>
        <v>0</v>
      </c>
      <c r="AT54" s="62">
        <f>ROUND(SUM(AV54:AW54),2)</f>
        <v>0</v>
      </c>
      <c r="AU54" s="63">
        <f>ROUND(AU55,5)</f>
        <v>0</v>
      </c>
      <c r="AV54" s="62">
        <f>ROUND(AZ54*L29,2)</f>
        <v>0</v>
      </c>
      <c r="AW54" s="62">
        <f>ROUND(BA54*L30,2)</f>
        <v>0</v>
      </c>
      <c r="AX54" s="62">
        <f>ROUND(BB54*L29,2)</f>
        <v>0</v>
      </c>
      <c r="AY54" s="62">
        <f>ROUND(BC54*L30,2)</f>
        <v>0</v>
      </c>
      <c r="AZ54" s="62">
        <f>ROUND(AZ55,2)</f>
        <v>0</v>
      </c>
      <c r="BA54" s="62">
        <f>ROUND(BA55,2)</f>
        <v>0</v>
      </c>
      <c r="BB54" s="62">
        <f>ROUND(BB55,2)</f>
        <v>0</v>
      </c>
      <c r="BC54" s="62">
        <f>ROUND(BC55,2)</f>
        <v>0</v>
      </c>
      <c r="BD54" s="64">
        <f>ROUND(BD55,2)</f>
        <v>0</v>
      </c>
      <c r="BS54" s="65" t="s">
        <v>70</v>
      </c>
      <c r="BT54" s="65" t="s">
        <v>71</v>
      </c>
      <c r="BU54" s="66" t="s">
        <v>72</v>
      </c>
      <c r="BV54" s="65" t="s">
        <v>73</v>
      </c>
      <c r="BW54" s="65" t="s">
        <v>5</v>
      </c>
      <c r="BX54" s="65" t="s">
        <v>74</v>
      </c>
      <c r="CL54" s="65" t="s">
        <v>3</v>
      </c>
    </row>
    <row r="55" spans="1:91" s="6" customFormat="1" ht="16.5" customHeight="1">
      <c r="A55" s="67" t="s">
        <v>75</v>
      </c>
      <c r="B55" s="68"/>
      <c r="C55" s="69"/>
      <c r="D55" s="255" t="s">
        <v>15</v>
      </c>
      <c r="E55" s="255"/>
      <c r="F55" s="255"/>
      <c r="G55" s="255"/>
      <c r="H55" s="255"/>
      <c r="I55" s="70"/>
      <c r="J55" s="255" t="s">
        <v>76</v>
      </c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3">
        <f>'01 -  FVE SSM Hranice'!J30</f>
        <v>0</v>
      </c>
      <c r="AH55" s="254"/>
      <c r="AI55" s="254"/>
      <c r="AJ55" s="254"/>
      <c r="AK55" s="254"/>
      <c r="AL55" s="254"/>
      <c r="AM55" s="254"/>
      <c r="AN55" s="253">
        <f>SUM(AG55,AT55)</f>
        <v>0</v>
      </c>
      <c r="AO55" s="254"/>
      <c r="AP55" s="254"/>
      <c r="AQ55" s="71" t="s">
        <v>77</v>
      </c>
      <c r="AR55" s="68"/>
      <c r="AS55" s="72">
        <v>0</v>
      </c>
      <c r="AT55" s="73">
        <f>ROUND(SUM(AV55:AW55),2)</f>
        <v>0</v>
      </c>
      <c r="AU55" s="74">
        <f>'01 -  FVE SSM Hranice'!P89</f>
        <v>0</v>
      </c>
      <c r="AV55" s="73">
        <f>'01 -  FVE SSM Hranice'!J33</f>
        <v>0</v>
      </c>
      <c r="AW55" s="73">
        <f>'01 -  FVE SSM Hranice'!J34</f>
        <v>0</v>
      </c>
      <c r="AX55" s="73">
        <f>'01 -  FVE SSM Hranice'!J35</f>
        <v>0</v>
      </c>
      <c r="AY55" s="73">
        <f>'01 -  FVE SSM Hranice'!J36</f>
        <v>0</v>
      </c>
      <c r="AZ55" s="73">
        <f>'01 -  FVE SSM Hranice'!F33</f>
        <v>0</v>
      </c>
      <c r="BA55" s="73">
        <f>'01 -  FVE SSM Hranice'!F34</f>
        <v>0</v>
      </c>
      <c r="BB55" s="73">
        <f>'01 -  FVE SSM Hranice'!F35</f>
        <v>0</v>
      </c>
      <c r="BC55" s="73">
        <f>'01 -  FVE SSM Hranice'!F36</f>
        <v>0</v>
      </c>
      <c r="BD55" s="75">
        <f>'01 -  FVE SSM Hranice'!F37</f>
        <v>0</v>
      </c>
      <c r="BT55" s="76" t="s">
        <v>78</v>
      </c>
      <c r="BV55" s="76" t="s">
        <v>73</v>
      </c>
      <c r="BW55" s="76" t="s">
        <v>79</v>
      </c>
      <c r="BX55" s="76" t="s">
        <v>5</v>
      </c>
      <c r="CL55" s="76" t="s">
        <v>3</v>
      </c>
      <c r="CM55" s="76" t="s">
        <v>80</v>
      </c>
    </row>
    <row r="56" spans="1:91" s="1" customFormat="1" ht="30" customHeight="1">
      <c r="B56" s="28"/>
      <c r="AR56" s="28"/>
    </row>
    <row r="57" spans="1:91" s="1" customFormat="1" ht="6.95" customHeight="1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28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 FVE SSM Hranic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Header>&amp;C&amp;"Verdana"&amp;7&amp;K000000 SŽ: Interní&amp;1#_x000D_</oddHead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6"/>
  <sheetViews>
    <sheetView showGridLines="0" tabSelected="1" topLeftCell="A66" workbookViewId="0">
      <selection activeCell="V79" sqref="V79"/>
    </sheetView>
  </sheetViews>
  <sheetFormatPr defaultRowHeight="12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8" t="s">
        <v>6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3" t="s">
        <v>79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>
      <c r="B4" s="16"/>
      <c r="D4" s="17" t="s">
        <v>81</v>
      </c>
      <c r="L4" s="16"/>
      <c r="M4" s="77" t="s">
        <v>11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17</v>
      </c>
      <c r="L6" s="16"/>
    </row>
    <row r="7" spans="2:46" ht="16.5" customHeight="1">
      <c r="B7" s="16"/>
      <c r="E7" s="259" t="str">
        <f>'Rekapitulace stavby'!K6</f>
        <v>Výstavba nových fotovoltaických zdrojů v lokalitě SSM Hranice</v>
      </c>
      <c r="F7" s="260"/>
      <c r="G7" s="260"/>
      <c r="H7" s="260"/>
      <c r="L7" s="16"/>
    </row>
    <row r="8" spans="2:46" s="1" customFormat="1" ht="12" customHeight="1">
      <c r="B8" s="28"/>
      <c r="D8" s="23" t="s">
        <v>82</v>
      </c>
      <c r="L8" s="28"/>
    </row>
    <row r="9" spans="2:46" s="1" customFormat="1" ht="16.5" customHeight="1">
      <c r="B9" s="28"/>
      <c r="E9" s="240" t="s">
        <v>83</v>
      </c>
      <c r="F9" s="261"/>
      <c r="G9" s="261"/>
      <c r="H9" s="261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19</v>
      </c>
      <c r="F11" s="21" t="s">
        <v>3</v>
      </c>
      <c r="I11" s="23" t="s">
        <v>20</v>
      </c>
      <c r="J11" s="21" t="s">
        <v>3</v>
      </c>
      <c r="L11" s="28"/>
    </row>
    <row r="12" spans="2:46" s="1" customFormat="1" ht="12" customHeight="1">
      <c r="B12" s="28"/>
      <c r="D12" s="23" t="s">
        <v>21</v>
      </c>
      <c r="F12" s="21" t="s">
        <v>27</v>
      </c>
      <c r="I12" s="23" t="s">
        <v>23</v>
      </c>
      <c r="J12" s="45" t="str">
        <f>'Rekapitulace stavby'!AN8</f>
        <v>28. 7. 2025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25</v>
      </c>
      <c r="I14" s="23" t="s">
        <v>26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28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26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62" t="str">
        <f>'Rekapitulace stavby'!E14</f>
        <v>Vyplň údaj</v>
      </c>
      <c r="F18" s="224"/>
      <c r="G18" s="224"/>
      <c r="H18" s="224"/>
      <c r="I18" s="23" t="s">
        <v>28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26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>DEVYKO s.r.o.</v>
      </c>
      <c r="I21" s="23" t="s">
        <v>28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26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28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78"/>
      <c r="E27" s="229" t="s">
        <v>3</v>
      </c>
      <c r="F27" s="229"/>
      <c r="G27" s="229"/>
      <c r="H27" s="229"/>
      <c r="L27" s="7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35" customHeight="1">
      <c r="B30" s="28"/>
      <c r="D30" s="79" t="s">
        <v>37</v>
      </c>
      <c r="J30" s="59">
        <f>ROUND(J89, 2)</f>
        <v>0</v>
      </c>
      <c r="L30" s="28"/>
    </row>
    <row r="31" spans="2:12" s="1" customFormat="1" ht="6.95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45" customHeight="1">
      <c r="B32" s="28"/>
      <c r="F32" s="31" t="s">
        <v>39</v>
      </c>
      <c r="I32" s="31" t="s">
        <v>38</v>
      </c>
      <c r="J32" s="31" t="s">
        <v>40</v>
      </c>
      <c r="L32" s="28"/>
    </row>
    <row r="33" spans="2:12" s="1" customFormat="1" ht="14.45" customHeight="1">
      <c r="B33" s="28"/>
      <c r="D33" s="48" t="s">
        <v>41</v>
      </c>
      <c r="E33" s="23" t="s">
        <v>42</v>
      </c>
      <c r="F33" s="80">
        <f>ROUND((SUM(BE89:BE415)),  2)</f>
        <v>0</v>
      </c>
      <c r="I33" s="81">
        <v>0.21</v>
      </c>
      <c r="J33" s="80">
        <f>ROUND(((SUM(BE89:BE415))*I33),  2)</f>
        <v>0</v>
      </c>
      <c r="L33" s="28"/>
    </row>
    <row r="34" spans="2:12" s="1" customFormat="1" ht="14.45" customHeight="1">
      <c r="B34" s="28"/>
      <c r="E34" s="23" t="s">
        <v>43</v>
      </c>
      <c r="F34" s="80">
        <f>ROUND((SUM(BF89:BF415)),  2)</f>
        <v>0</v>
      </c>
      <c r="I34" s="81">
        <v>0.12</v>
      </c>
      <c r="J34" s="80">
        <f>ROUND(((SUM(BF89:BF415))*I34),  2)</f>
        <v>0</v>
      </c>
      <c r="L34" s="28"/>
    </row>
    <row r="35" spans="2:12" s="1" customFormat="1" ht="14.45" hidden="1" customHeight="1">
      <c r="B35" s="28"/>
      <c r="E35" s="23" t="s">
        <v>44</v>
      </c>
      <c r="F35" s="80">
        <f>ROUND((SUM(BG89:BG415)),  2)</f>
        <v>0</v>
      </c>
      <c r="I35" s="81">
        <v>0.21</v>
      </c>
      <c r="J35" s="80">
        <f>0</f>
        <v>0</v>
      </c>
      <c r="L35" s="28"/>
    </row>
    <row r="36" spans="2:12" s="1" customFormat="1" ht="14.45" hidden="1" customHeight="1">
      <c r="B36" s="28"/>
      <c r="E36" s="23" t="s">
        <v>45</v>
      </c>
      <c r="F36" s="80">
        <f>ROUND((SUM(BH89:BH415)),  2)</f>
        <v>0</v>
      </c>
      <c r="I36" s="81">
        <v>0.12</v>
      </c>
      <c r="J36" s="80">
        <f>0</f>
        <v>0</v>
      </c>
      <c r="L36" s="28"/>
    </row>
    <row r="37" spans="2:12" s="1" customFormat="1" ht="14.45" hidden="1" customHeight="1">
      <c r="B37" s="28"/>
      <c r="E37" s="23" t="s">
        <v>46</v>
      </c>
      <c r="F37" s="80">
        <f>ROUND((SUM(BI89:BI415)),  2)</f>
        <v>0</v>
      </c>
      <c r="I37" s="81">
        <v>0</v>
      </c>
      <c r="J37" s="8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2"/>
      <c r="D39" s="83" t="s">
        <v>47</v>
      </c>
      <c r="E39" s="50"/>
      <c r="F39" s="50"/>
      <c r="G39" s="84" t="s">
        <v>48</v>
      </c>
      <c r="H39" s="85" t="s">
        <v>49</v>
      </c>
      <c r="I39" s="50"/>
      <c r="J39" s="86">
        <f>SUM(J30:J37)</f>
        <v>0</v>
      </c>
      <c r="K39" s="87"/>
      <c r="L39" s="28"/>
    </row>
    <row r="40" spans="2:12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6.95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4.95" customHeight="1">
      <c r="B45" s="28"/>
      <c r="C45" s="17" t="s">
        <v>84</v>
      </c>
      <c r="L45" s="28"/>
    </row>
    <row r="46" spans="2:12" s="1" customFormat="1" ht="6.95" customHeight="1">
      <c r="B46" s="28"/>
      <c r="L46" s="28"/>
    </row>
    <row r="47" spans="2:12" s="1" customFormat="1" ht="12" customHeight="1">
      <c r="B47" s="28"/>
      <c r="C47" s="23" t="s">
        <v>17</v>
      </c>
      <c r="L47" s="28"/>
    </row>
    <row r="48" spans="2:12" s="1" customFormat="1" ht="16.5" customHeight="1">
      <c r="B48" s="28"/>
      <c r="E48" s="259" t="str">
        <f>E7</f>
        <v>Výstavba nových fotovoltaických zdrojů v lokalitě SSM Hranice</v>
      </c>
      <c r="F48" s="260"/>
      <c r="G48" s="260"/>
      <c r="H48" s="260"/>
      <c r="L48" s="28"/>
    </row>
    <row r="49" spans="2:47" s="1" customFormat="1" ht="12" customHeight="1">
      <c r="B49" s="28"/>
      <c r="C49" s="23" t="s">
        <v>82</v>
      </c>
      <c r="L49" s="28"/>
    </row>
    <row r="50" spans="2:47" s="1" customFormat="1" ht="16.5" customHeight="1">
      <c r="B50" s="28"/>
      <c r="E50" s="240" t="str">
        <f>E9</f>
        <v>01 -  FVE SSM Hranice</v>
      </c>
      <c r="F50" s="261"/>
      <c r="G50" s="261"/>
      <c r="H50" s="261"/>
      <c r="L50" s="28"/>
    </row>
    <row r="51" spans="2:47" s="1" customFormat="1" ht="6.95" customHeight="1">
      <c r="B51" s="28"/>
      <c r="L51" s="28"/>
    </row>
    <row r="52" spans="2:47" s="1" customFormat="1" ht="12" customHeight="1">
      <c r="B52" s="28"/>
      <c r="C52" s="23" t="s">
        <v>21</v>
      </c>
      <c r="F52" s="21" t="str">
        <f>F12</f>
        <v xml:space="preserve"> </v>
      </c>
      <c r="I52" s="23" t="s">
        <v>23</v>
      </c>
      <c r="J52" s="45" t="str">
        <f>IF(J12="","",J12)</f>
        <v>28. 7. 2025</v>
      </c>
      <c r="L52" s="28"/>
    </row>
    <row r="53" spans="2:47" s="1" customFormat="1" ht="6.95" customHeight="1">
      <c r="B53" s="28"/>
      <c r="L53" s="28"/>
    </row>
    <row r="54" spans="2:47" s="1" customFormat="1" ht="15.2" customHeight="1">
      <c r="B54" s="28"/>
      <c r="C54" s="23" t="s">
        <v>25</v>
      </c>
      <c r="F54" s="21" t="str">
        <f>E15</f>
        <v xml:space="preserve"> </v>
      </c>
      <c r="I54" s="23" t="s">
        <v>31</v>
      </c>
      <c r="J54" s="26" t="str">
        <f>E21</f>
        <v>DEVYKO s.r.o.</v>
      </c>
      <c r="L54" s="28"/>
    </row>
    <row r="55" spans="2:47" s="1" customFormat="1" ht="15.2" customHeight="1">
      <c r="B55" s="28"/>
      <c r="C55" s="23" t="s">
        <v>29</v>
      </c>
      <c r="F55" s="21" t="str">
        <f>IF(E18="","",E18)</f>
        <v>Vyplň údaj</v>
      </c>
      <c r="I55" s="23" t="s">
        <v>34</v>
      </c>
      <c r="J55" s="26" t="str">
        <f>E24</f>
        <v xml:space="preserve"> </v>
      </c>
      <c r="L55" s="28"/>
    </row>
    <row r="56" spans="2:47" s="1" customFormat="1" ht="10.35" customHeight="1">
      <c r="B56" s="28"/>
      <c r="L56" s="28"/>
    </row>
    <row r="57" spans="2:47" s="1" customFormat="1" ht="29.25" customHeight="1">
      <c r="B57" s="28"/>
      <c r="C57" s="88" t="s">
        <v>85</v>
      </c>
      <c r="D57" s="82"/>
      <c r="E57" s="82"/>
      <c r="F57" s="82"/>
      <c r="G57" s="82"/>
      <c r="H57" s="82"/>
      <c r="I57" s="82"/>
      <c r="J57" s="89" t="s">
        <v>86</v>
      </c>
      <c r="K57" s="82"/>
      <c r="L57" s="28"/>
    </row>
    <row r="58" spans="2:47" s="1" customFormat="1" ht="10.35" customHeight="1">
      <c r="B58" s="28"/>
      <c r="L58" s="28"/>
    </row>
    <row r="59" spans="2:47" s="1" customFormat="1" ht="22.9" customHeight="1">
      <c r="B59" s="28"/>
      <c r="C59" s="90" t="s">
        <v>69</v>
      </c>
      <c r="J59" s="59">
        <f>J89</f>
        <v>0</v>
      </c>
      <c r="L59" s="28"/>
      <c r="AU59" s="13" t="s">
        <v>87</v>
      </c>
    </row>
    <row r="60" spans="2:47" s="8" customFormat="1" ht="24.95" customHeight="1">
      <c r="B60" s="91"/>
      <c r="D60" s="92" t="s">
        <v>88</v>
      </c>
      <c r="E60" s="93"/>
      <c r="F60" s="93"/>
      <c r="G60" s="93"/>
      <c r="H60" s="93"/>
      <c r="I60" s="93"/>
      <c r="J60" s="94">
        <f>J90</f>
        <v>0</v>
      </c>
      <c r="L60" s="91"/>
    </row>
    <row r="61" spans="2:47" s="8" customFormat="1" ht="24.95" customHeight="1">
      <c r="B61" s="91"/>
      <c r="D61" s="92" t="s">
        <v>89</v>
      </c>
      <c r="E61" s="93"/>
      <c r="F61" s="93"/>
      <c r="G61" s="93"/>
      <c r="H61" s="93"/>
      <c r="I61" s="93"/>
      <c r="J61" s="94">
        <f>J99</f>
        <v>0</v>
      </c>
      <c r="L61" s="91"/>
    </row>
    <row r="62" spans="2:47" s="8" customFormat="1" ht="24.95" customHeight="1">
      <c r="B62" s="91"/>
      <c r="D62" s="92" t="s">
        <v>90</v>
      </c>
      <c r="E62" s="93"/>
      <c r="F62" s="93"/>
      <c r="G62" s="93"/>
      <c r="H62" s="93"/>
      <c r="I62" s="93"/>
      <c r="J62" s="94">
        <f>J132</f>
        <v>0</v>
      </c>
      <c r="L62" s="91"/>
    </row>
    <row r="63" spans="2:47" s="8" customFormat="1" ht="24.95" customHeight="1">
      <c r="B63" s="91"/>
      <c r="D63" s="92" t="s">
        <v>91</v>
      </c>
      <c r="E63" s="93"/>
      <c r="F63" s="93"/>
      <c r="G63" s="93"/>
      <c r="H63" s="93"/>
      <c r="I63" s="93"/>
      <c r="J63" s="94">
        <f>J159</f>
        <v>0</v>
      </c>
      <c r="L63" s="91"/>
    </row>
    <row r="64" spans="2:47" s="8" customFormat="1" ht="24.95" customHeight="1">
      <c r="B64" s="91"/>
      <c r="D64" s="92" t="s">
        <v>92</v>
      </c>
      <c r="E64" s="93"/>
      <c r="F64" s="93"/>
      <c r="G64" s="93"/>
      <c r="H64" s="93"/>
      <c r="I64" s="93"/>
      <c r="J64" s="94">
        <f>J208</f>
        <v>0</v>
      </c>
      <c r="L64" s="91"/>
    </row>
    <row r="65" spans="2:12" s="8" customFormat="1" ht="24.95" customHeight="1">
      <c r="B65" s="91"/>
      <c r="D65" s="92" t="s">
        <v>93</v>
      </c>
      <c r="E65" s="93"/>
      <c r="F65" s="93"/>
      <c r="G65" s="93"/>
      <c r="H65" s="93"/>
      <c r="I65" s="93"/>
      <c r="J65" s="94">
        <f>J215</f>
        <v>0</v>
      </c>
      <c r="L65" s="91"/>
    </row>
    <row r="66" spans="2:12" s="8" customFormat="1" ht="24.95" customHeight="1">
      <c r="B66" s="91"/>
      <c r="D66" s="92" t="s">
        <v>94</v>
      </c>
      <c r="E66" s="93"/>
      <c r="F66" s="93"/>
      <c r="G66" s="93"/>
      <c r="H66" s="93"/>
      <c r="I66" s="93"/>
      <c r="J66" s="94">
        <f>J270</f>
        <v>0</v>
      </c>
      <c r="L66" s="91"/>
    </row>
    <row r="67" spans="2:12" s="8" customFormat="1" ht="24.95" customHeight="1">
      <c r="B67" s="91"/>
      <c r="D67" s="92" t="s">
        <v>95</v>
      </c>
      <c r="E67" s="93"/>
      <c r="F67" s="93"/>
      <c r="G67" s="93"/>
      <c r="H67" s="93"/>
      <c r="I67" s="93"/>
      <c r="J67" s="94">
        <f>J289</f>
        <v>0</v>
      </c>
      <c r="L67" s="91"/>
    </row>
    <row r="68" spans="2:12" s="8" customFormat="1" ht="24.95" customHeight="1">
      <c r="B68" s="91"/>
      <c r="D68" s="92" t="s">
        <v>96</v>
      </c>
      <c r="E68" s="93"/>
      <c r="F68" s="93"/>
      <c r="G68" s="93"/>
      <c r="H68" s="93"/>
      <c r="I68" s="93"/>
      <c r="J68" s="94">
        <f>J314</f>
        <v>0</v>
      </c>
      <c r="L68" s="91"/>
    </row>
    <row r="69" spans="2:12" s="8" customFormat="1" ht="24.95" customHeight="1">
      <c r="B69" s="91"/>
      <c r="D69" s="92" t="s">
        <v>97</v>
      </c>
      <c r="E69" s="93"/>
      <c r="F69" s="93"/>
      <c r="G69" s="93"/>
      <c r="H69" s="93"/>
      <c r="I69" s="93"/>
      <c r="J69" s="94">
        <f>J403</f>
        <v>0</v>
      </c>
      <c r="L69" s="91"/>
    </row>
    <row r="70" spans="2:12" s="1" customFormat="1" ht="21.75" customHeight="1">
      <c r="B70" s="28"/>
      <c r="L70" s="28"/>
    </row>
    <row r="71" spans="2:12" s="1" customFormat="1" ht="6.95" customHeigh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28"/>
    </row>
    <row r="75" spans="2:12" s="1" customFormat="1" ht="6.9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8"/>
    </row>
    <row r="76" spans="2:12" s="1" customFormat="1" ht="24.95" customHeight="1">
      <c r="B76" s="28"/>
      <c r="C76" s="17" t="s">
        <v>98</v>
      </c>
      <c r="L76" s="28"/>
    </row>
    <row r="77" spans="2:12" s="1" customFormat="1" ht="6.95" customHeight="1">
      <c r="B77" s="28"/>
      <c r="L77" s="28"/>
    </row>
    <row r="78" spans="2:12" s="1" customFormat="1" ht="12" customHeight="1">
      <c r="B78" s="28"/>
      <c r="C78" s="23" t="s">
        <v>17</v>
      </c>
      <c r="L78" s="28"/>
    </row>
    <row r="79" spans="2:12" s="1" customFormat="1" ht="16.5" customHeight="1">
      <c r="B79" s="28"/>
      <c r="E79" s="259" t="str">
        <f>E7</f>
        <v>Výstavba nových fotovoltaických zdrojů v lokalitě SSM Hranice</v>
      </c>
      <c r="F79" s="260"/>
      <c r="G79" s="260"/>
      <c r="H79" s="260"/>
      <c r="L79" s="28"/>
    </row>
    <row r="80" spans="2:12" s="1" customFormat="1" ht="12" customHeight="1">
      <c r="B80" s="28"/>
      <c r="C80" s="23" t="s">
        <v>82</v>
      </c>
      <c r="L80" s="28"/>
    </row>
    <row r="81" spans="2:65" s="1" customFormat="1" ht="16.5" customHeight="1">
      <c r="B81" s="28"/>
      <c r="E81" s="240" t="str">
        <f>E9</f>
        <v>01 -  FVE SSM Hranice</v>
      </c>
      <c r="F81" s="261"/>
      <c r="G81" s="261"/>
      <c r="H81" s="261"/>
      <c r="L81" s="28"/>
    </row>
    <row r="82" spans="2:65" s="1" customFormat="1" ht="6.95" customHeight="1">
      <c r="B82" s="28"/>
      <c r="L82" s="28"/>
    </row>
    <row r="83" spans="2:65" s="1" customFormat="1" ht="12" customHeight="1">
      <c r="B83" s="28"/>
      <c r="C83" s="23" t="s">
        <v>21</v>
      </c>
      <c r="F83" s="21" t="str">
        <f>F12</f>
        <v xml:space="preserve"> </v>
      </c>
      <c r="I83" s="23" t="s">
        <v>23</v>
      </c>
      <c r="J83" s="45" t="str">
        <f>IF(J12="","",J12)</f>
        <v>28. 7. 2025</v>
      </c>
      <c r="L83" s="28"/>
    </row>
    <row r="84" spans="2:65" s="1" customFormat="1" ht="6.95" customHeight="1">
      <c r="B84" s="28"/>
      <c r="L84" s="28"/>
    </row>
    <row r="85" spans="2:65" s="1" customFormat="1" ht="15.2" customHeight="1">
      <c r="B85" s="28"/>
      <c r="C85" s="23" t="s">
        <v>25</v>
      </c>
      <c r="F85" s="21" t="str">
        <f>E15</f>
        <v xml:space="preserve"> </v>
      </c>
      <c r="I85" s="23" t="s">
        <v>31</v>
      </c>
      <c r="J85" s="26" t="str">
        <f>E21</f>
        <v>DEVYKO s.r.o.</v>
      </c>
      <c r="L85" s="28"/>
    </row>
    <row r="86" spans="2:65" s="1" customFormat="1" ht="15.2" customHeight="1">
      <c r="B86" s="28"/>
      <c r="C86" s="23" t="s">
        <v>29</v>
      </c>
      <c r="F86" s="21" t="str">
        <f>IF(E18="","",E18)</f>
        <v>Vyplň údaj</v>
      </c>
      <c r="I86" s="23" t="s">
        <v>34</v>
      </c>
      <c r="J86" s="26" t="str">
        <f>E24</f>
        <v xml:space="preserve"> </v>
      </c>
      <c r="L86" s="28"/>
    </row>
    <row r="87" spans="2:65" s="1" customFormat="1" ht="10.35" customHeight="1">
      <c r="B87" s="28"/>
      <c r="L87" s="28"/>
    </row>
    <row r="88" spans="2:65" s="9" customFormat="1" ht="29.25" customHeight="1">
      <c r="B88" s="95"/>
      <c r="C88" s="96" t="s">
        <v>99</v>
      </c>
      <c r="D88" s="97" t="s">
        <v>56</v>
      </c>
      <c r="E88" s="97" t="s">
        <v>52</v>
      </c>
      <c r="F88" s="97" t="s">
        <v>53</v>
      </c>
      <c r="G88" s="97" t="s">
        <v>100</v>
      </c>
      <c r="H88" s="97" t="s">
        <v>101</v>
      </c>
      <c r="I88" s="97" t="s">
        <v>102</v>
      </c>
      <c r="J88" s="98" t="s">
        <v>86</v>
      </c>
      <c r="K88" s="99" t="s">
        <v>103</v>
      </c>
      <c r="L88" s="95"/>
      <c r="M88" s="52" t="s">
        <v>3</v>
      </c>
      <c r="N88" s="53" t="s">
        <v>41</v>
      </c>
      <c r="O88" s="53" t="s">
        <v>104</v>
      </c>
      <c r="P88" s="53" t="s">
        <v>105</v>
      </c>
      <c r="Q88" s="53" t="s">
        <v>106</v>
      </c>
      <c r="R88" s="53" t="s">
        <v>107</v>
      </c>
      <c r="S88" s="53" t="s">
        <v>108</v>
      </c>
      <c r="T88" s="54" t="s">
        <v>109</v>
      </c>
    </row>
    <row r="89" spans="2:65" s="1" customFormat="1" ht="22.9" customHeight="1">
      <c r="B89" s="28"/>
      <c r="C89" s="57" t="s">
        <v>110</v>
      </c>
      <c r="J89" s="100">
        <f>BK89</f>
        <v>0</v>
      </c>
      <c r="L89" s="28"/>
      <c r="M89" s="55"/>
      <c r="N89" s="46"/>
      <c r="O89" s="46"/>
      <c r="P89" s="101">
        <f>P90+P99+P132+P159+P208+P215+P270+P289+P314+P403</f>
        <v>0</v>
      </c>
      <c r="Q89" s="46"/>
      <c r="R89" s="101">
        <f>R90+R99+R132+R159+R208+R215+R270+R289+R314+R403</f>
        <v>0</v>
      </c>
      <c r="S89" s="46"/>
      <c r="T89" s="102">
        <f>T90+T99+T132+T159+T208+T215+T270+T289+T314+T403</f>
        <v>0</v>
      </c>
      <c r="AT89" s="13" t="s">
        <v>70</v>
      </c>
      <c r="AU89" s="13" t="s">
        <v>87</v>
      </c>
      <c r="BK89" s="103">
        <f>BK90+BK99+BK132+BK159+BK208+BK215+BK270+BK289+BK314+BK403</f>
        <v>0</v>
      </c>
    </row>
    <row r="90" spans="2:65" s="10" customFormat="1" ht="25.9" customHeight="1">
      <c r="B90" s="104"/>
      <c r="D90" s="105" t="s">
        <v>70</v>
      </c>
      <c r="E90" s="106" t="s">
        <v>111</v>
      </c>
      <c r="F90" s="106" t="s">
        <v>112</v>
      </c>
      <c r="I90" s="107"/>
      <c r="J90" s="108">
        <f>BK90</f>
        <v>0</v>
      </c>
      <c r="L90" s="104"/>
      <c r="M90" s="109"/>
      <c r="P90" s="110">
        <f>SUM(P91:P98)</f>
        <v>0</v>
      </c>
      <c r="R90" s="110">
        <f>SUM(R91:R98)</f>
        <v>0</v>
      </c>
      <c r="T90" s="111">
        <f>SUM(T91:T98)</f>
        <v>0</v>
      </c>
      <c r="AR90" s="105" t="s">
        <v>80</v>
      </c>
      <c r="AT90" s="112" t="s">
        <v>70</v>
      </c>
      <c r="AU90" s="112" t="s">
        <v>71</v>
      </c>
      <c r="AY90" s="105" t="s">
        <v>113</v>
      </c>
      <c r="BK90" s="113">
        <f>SUM(BK91:BK98)</f>
        <v>0</v>
      </c>
    </row>
    <row r="91" spans="2:65" s="1" customFormat="1" ht="16.5" customHeight="1">
      <c r="B91" s="114"/>
      <c r="C91" s="115" t="s">
        <v>78</v>
      </c>
      <c r="D91" s="115" t="s">
        <v>114</v>
      </c>
      <c r="E91" s="116" t="s">
        <v>115</v>
      </c>
      <c r="F91" s="117" t="s">
        <v>116</v>
      </c>
      <c r="G91" s="118" t="s">
        <v>117</v>
      </c>
      <c r="H91" s="119">
        <v>1716</v>
      </c>
      <c r="I91" s="120"/>
      <c r="J91" s="121">
        <f>ROUND(I91*H91,2)</f>
        <v>0</v>
      </c>
      <c r="K91" s="122"/>
      <c r="L91" s="28"/>
      <c r="M91" s="123" t="s">
        <v>3</v>
      </c>
      <c r="N91" s="124" t="s">
        <v>42</v>
      </c>
      <c r="P91" s="125">
        <f>O91*H91</f>
        <v>0</v>
      </c>
      <c r="Q91" s="125">
        <v>0</v>
      </c>
      <c r="R91" s="125">
        <f>Q91*H91</f>
        <v>0</v>
      </c>
      <c r="S91" s="125">
        <v>0</v>
      </c>
      <c r="T91" s="126">
        <f>S91*H91</f>
        <v>0</v>
      </c>
      <c r="AR91" s="127" t="s">
        <v>118</v>
      </c>
      <c r="AT91" s="127" t="s">
        <v>114</v>
      </c>
      <c r="AU91" s="127" t="s">
        <v>78</v>
      </c>
      <c r="AY91" s="13" t="s">
        <v>113</v>
      </c>
      <c r="BE91" s="128">
        <f>IF(N91="základní",J91,0)</f>
        <v>0</v>
      </c>
      <c r="BF91" s="128">
        <f>IF(N91="snížená",J91,0)</f>
        <v>0</v>
      </c>
      <c r="BG91" s="128">
        <f>IF(N91="zákl. přenesená",J91,0)</f>
        <v>0</v>
      </c>
      <c r="BH91" s="128">
        <f>IF(N91="sníž. přenesená",J91,0)</f>
        <v>0</v>
      </c>
      <c r="BI91" s="128">
        <f>IF(N91="nulová",J91,0)</f>
        <v>0</v>
      </c>
      <c r="BJ91" s="13" t="s">
        <v>78</v>
      </c>
      <c r="BK91" s="128">
        <f>ROUND(I91*H91,2)</f>
        <v>0</v>
      </c>
      <c r="BL91" s="13" t="s">
        <v>118</v>
      </c>
      <c r="BM91" s="127" t="s">
        <v>80</v>
      </c>
    </row>
    <row r="92" spans="2:65" s="1" customFormat="1" ht="11.25">
      <c r="B92" s="28"/>
      <c r="D92" s="129" t="s">
        <v>119</v>
      </c>
      <c r="F92" s="130" t="s">
        <v>116</v>
      </c>
      <c r="I92" s="131"/>
      <c r="L92" s="28"/>
      <c r="M92" s="132"/>
      <c r="T92" s="49"/>
      <c r="AT92" s="13" t="s">
        <v>119</v>
      </c>
      <c r="AU92" s="13" t="s">
        <v>78</v>
      </c>
    </row>
    <row r="93" spans="2:65" s="1" customFormat="1" ht="16.5" customHeight="1">
      <c r="B93" s="114"/>
      <c r="C93" s="115" t="s">
        <v>80</v>
      </c>
      <c r="D93" s="115" t="s">
        <v>114</v>
      </c>
      <c r="E93" s="116" t="s">
        <v>120</v>
      </c>
      <c r="F93" s="117" t="s">
        <v>121</v>
      </c>
      <c r="G93" s="118" t="s">
        <v>117</v>
      </c>
      <c r="H93" s="119">
        <v>1716</v>
      </c>
      <c r="I93" s="120"/>
      <c r="J93" s="121">
        <f>ROUND(I93*H93,2)</f>
        <v>0</v>
      </c>
      <c r="K93" s="122"/>
      <c r="L93" s="28"/>
      <c r="M93" s="123" t="s">
        <v>3</v>
      </c>
      <c r="N93" s="124" t="s">
        <v>42</v>
      </c>
      <c r="P93" s="125">
        <f>O93*H93</f>
        <v>0</v>
      </c>
      <c r="Q93" s="125">
        <v>0</v>
      </c>
      <c r="R93" s="125">
        <f>Q93*H93</f>
        <v>0</v>
      </c>
      <c r="S93" s="125">
        <v>0</v>
      </c>
      <c r="T93" s="126">
        <f>S93*H93</f>
        <v>0</v>
      </c>
      <c r="AR93" s="127" t="s">
        <v>118</v>
      </c>
      <c r="AT93" s="127" t="s">
        <v>114</v>
      </c>
      <c r="AU93" s="127" t="s">
        <v>78</v>
      </c>
      <c r="AY93" s="13" t="s">
        <v>113</v>
      </c>
      <c r="BE93" s="128">
        <f>IF(N93="základní",J93,0)</f>
        <v>0</v>
      </c>
      <c r="BF93" s="128">
        <f>IF(N93="snížená",J93,0)</f>
        <v>0</v>
      </c>
      <c r="BG93" s="128">
        <f>IF(N93="zákl. přenesená",J93,0)</f>
        <v>0</v>
      </c>
      <c r="BH93" s="128">
        <f>IF(N93="sníž. přenesená",J93,0)</f>
        <v>0</v>
      </c>
      <c r="BI93" s="128">
        <f>IF(N93="nulová",J93,0)</f>
        <v>0</v>
      </c>
      <c r="BJ93" s="13" t="s">
        <v>78</v>
      </c>
      <c r="BK93" s="128">
        <f>ROUND(I93*H93,2)</f>
        <v>0</v>
      </c>
      <c r="BL93" s="13" t="s">
        <v>118</v>
      </c>
      <c r="BM93" s="127" t="s">
        <v>122</v>
      </c>
    </row>
    <row r="94" spans="2:65" s="1" customFormat="1" ht="11.25">
      <c r="B94" s="28"/>
      <c r="D94" s="129" t="s">
        <v>119</v>
      </c>
      <c r="F94" s="130" t="s">
        <v>123</v>
      </c>
      <c r="I94" s="131"/>
      <c r="L94" s="28"/>
      <c r="M94" s="132"/>
      <c r="T94" s="49"/>
      <c r="AT94" s="13" t="s">
        <v>119</v>
      </c>
      <c r="AU94" s="13" t="s">
        <v>78</v>
      </c>
    </row>
    <row r="95" spans="2:65" s="1" customFormat="1" ht="16.5" customHeight="1">
      <c r="B95" s="114"/>
      <c r="C95" s="115" t="s">
        <v>124</v>
      </c>
      <c r="D95" s="115" t="s">
        <v>114</v>
      </c>
      <c r="E95" s="116" t="s">
        <v>125</v>
      </c>
      <c r="F95" s="117" t="s">
        <v>126</v>
      </c>
      <c r="G95" s="118" t="s">
        <v>127</v>
      </c>
      <c r="H95" s="119">
        <v>12</v>
      </c>
      <c r="I95" s="120"/>
      <c r="J95" s="121">
        <f>ROUND(I95*H95,2)</f>
        <v>0</v>
      </c>
      <c r="K95" s="122"/>
      <c r="L95" s="28"/>
      <c r="M95" s="123" t="s">
        <v>3</v>
      </c>
      <c r="N95" s="124" t="s">
        <v>42</v>
      </c>
      <c r="P95" s="125">
        <f>O95*H95</f>
        <v>0</v>
      </c>
      <c r="Q95" s="125">
        <v>0</v>
      </c>
      <c r="R95" s="125">
        <f>Q95*H95</f>
        <v>0</v>
      </c>
      <c r="S95" s="125">
        <v>0</v>
      </c>
      <c r="T95" s="126">
        <f>S95*H95</f>
        <v>0</v>
      </c>
      <c r="AR95" s="127" t="s">
        <v>118</v>
      </c>
      <c r="AT95" s="127" t="s">
        <v>114</v>
      </c>
      <c r="AU95" s="127" t="s">
        <v>78</v>
      </c>
      <c r="AY95" s="13" t="s">
        <v>113</v>
      </c>
      <c r="BE95" s="128">
        <f>IF(N95="základní",J95,0)</f>
        <v>0</v>
      </c>
      <c r="BF95" s="128">
        <f>IF(N95="snížená",J95,0)</f>
        <v>0</v>
      </c>
      <c r="BG95" s="128">
        <f>IF(N95="zákl. přenesená",J95,0)</f>
        <v>0</v>
      </c>
      <c r="BH95" s="128">
        <f>IF(N95="sníž. přenesená",J95,0)</f>
        <v>0</v>
      </c>
      <c r="BI95" s="128">
        <f>IF(N95="nulová",J95,0)</f>
        <v>0</v>
      </c>
      <c r="BJ95" s="13" t="s">
        <v>78</v>
      </c>
      <c r="BK95" s="128">
        <f>ROUND(I95*H95,2)</f>
        <v>0</v>
      </c>
      <c r="BL95" s="13" t="s">
        <v>118</v>
      </c>
      <c r="BM95" s="127" t="s">
        <v>128</v>
      </c>
    </row>
    <row r="96" spans="2:65" s="1" customFormat="1" ht="11.25">
      <c r="B96" s="28"/>
      <c r="D96" s="129" t="s">
        <v>119</v>
      </c>
      <c r="F96" s="130" t="s">
        <v>126</v>
      </c>
      <c r="I96" s="131"/>
      <c r="L96" s="28"/>
      <c r="M96" s="132"/>
      <c r="T96" s="49"/>
      <c r="AT96" s="13" t="s">
        <v>119</v>
      </c>
      <c r="AU96" s="13" t="s">
        <v>78</v>
      </c>
    </row>
    <row r="97" spans="2:65" s="1" customFormat="1" ht="16.5" customHeight="1">
      <c r="B97" s="114"/>
      <c r="C97" s="271" t="s">
        <v>122</v>
      </c>
      <c r="D97" s="271" t="s">
        <v>114</v>
      </c>
      <c r="E97" s="272" t="s">
        <v>129</v>
      </c>
      <c r="F97" s="273" t="s">
        <v>130</v>
      </c>
      <c r="G97" s="274" t="s">
        <v>131</v>
      </c>
      <c r="H97" s="275">
        <v>1</v>
      </c>
      <c r="I97" s="276"/>
      <c r="J97" s="277">
        <f>ROUND(I97*H97,2)</f>
        <v>0</v>
      </c>
      <c r="K97" s="122"/>
      <c r="L97" s="28"/>
      <c r="M97" s="123" t="s">
        <v>3</v>
      </c>
      <c r="N97" s="124" t="s">
        <v>42</v>
      </c>
      <c r="P97" s="125">
        <f>O97*H97</f>
        <v>0</v>
      </c>
      <c r="Q97" s="125">
        <v>0</v>
      </c>
      <c r="R97" s="125">
        <f>Q97*H97</f>
        <v>0</v>
      </c>
      <c r="S97" s="125">
        <v>0</v>
      </c>
      <c r="T97" s="126">
        <f>S97*H97</f>
        <v>0</v>
      </c>
      <c r="AR97" s="127" t="s">
        <v>118</v>
      </c>
      <c r="AT97" s="127" t="s">
        <v>114</v>
      </c>
      <c r="AU97" s="127" t="s">
        <v>78</v>
      </c>
      <c r="AY97" s="13" t="s">
        <v>113</v>
      </c>
      <c r="BE97" s="128">
        <f>IF(N97="základní",J97,0)</f>
        <v>0</v>
      </c>
      <c r="BF97" s="128">
        <f>IF(N97="snížená",J97,0)</f>
        <v>0</v>
      </c>
      <c r="BG97" s="128">
        <f>IF(N97="zákl. přenesená",J97,0)</f>
        <v>0</v>
      </c>
      <c r="BH97" s="128">
        <f>IF(N97="sníž. přenesená",J97,0)</f>
        <v>0</v>
      </c>
      <c r="BI97" s="128">
        <f>IF(N97="nulová",J97,0)</f>
        <v>0</v>
      </c>
      <c r="BJ97" s="13" t="s">
        <v>78</v>
      </c>
      <c r="BK97" s="128">
        <f>ROUND(I97*H97,2)</f>
        <v>0</v>
      </c>
      <c r="BL97" s="13" t="s">
        <v>118</v>
      </c>
      <c r="BM97" s="127" t="s">
        <v>132</v>
      </c>
    </row>
    <row r="98" spans="2:65" s="1" customFormat="1" ht="11.25">
      <c r="B98" s="28"/>
      <c r="D98" s="129" t="s">
        <v>119</v>
      </c>
      <c r="F98" s="130" t="s">
        <v>133</v>
      </c>
      <c r="I98" s="131"/>
      <c r="L98" s="28"/>
      <c r="M98" s="132"/>
      <c r="T98" s="49"/>
      <c r="AT98" s="13" t="s">
        <v>119</v>
      </c>
      <c r="AU98" s="13" t="s">
        <v>78</v>
      </c>
    </row>
    <row r="99" spans="2:65" s="10" customFormat="1" ht="25.9" customHeight="1">
      <c r="B99" s="104"/>
      <c r="D99" s="105" t="s">
        <v>70</v>
      </c>
      <c r="E99" s="106" t="s">
        <v>134</v>
      </c>
      <c r="F99" s="106" t="s">
        <v>135</v>
      </c>
      <c r="I99" s="107"/>
      <c r="J99" s="108">
        <f>BK99</f>
        <v>0</v>
      </c>
      <c r="L99" s="104"/>
      <c r="M99" s="109"/>
      <c r="P99" s="110">
        <f>SUM(P100:P131)</f>
        <v>0</v>
      </c>
      <c r="R99" s="110">
        <f>SUM(R100:R131)</f>
        <v>0</v>
      </c>
      <c r="T99" s="111">
        <f>SUM(T100:T131)</f>
        <v>0</v>
      </c>
      <c r="AR99" s="105" t="s">
        <v>78</v>
      </c>
      <c r="AT99" s="112" t="s">
        <v>70</v>
      </c>
      <c r="AU99" s="112" t="s">
        <v>71</v>
      </c>
      <c r="AY99" s="105" t="s">
        <v>113</v>
      </c>
      <c r="BK99" s="113">
        <f>SUM(BK100:BK131)</f>
        <v>0</v>
      </c>
    </row>
    <row r="100" spans="2:65" s="1" customFormat="1" ht="16.5" customHeight="1">
      <c r="B100" s="114"/>
      <c r="C100" s="115" t="s">
        <v>136</v>
      </c>
      <c r="D100" s="115" t="s">
        <v>114</v>
      </c>
      <c r="E100" s="116" t="s">
        <v>137</v>
      </c>
      <c r="F100" s="117" t="s">
        <v>138</v>
      </c>
      <c r="G100" s="118" t="s">
        <v>131</v>
      </c>
      <c r="H100" s="119">
        <v>1</v>
      </c>
      <c r="I100" s="120"/>
      <c r="J100" s="121">
        <f>ROUND(I100*H100,2)</f>
        <v>0</v>
      </c>
      <c r="K100" s="122"/>
      <c r="L100" s="28"/>
      <c r="M100" s="123" t="s">
        <v>3</v>
      </c>
      <c r="N100" s="124" t="s">
        <v>42</v>
      </c>
      <c r="P100" s="125">
        <f>O100*H100</f>
        <v>0</v>
      </c>
      <c r="Q100" s="125">
        <v>0</v>
      </c>
      <c r="R100" s="125">
        <f>Q100*H100</f>
        <v>0</v>
      </c>
      <c r="S100" s="125">
        <v>0</v>
      </c>
      <c r="T100" s="126">
        <f>S100*H100</f>
        <v>0</v>
      </c>
      <c r="AR100" s="127" t="s">
        <v>122</v>
      </c>
      <c r="AT100" s="127" t="s">
        <v>114</v>
      </c>
      <c r="AU100" s="127" t="s">
        <v>78</v>
      </c>
      <c r="AY100" s="13" t="s">
        <v>113</v>
      </c>
      <c r="BE100" s="128">
        <f>IF(N100="základní",J100,0)</f>
        <v>0</v>
      </c>
      <c r="BF100" s="128">
        <f>IF(N100="snížená",J100,0)</f>
        <v>0</v>
      </c>
      <c r="BG100" s="128">
        <f>IF(N100="zákl. přenesená",J100,0)</f>
        <v>0</v>
      </c>
      <c r="BH100" s="128">
        <f>IF(N100="sníž. přenesená",J100,0)</f>
        <v>0</v>
      </c>
      <c r="BI100" s="128">
        <f>IF(N100="nulová",J100,0)</f>
        <v>0</v>
      </c>
      <c r="BJ100" s="13" t="s">
        <v>78</v>
      </c>
      <c r="BK100" s="128">
        <f>ROUND(I100*H100,2)</f>
        <v>0</v>
      </c>
      <c r="BL100" s="13" t="s">
        <v>122</v>
      </c>
      <c r="BM100" s="127" t="s">
        <v>139</v>
      </c>
    </row>
    <row r="101" spans="2:65" s="1" customFormat="1" ht="11.25">
      <c r="B101" s="28"/>
      <c r="D101" s="129" t="s">
        <v>119</v>
      </c>
      <c r="F101" s="130" t="s">
        <v>138</v>
      </c>
      <c r="I101" s="131"/>
      <c r="L101" s="28"/>
      <c r="M101" s="132"/>
      <c r="T101" s="49"/>
      <c r="AT101" s="13" t="s">
        <v>119</v>
      </c>
      <c r="AU101" s="13" t="s">
        <v>78</v>
      </c>
    </row>
    <row r="102" spans="2:65" s="1" customFormat="1" ht="16.5" customHeight="1">
      <c r="B102" s="114"/>
      <c r="C102" s="115" t="s">
        <v>128</v>
      </c>
      <c r="D102" s="115" t="s">
        <v>114</v>
      </c>
      <c r="E102" s="116" t="s">
        <v>140</v>
      </c>
      <c r="F102" s="117" t="s">
        <v>141</v>
      </c>
      <c r="G102" s="118" t="s">
        <v>131</v>
      </c>
      <c r="H102" s="119">
        <v>1</v>
      </c>
      <c r="I102" s="120"/>
      <c r="J102" s="121">
        <f>ROUND(I102*H102,2)</f>
        <v>0</v>
      </c>
      <c r="K102" s="122"/>
      <c r="L102" s="28"/>
      <c r="M102" s="123" t="s">
        <v>3</v>
      </c>
      <c r="N102" s="124" t="s">
        <v>42</v>
      </c>
      <c r="P102" s="125">
        <f>O102*H102</f>
        <v>0</v>
      </c>
      <c r="Q102" s="125">
        <v>0</v>
      </c>
      <c r="R102" s="125">
        <f>Q102*H102</f>
        <v>0</v>
      </c>
      <c r="S102" s="125">
        <v>0</v>
      </c>
      <c r="T102" s="126">
        <f>S102*H102</f>
        <v>0</v>
      </c>
      <c r="AR102" s="127" t="s">
        <v>122</v>
      </c>
      <c r="AT102" s="127" t="s">
        <v>114</v>
      </c>
      <c r="AU102" s="127" t="s">
        <v>78</v>
      </c>
      <c r="AY102" s="13" t="s">
        <v>113</v>
      </c>
      <c r="BE102" s="128">
        <f>IF(N102="základní",J102,0)</f>
        <v>0</v>
      </c>
      <c r="BF102" s="128">
        <f>IF(N102="snížená",J102,0)</f>
        <v>0</v>
      </c>
      <c r="BG102" s="128">
        <f>IF(N102="zákl. přenesená",J102,0)</f>
        <v>0</v>
      </c>
      <c r="BH102" s="128">
        <f>IF(N102="sníž. přenesená",J102,0)</f>
        <v>0</v>
      </c>
      <c r="BI102" s="128">
        <f>IF(N102="nulová",J102,0)</f>
        <v>0</v>
      </c>
      <c r="BJ102" s="13" t="s">
        <v>78</v>
      </c>
      <c r="BK102" s="128">
        <f>ROUND(I102*H102,2)</f>
        <v>0</v>
      </c>
      <c r="BL102" s="13" t="s">
        <v>122</v>
      </c>
      <c r="BM102" s="127" t="s">
        <v>142</v>
      </c>
    </row>
    <row r="103" spans="2:65" s="1" customFormat="1" ht="11.25">
      <c r="B103" s="28"/>
      <c r="D103" s="129" t="s">
        <v>119</v>
      </c>
      <c r="F103" s="130" t="s">
        <v>141</v>
      </c>
      <c r="I103" s="131"/>
      <c r="L103" s="28"/>
      <c r="M103" s="132"/>
      <c r="T103" s="49"/>
      <c r="AT103" s="13" t="s">
        <v>119</v>
      </c>
      <c r="AU103" s="13" t="s">
        <v>78</v>
      </c>
    </row>
    <row r="104" spans="2:65" s="1" customFormat="1" ht="16.5" customHeight="1">
      <c r="B104" s="114"/>
      <c r="C104" s="115" t="s">
        <v>143</v>
      </c>
      <c r="D104" s="115" t="s">
        <v>114</v>
      </c>
      <c r="E104" s="116" t="s">
        <v>144</v>
      </c>
      <c r="F104" s="117" t="s">
        <v>145</v>
      </c>
      <c r="G104" s="118" t="s">
        <v>131</v>
      </c>
      <c r="H104" s="119">
        <v>1</v>
      </c>
      <c r="I104" s="120"/>
      <c r="J104" s="121">
        <f>ROUND(I104*H104,2)</f>
        <v>0</v>
      </c>
      <c r="K104" s="122"/>
      <c r="L104" s="28"/>
      <c r="M104" s="123" t="s">
        <v>3</v>
      </c>
      <c r="N104" s="124" t="s">
        <v>42</v>
      </c>
      <c r="P104" s="125">
        <f>O104*H104</f>
        <v>0</v>
      </c>
      <c r="Q104" s="125">
        <v>0</v>
      </c>
      <c r="R104" s="125">
        <f>Q104*H104</f>
        <v>0</v>
      </c>
      <c r="S104" s="125">
        <v>0</v>
      </c>
      <c r="T104" s="126">
        <f>S104*H104</f>
        <v>0</v>
      </c>
      <c r="AR104" s="127" t="s">
        <v>122</v>
      </c>
      <c r="AT104" s="127" t="s">
        <v>114</v>
      </c>
      <c r="AU104" s="127" t="s">
        <v>78</v>
      </c>
      <c r="AY104" s="13" t="s">
        <v>113</v>
      </c>
      <c r="BE104" s="128">
        <f>IF(N104="základní",J104,0)</f>
        <v>0</v>
      </c>
      <c r="BF104" s="128">
        <f>IF(N104="snížená",J104,0)</f>
        <v>0</v>
      </c>
      <c r="BG104" s="128">
        <f>IF(N104="zákl. přenesená",J104,0)</f>
        <v>0</v>
      </c>
      <c r="BH104" s="128">
        <f>IF(N104="sníž. přenesená",J104,0)</f>
        <v>0</v>
      </c>
      <c r="BI104" s="128">
        <f>IF(N104="nulová",J104,0)</f>
        <v>0</v>
      </c>
      <c r="BJ104" s="13" t="s">
        <v>78</v>
      </c>
      <c r="BK104" s="128">
        <f>ROUND(I104*H104,2)</f>
        <v>0</v>
      </c>
      <c r="BL104" s="13" t="s">
        <v>122</v>
      </c>
      <c r="BM104" s="127" t="s">
        <v>9</v>
      </c>
    </row>
    <row r="105" spans="2:65" s="1" customFormat="1" ht="11.25">
      <c r="B105" s="28"/>
      <c r="D105" s="129" t="s">
        <v>119</v>
      </c>
      <c r="F105" s="130" t="s">
        <v>145</v>
      </c>
      <c r="I105" s="131"/>
      <c r="L105" s="28"/>
      <c r="M105" s="132"/>
      <c r="T105" s="49"/>
      <c r="AT105" s="13" t="s">
        <v>119</v>
      </c>
      <c r="AU105" s="13" t="s">
        <v>78</v>
      </c>
    </row>
    <row r="106" spans="2:65" s="1" customFormat="1" ht="16.5" customHeight="1">
      <c r="B106" s="114"/>
      <c r="C106" s="115" t="s">
        <v>139</v>
      </c>
      <c r="D106" s="115" t="s">
        <v>114</v>
      </c>
      <c r="E106" s="116" t="s">
        <v>146</v>
      </c>
      <c r="F106" s="117" t="s">
        <v>147</v>
      </c>
      <c r="G106" s="118" t="s">
        <v>131</v>
      </c>
      <c r="H106" s="119">
        <v>1</v>
      </c>
      <c r="I106" s="120"/>
      <c r="J106" s="121">
        <f>ROUND(I106*H106,2)</f>
        <v>0</v>
      </c>
      <c r="K106" s="122"/>
      <c r="L106" s="28"/>
      <c r="M106" s="123" t="s">
        <v>3</v>
      </c>
      <c r="N106" s="124" t="s">
        <v>42</v>
      </c>
      <c r="P106" s="125">
        <f>O106*H106</f>
        <v>0</v>
      </c>
      <c r="Q106" s="125">
        <v>0</v>
      </c>
      <c r="R106" s="125">
        <f>Q106*H106</f>
        <v>0</v>
      </c>
      <c r="S106" s="125">
        <v>0</v>
      </c>
      <c r="T106" s="126">
        <f>S106*H106</f>
        <v>0</v>
      </c>
      <c r="AR106" s="127" t="s">
        <v>122</v>
      </c>
      <c r="AT106" s="127" t="s">
        <v>114</v>
      </c>
      <c r="AU106" s="127" t="s">
        <v>78</v>
      </c>
      <c r="AY106" s="13" t="s">
        <v>113</v>
      </c>
      <c r="BE106" s="128">
        <f>IF(N106="základní",J106,0)</f>
        <v>0</v>
      </c>
      <c r="BF106" s="128">
        <f>IF(N106="snížená",J106,0)</f>
        <v>0</v>
      </c>
      <c r="BG106" s="128">
        <f>IF(N106="zákl. přenesená",J106,0)</f>
        <v>0</v>
      </c>
      <c r="BH106" s="128">
        <f>IF(N106="sníž. přenesená",J106,0)</f>
        <v>0</v>
      </c>
      <c r="BI106" s="128">
        <f>IF(N106="nulová",J106,0)</f>
        <v>0</v>
      </c>
      <c r="BJ106" s="13" t="s">
        <v>78</v>
      </c>
      <c r="BK106" s="128">
        <f>ROUND(I106*H106,2)</f>
        <v>0</v>
      </c>
      <c r="BL106" s="13" t="s">
        <v>122</v>
      </c>
      <c r="BM106" s="127" t="s">
        <v>148</v>
      </c>
    </row>
    <row r="107" spans="2:65" s="1" customFormat="1" ht="11.25">
      <c r="B107" s="28"/>
      <c r="D107" s="129" t="s">
        <v>119</v>
      </c>
      <c r="F107" s="130" t="s">
        <v>147</v>
      </c>
      <c r="I107" s="131"/>
      <c r="L107" s="28"/>
      <c r="M107" s="132"/>
      <c r="T107" s="49"/>
      <c r="AT107" s="13" t="s">
        <v>119</v>
      </c>
      <c r="AU107" s="13" t="s">
        <v>78</v>
      </c>
    </row>
    <row r="108" spans="2:65" s="1" customFormat="1" ht="16.5" customHeight="1">
      <c r="B108" s="114"/>
      <c r="C108" s="115" t="s">
        <v>149</v>
      </c>
      <c r="D108" s="115" t="s">
        <v>114</v>
      </c>
      <c r="E108" s="116" t="s">
        <v>150</v>
      </c>
      <c r="F108" s="117" t="s">
        <v>151</v>
      </c>
      <c r="G108" s="118" t="s">
        <v>131</v>
      </c>
      <c r="H108" s="119">
        <v>1</v>
      </c>
      <c r="I108" s="120"/>
      <c r="J108" s="121">
        <f>ROUND(I108*H108,2)</f>
        <v>0</v>
      </c>
      <c r="K108" s="122"/>
      <c r="L108" s="28"/>
      <c r="M108" s="123" t="s">
        <v>3</v>
      </c>
      <c r="N108" s="124" t="s">
        <v>42</v>
      </c>
      <c r="P108" s="125">
        <f>O108*H108</f>
        <v>0</v>
      </c>
      <c r="Q108" s="125">
        <v>0</v>
      </c>
      <c r="R108" s="125">
        <f>Q108*H108</f>
        <v>0</v>
      </c>
      <c r="S108" s="125">
        <v>0</v>
      </c>
      <c r="T108" s="126">
        <f>S108*H108</f>
        <v>0</v>
      </c>
      <c r="AR108" s="127" t="s">
        <v>122</v>
      </c>
      <c r="AT108" s="127" t="s">
        <v>114</v>
      </c>
      <c r="AU108" s="127" t="s">
        <v>78</v>
      </c>
      <c r="AY108" s="13" t="s">
        <v>113</v>
      </c>
      <c r="BE108" s="128">
        <f>IF(N108="základní",J108,0)</f>
        <v>0</v>
      </c>
      <c r="BF108" s="128">
        <f>IF(N108="snížená",J108,0)</f>
        <v>0</v>
      </c>
      <c r="BG108" s="128">
        <f>IF(N108="zákl. přenesená",J108,0)</f>
        <v>0</v>
      </c>
      <c r="BH108" s="128">
        <f>IF(N108="sníž. přenesená",J108,0)</f>
        <v>0</v>
      </c>
      <c r="BI108" s="128">
        <f>IF(N108="nulová",J108,0)</f>
        <v>0</v>
      </c>
      <c r="BJ108" s="13" t="s">
        <v>78</v>
      </c>
      <c r="BK108" s="128">
        <f>ROUND(I108*H108,2)</f>
        <v>0</v>
      </c>
      <c r="BL108" s="13" t="s">
        <v>122</v>
      </c>
      <c r="BM108" s="127" t="s">
        <v>118</v>
      </c>
    </row>
    <row r="109" spans="2:65" s="1" customFormat="1" ht="11.25">
      <c r="B109" s="28"/>
      <c r="D109" s="129" t="s">
        <v>119</v>
      </c>
      <c r="F109" s="130" t="s">
        <v>151</v>
      </c>
      <c r="I109" s="131"/>
      <c r="L109" s="28"/>
      <c r="M109" s="132"/>
      <c r="T109" s="49"/>
      <c r="AT109" s="13" t="s">
        <v>119</v>
      </c>
      <c r="AU109" s="13" t="s">
        <v>78</v>
      </c>
    </row>
    <row r="110" spans="2:65" s="1" customFormat="1" ht="16.5" customHeight="1">
      <c r="B110" s="114"/>
      <c r="C110" s="115" t="s">
        <v>142</v>
      </c>
      <c r="D110" s="115" t="s">
        <v>114</v>
      </c>
      <c r="E110" s="116" t="s">
        <v>152</v>
      </c>
      <c r="F110" s="117" t="s">
        <v>153</v>
      </c>
      <c r="G110" s="118" t="s">
        <v>154</v>
      </c>
      <c r="H110" s="119">
        <v>30</v>
      </c>
      <c r="I110" s="120"/>
      <c r="J110" s="121">
        <f>ROUND(I110*H110,2)</f>
        <v>0</v>
      </c>
      <c r="K110" s="122"/>
      <c r="L110" s="28"/>
      <c r="M110" s="123" t="s">
        <v>3</v>
      </c>
      <c r="N110" s="124" t="s">
        <v>42</v>
      </c>
      <c r="P110" s="125">
        <f>O110*H110</f>
        <v>0</v>
      </c>
      <c r="Q110" s="125">
        <v>0</v>
      </c>
      <c r="R110" s="125">
        <f>Q110*H110</f>
        <v>0</v>
      </c>
      <c r="S110" s="125">
        <v>0</v>
      </c>
      <c r="T110" s="126">
        <f>S110*H110</f>
        <v>0</v>
      </c>
      <c r="AR110" s="127" t="s">
        <v>122</v>
      </c>
      <c r="AT110" s="127" t="s">
        <v>114</v>
      </c>
      <c r="AU110" s="127" t="s">
        <v>78</v>
      </c>
      <c r="AY110" s="13" t="s">
        <v>113</v>
      </c>
      <c r="BE110" s="128">
        <f>IF(N110="základní",J110,0)</f>
        <v>0</v>
      </c>
      <c r="BF110" s="128">
        <f>IF(N110="snížená",J110,0)</f>
        <v>0</v>
      </c>
      <c r="BG110" s="128">
        <f>IF(N110="zákl. přenesená",J110,0)</f>
        <v>0</v>
      </c>
      <c r="BH110" s="128">
        <f>IF(N110="sníž. přenesená",J110,0)</f>
        <v>0</v>
      </c>
      <c r="BI110" s="128">
        <f>IF(N110="nulová",J110,0)</f>
        <v>0</v>
      </c>
      <c r="BJ110" s="13" t="s">
        <v>78</v>
      </c>
      <c r="BK110" s="128">
        <f>ROUND(I110*H110,2)</f>
        <v>0</v>
      </c>
      <c r="BL110" s="13" t="s">
        <v>122</v>
      </c>
      <c r="BM110" s="127" t="s">
        <v>155</v>
      </c>
    </row>
    <row r="111" spans="2:65" s="1" customFormat="1" ht="11.25">
      <c r="B111" s="28"/>
      <c r="D111" s="129" t="s">
        <v>119</v>
      </c>
      <c r="F111" s="130" t="s">
        <v>153</v>
      </c>
      <c r="I111" s="131"/>
      <c r="L111" s="28"/>
      <c r="M111" s="132"/>
      <c r="T111" s="49"/>
      <c r="AT111" s="13" t="s">
        <v>119</v>
      </c>
      <c r="AU111" s="13" t="s">
        <v>78</v>
      </c>
    </row>
    <row r="112" spans="2:65" s="1" customFormat="1" ht="16.5" customHeight="1">
      <c r="B112" s="114"/>
      <c r="C112" s="115" t="s">
        <v>156</v>
      </c>
      <c r="D112" s="115" t="s">
        <v>114</v>
      </c>
      <c r="E112" s="116" t="s">
        <v>157</v>
      </c>
      <c r="F112" s="117" t="s">
        <v>158</v>
      </c>
      <c r="G112" s="118" t="s">
        <v>154</v>
      </c>
      <c r="H112" s="119">
        <v>30</v>
      </c>
      <c r="I112" s="120"/>
      <c r="J112" s="121">
        <f>ROUND(I112*H112,2)</f>
        <v>0</v>
      </c>
      <c r="K112" s="122"/>
      <c r="L112" s="28"/>
      <c r="M112" s="123" t="s">
        <v>3</v>
      </c>
      <c r="N112" s="124" t="s">
        <v>42</v>
      </c>
      <c r="P112" s="125">
        <f>O112*H112</f>
        <v>0</v>
      </c>
      <c r="Q112" s="125">
        <v>0</v>
      </c>
      <c r="R112" s="125">
        <f>Q112*H112</f>
        <v>0</v>
      </c>
      <c r="S112" s="125">
        <v>0</v>
      </c>
      <c r="T112" s="126">
        <f>S112*H112</f>
        <v>0</v>
      </c>
      <c r="AR112" s="127" t="s">
        <v>122</v>
      </c>
      <c r="AT112" s="127" t="s">
        <v>114</v>
      </c>
      <c r="AU112" s="127" t="s">
        <v>78</v>
      </c>
      <c r="AY112" s="13" t="s">
        <v>113</v>
      </c>
      <c r="BE112" s="128">
        <f>IF(N112="základní",J112,0)</f>
        <v>0</v>
      </c>
      <c r="BF112" s="128">
        <f>IF(N112="snížená",J112,0)</f>
        <v>0</v>
      </c>
      <c r="BG112" s="128">
        <f>IF(N112="zákl. přenesená",J112,0)</f>
        <v>0</v>
      </c>
      <c r="BH112" s="128">
        <f>IF(N112="sníž. přenesená",J112,0)</f>
        <v>0</v>
      </c>
      <c r="BI112" s="128">
        <f>IF(N112="nulová",J112,0)</f>
        <v>0</v>
      </c>
      <c r="BJ112" s="13" t="s">
        <v>78</v>
      </c>
      <c r="BK112" s="128">
        <f>ROUND(I112*H112,2)</f>
        <v>0</v>
      </c>
      <c r="BL112" s="13" t="s">
        <v>122</v>
      </c>
      <c r="BM112" s="127" t="s">
        <v>159</v>
      </c>
    </row>
    <row r="113" spans="2:65" s="1" customFormat="1" ht="11.25">
      <c r="B113" s="28"/>
      <c r="D113" s="129" t="s">
        <v>119</v>
      </c>
      <c r="F113" s="130" t="s">
        <v>158</v>
      </c>
      <c r="I113" s="131"/>
      <c r="L113" s="28"/>
      <c r="M113" s="132"/>
      <c r="T113" s="49"/>
      <c r="AT113" s="13" t="s">
        <v>119</v>
      </c>
      <c r="AU113" s="13" t="s">
        <v>78</v>
      </c>
    </row>
    <row r="114" spans="2:65" s="1" customFormat="1" ht="16.5" customHeight="1">
      <c r="B114" s="114"/>
      <c r="C114" s="115" t="s">
        <v>9</v>
      </c>
      <c r="D114" s="115" t="s">
        <v>114</v>
      </c>
      <c r="E114" s="116" t="s">
        <v>160</v>
      </c>
      <c r="F114" s="117" t="s">
        <v>161</v>
      </c>
      <c r="G114" s="118" t="s">
        <v>154</v>
      </c>
      <c r="H114" s="119">
        <v>30</v>
      </c>
      <c r="I114" s="120"/>
      <c r="J114" s="121">
        <f>ROUND(I114*H114,2)</f>
        <v>0</v>
      </c>
      <c r="K114" s="122"/>
      <c r="L114" s="28"/>
      <c r="M114" s="123" t="s">
        <v>3</v>
      </c>
      <c r="N114" s="124" t="s">
        <v>42</v>
      </c>
      <c r="P114" s="125">
        <f>O114*H114</f>
        <v>0</v>
      </c>
      <c r="Q114" s="125">
        <v>0</v>
      </c>
      <c r="R114" s="125">
        <f>Q114*H114</f>
        <v>0</v>
      </c>
      <c r="S114" s="125">
        <v>0</v>
      </c>
      <c r="T114" s="126">
        <f>S114*H114</f>
        <v>0</v>
      </c>
      <c r="AR114" s="127" t="s">
        <v>122</v>
      </c>
      <c r="AT114" s="127" t="s">
        <v>114</v>
      </c>
      <c r="AU114" s="127" t="s">
        <v>78</v>
      </c>
      <c r="AY114" s="13" t="s">
        <v>113</v>
      </c>
      <c r="BE114" s="128">
        <f>IF(N114="základní",J114,0)</f>
        <v>0</v>
      </c>
      <c r="BF114" s="128">
        <f>IF(N114="snížená",J114,0)</f>
        <v>0</v>
      </c>
      <c r="BG114" s="128">
        <f>IF(N114="zákl. přenesená",J114,0)</f>
        <v>0</v>
      </c>
      <c r="BH114" s="128">
        <f>IF(N114="sníž. přenesená",J114,0)</f>
        <v>0</v>
      </c>
      <c r="BI114" s="128">
        <f>IF(N114="nulová",J114,0)</f>
        <v>0</v>
      </c>
      <c r="BJ114" s="13" t="s">
        <v>78</v>
      </c>
      <c r="BK114" s="128">
        <f>ROUND(I114*H114,2)</f>
        <v>0</v>
      </c>
      <c r="BL114" s="13" t="s">
        <v>122</v>
      </c>
      <c r="BM114" s="127" t="s">
        <v>162</v>
      </c>
    </row>
    <row r="115" spans="2:65" s="1" customFormat="1" ht="11.25">
      <c r="B115" s="28"/>
      <c r="D115" s="129" t="s">
        <v>119</v>
      </c>
      <c r="F115" s="130" t="s">
        <v>161</v>
      </c>
      <c r="I115" s="131"/>
      <c r="L115" s="28"/>
      <c r="M115" s="132"/>
      <c r="T115" s="49"/>
      <c r="AT115" s="13" t="s">
        <v>119</v>
      </c>
      <c r="AU115" s="13" t="s">
        <v>78</v>
      </c>
    </row>
    <row r="116" spans="2:65" s="1" customFormat="1" ht="16.5" customHeight="1">
      <c r="B116" s="114"/>
      <c r="C116" s="115" t="s">
        <v>163</v>
      </c>
      <c r="D116" s="115" t="s">
        <v>114</v>
      </c>
      <c r="E116" s="116" t="s">
        <v>164</v>
      </c>
      <c r="F116" s="117" t="s">
        <v>165</v>
      </c>
      <c r="G116" s="118" t="s">
        <v>154</v>
      </c>
      <c r="H116" s="119">
        <v>15</v>
      </c>
      <c r="I116" s="120"/>
      <c r="J116" s="121">
        <f>ROUND(I116*H116,2)</f>
        <v>0</v>
      </c>
      <c r="K116" s="122"/>
      <c r="L116" s="28"/>
      <c r="M116" s="123" t="s">
        <v>3</v>
      </c>
      <c r="N116" s="124" t="s">
        <v>42</v>
      </c>
      <c r="P116" s="125">
        <f>O116*H116</f>
        <v>0</v>
      </c>
      <c r="Q116" s="125">
        <v>0</v>
      </c>
      <c r="R116" s="125">
        <f>Q116*H116</f>
        <v>0</v>
      </c>
      <c r="S116" s="125">
        <v>0</v>
      </c>
      <c r="T116" s="126">
        <f>S116*H116</f>
        <v>0</v>
      </c>
      <c r="AR116" s="127" t="s">
        <v>122</v>
      </c>
      <c r="AT116" s="127" t="s">
        <v>114</v>
      </c>
      <c r="AU116" s="127" t="s">
        <v>78</v>
      </c>
      <c r="AY116" s="13" t="s">
        <v>113</v>
      </c>
      <c r="BE116" s="128">
        <f>IF(N116="základní",J116,0)</f>
        <v>0</v>
      </c>
      <c r="BF116" s="128">
        <f>IF(N116="snížená",J116,0)</f>
        <v>0</v>
      </c>
      <c r="BG116" s="128">
        <f>IF(N116="zákl. přenesená",J116,0)</f>
        <v>0</v>
      </c>
      <c r="BH116" s="128">
        <f>IF(N116="sníž. přenesená",J116,0)</f>
        <v>0</v>
      </c>
      <c r="BI116" s="128">
        <f>IF(N116="nulová",J116,0)</f>
        <v>0</v>
      </c>
      <c r="BJ116" s="13" t="s">
        <v>78</v>
      </c>
      <c r="BK116" s="128">
        <f>ROUND(I116*H116,2)</f>
        <v>0</v>
      </c>
      <c r="BL116" s="13" t="s">
        <v>122</v>
      </c>
      <c r="BM116" s="127" t="s">
        <v>166</v>
      </c>
    </row>
    <row r="117" spans="2:65" s="1" customFormat="1" ht="11.25">
      <c r="B117" s="28"/>
      <c r="D117" s="129" t="s">
        <v>119</v>
      </c>
      <c r="F117" s="130" t="s">
        <v>165</v>
      </c>
      <c r="I117" s="131"/>
      <c r="L117" s="28"/>
      <c r="M117" s="132"/>
      <c r="T117" s="49"/>
      <c r="AT117" s="13" t="s">
        <v>119</v>
      </c>
      <c r="AU117" s="13" t="s">
        <v>78</v>
      </c>
    </row>
    <row r="118" spans="2:65" s="1" customFormat="1" ht="16.5" customHeight="1">
      <c r="B118" s="114"/>
      <c r="C118" s="115" t="s">
        <v>148</v>
      </c>
      <c r="D118" s="115" t="s">
        <v>114</v>
      </c>
      <c r="E118" s="116" t="s">
        <v>167</v>
      </c>
      <c r="F118" s="117" t="s">
        <v>168</v>
      </c>
      <c r="G118" s="118" t="s">
        <v>127</v>
      </c>
      <c r="H118" s="119">
        <v>26</v>
      </c>
      <c r="I118" s="120"/>
      <c r="J118" s="121">
        <f>ROUND(I118*H118,2)</f>
        <v>0</v>
      </c>
      <c r="K118" s="122"/>
      <c r="L118" s="28"/>
      <c r="M118" s="123" t="s">
        <v>3</v>
      </c>
      <c r="N118" s="124" t="s">
        <v>42</v>
      </c>
      <c r="P118" s="125">
        <f>O118*H118</f>
        <v>0</v>
      </c>
      <c r="Q118" s="125">
        <v>0</v>
      </c>
      <c r="R118" s="125">
        <f>Q118*H118</f>
        <v>0</v>
      </c>
      <c r="S118" s="125">
        <v>0</v>
      </c>
      <c r="T118" s="126">
        <f>S118*H118</f>
        <v>0</v>
      </c>
      <c r="AR118" s="127" t="s">
        <v>122</v>
      </c>
      <c r="AT118" s="127" t="s">
        <v>114</v>
      </c>
      <c r="AU118" s="127" t="s">
        <v>78</v>
      </c>
      <c r="AY118" s="13" t="s">
        <v>113</v>
      </c>
      <c r="BE118" s="128">
        <f>IF(N118="základní",J118,0)</f>
        <v>0</v>
      </c>
      <c r="BF118" s="128">
        <f>IF(N118="snížená",J118,0)</f>
        <v>0</v>
      </c>
      <c r="BG118" s="128">
        <f>IF(N118="zákl. přenesená",J118,0)</f>
        <v>0</v>
      </c>
      <c r="BH118" s="128">
        <f>IF(N118="sníž. přenesená",J118,0)</f>
        <v>0</v>
      </c>
      <c r="BI118" s="128">
        <f>IF(N118="nulová",J118,0)</f>
        <v>0</v>
      </c>
      <c r="BJ118" s="13" t="s">
        <v>78</v>
      </c>
      <c r="BK118" s="128">
        <f>ROUND(I118*H118,2)</f>
        <v>0</v>
      </c>
      <c r="BL118" s="13" t="s">
        <v>122</v>
      </c>
      <c r="BM118" s="127" t="s">
        <v>169</v>
      </c>
    </row>
    <row r="119" spans="2:65" s="1" customFormat="1" ht="11.25">
      <c r="B119" s="28"/>
      <c r="D119" s="129" t="s">
        <v>119</v>
      </c>
      <c r="F119" s="130" t="s">
        <v>168</v>
      </c>
      <c r="I119" s="131"/>
      <c r="L119" s="28"/>
      <c r="M119" s="132"/>
      <c r="T119" s="49"/>
      <c r="AT119" s="13" t="s">
        <v>119</v>
      </c>
      <c r="AU119" s="13" t="s">
        <v>78</v>
      </c>
    </row>
    <row r="120" spans="2:65" s="1" customFormat="1" ht="16.5" customHeight="1">
      <c r="B120" s="114"/>
      <c r="C120" s="115" t="s">
        <v>170</v>
      </c>
      <c r="D120" s="115" t="s">
        <v>114</v>
      </c>
      <c r="E120" s="116" t="s">
        <v>171</v>
      </c>
      <c r="F120" s="117" t="s">
        <v>172</v>
      </c>
      <c r="G120" s="118" t="s">
        <v>127</v>
      </c>
      <c r="H120" s="119">
        <v>24</v>
      </c>
      <c r="I120" s="120"/>
      <c r="J120" s="121">
        <f>ROUND(I120*H120,2)</f>
        <v>0</v>
      </c>
      <c r="K120" s="122"/>
      <c r="L120" s="28"/>
      <c r="M120" s="123" t="s">
        <v>3</v>
      </c>
      <c r="N120" s="124" t="s">
        <v>42</v>
      </c>
      <c r="P120" s="125">
        <f>O120*H120</f>
        <v>0</v>
      </c>
      <c r="Q120" s="125">
        <v>0</v>
      </c>
      <c r="R120" s="125">
        <f>Q120*H120</f>
        <v>0</v>
      </c>
      <c r="S120" s="125">
        <v>0</v>
      </c>
      <c r="T120" s="126">
        <f>S120*H120</f>
        <v>0</v>
      </c>
      <c r="AR120" s="127" t="s">
        <v>122</v>
      </c>
      <c r="AT120" s="127" t="s">
        <v>114</v>
      </c>
      <c r="AU120" s="127" t="s">
        <v>78</v>
      </c>
      <c r="AY120" s="13" t="s">
        <v>113</v>
      </c>
      <c r="BE120" s="128">
        <f>IF(N120="základní",J120,0)</f>
        <v>0</v>
      </c>
      <c r="BF120" s="128">
        <f>IF(N120="snížená",J120,0)</f>
        <v>0</v>
      </c>
      <c r="BG120" s="128">
        <f>IF(N120="zákl. přenesená",J120,0)</f>
        <v>0</v>
      </c>
      <c r="BH120" s="128">
        <f>IF(N120="sníž. přenesená",J120,0)</f>
        <v>0</v>
      </c>
      <c r="BI120" s="128">
        <f>IF(N120="nulová",J120,0)</f>
        <v>0</v>
      </c>
      <c r="BJ120" s="13" t="s">
        <v>78</v>
      </c>
      <c r="BK120" s="128">
        <f>ROUND(I120*H120,2)</f>
        <v>0</v>
      </c>
      <c r="BL120" s="13" t="s">
        <v>122</v>
      </c>
      <c r="BM120" s="127" t="s">
        <v>173</v>
      </c>
    </row>
    <row r="121" spans="2:65" s="1" customFormat="1" ht="11.25">
      <c r="B121" s="28"/>
      <c r="D121" s="129" t="s">
        <v>119</v>
      </c>
      <c r="F121" s="130" t="s">
        <v>172</v>
      </c>
      <c r="I121" s="131"/>
      <c r="L121" s="28"/>
      <c r="M121" s="132"/>
      <c r="T121" s="49"/>
      <c r="AT121" s="13" t="s">
        <v>119</v>
      </c>
      <c r="AU121" s="13" t="s">
        <v>78</v>
      </c>
    </row>
    <row r="122" spans="2:65" s="1" customFormat="1" ht="16.5" customHeight="1">
      <c r="B122" s="114"/>
      <c r="C122" s="115" t="s">
        <v>118</v>
      </c>
      <c r="D122" s="115" t="s">
        <v>114</v>
      </c>
      <c r="E122" s="116" t="s">
        <v>174</v>
      </c>
      <c r="F122" s="117" t="s">
        <v>175</v>
      </c>
      <c r="G122" s="118" t="s">
        <v>127</v>
      </c>
      <c r="H122" s="119">
        <v>2</v>
      </c>
      <c r="I122" s="120"/>
      <c r="J122" s="121">
        <f>ROUND(I122*H122,2)</f>
        <v>0</v>
      </c>
      <c r="K122" s="122"/>
      <c r="L122" s="28"/>
      <c r="M122" s="123" t="s">
        <v>3</v>
      </c>
      <c r="N122" s="124" t="s">
        <v>42</v>
      </c>
      <c r="P122" s="125">
        <f>O122*H122</f>
        <v>0</v>
      </c>
      <c r="Q122" s="125">
        <v>0</v>
      </c>
      <c r="R122" s="125">
        <f>Q122*H122</f>
        <v>0</v>
      </c>
      <c r="S122" s="125">
        <v>0</v>
      </c>
      <c r="T122" s="126">
        <f>S122*H122</f>
        <v>0</v>
      </c>
      <c r="AR122" s="127" t="s">
        <v>122</v>
      </c>
      <c r="AT122" s="127" t="s">
        <v>114</v>
      </c>
      <c r="AU122" s="127" t="s">
        <v>78</v>
      </c>
      <c r="AY122" s="13" t="s">
        <v>113</v>
      </c>
      <c r="BE122" s="128">
        <f>IF(N122="základní",J122,0)</f>
        <v>0</v>
      </c>
      <c r="BF122" s="128">
        <f>IF(N122="snížená",J122,0)</f>
        <v>0</v>
      </c>
      <c r="BG122" s="128">
        <f>IF(N122="zákl. přenesená",J122,0)</f>
        <v>0</v>
      </c>
      <c r="BH122" s="128">
        <f>IF(N122="sníž. přenesená",J122,0)</f>
        <v>0</v>
      </c>
      <c r="BI122" s="128">
        <f>IF(N122="nulová",J122,0)</f>
        <v>0</v>
      </c>
      <c r="BJ122" s="13" t="s">
        <v>78</v>
      </c>
      <c r="BK122" s="128">
        <f>ROUND(I122*H122,2)</f>
        <v>0</v>
      </c>
      <c r="BL122" s="13" t="s">
        <v>122</v>
      </c>
      <c r="BM122" s="127" t="s">
        <v>176</v>
      </c>
    </row>
    <row r="123" spans="2:65" s="1" customFormat="1" ht="11.25">
      <c r="B123" s="28"/>
      <c r="D123" s="129" t="s">
        <v>119</v>
      </c>
      <c r="F123" s="130" t="s">
        <v>175</v>
      </c>
      <c r="I123" s="131"/>
      <c r="L123" s="28"/>
      <c r="M123" s="132"/>
      <c r="T123" s="49"/>
      <c r="AT123" s="13" t="s">
        <v>119</v>
      </c>
      <c r="AU123" s="13" t="s">
        <v>78</v>
      </c>
    </row>
    <row r="124" spans="2:65" s="1" customFormat="1" ht="16.5" customHeight="1">
      <c r="B124" s="114"/>
      <c r="C124" s="115" t="s">
        <v>177</v>
      </c>
      <c r="D124" s="115" t="s">
        <v>114</v>
      </c>
      <c r="E124" s="116" t="s">
        <v>178</v>
      </c>
      <c r="F124" s="117" t="s">
        <v>179</v>
      </c>
      <c r="G124" s="118" t="s">
        <v>127</v>
      </c>
      <c r="H124" s="119">
        <v>2</v>
      </c>
      <c r="I124" s="120"/>
      <c r="J124" s="121">
        <f>ROUND(I124*H124,2)</f>
        <v>0</v>
      </c>
      <c r="K124" s="122"/>
      <c r="L124" s="28"/>
      <c r="M124" s="123" t="s">
        <v>3</v>
      </c>
      <c r="N124" s="124" t="s">
        <v>42</v>
      </c>
      <c r="P124" s="125">
        <f>O124*H124</f>
        <v>0</v>
      </c>
      <c r="Q124" s="125">
        <v>0</v>
      </c>
      <c r="R124" s="125">
        <f>Q124*H124</f>
        <v>0</v>
      </c>
      <c r="S124" s="125">
        <v>0</v>
      </c>
      <c r="T124" s="126">
        <f>S124*H124</f>
        <v>0</v>
      </c>
      <c r="AR124" s="127" t="s">
        <v>122</v>
      </c>
      <c r="AT124" s="127" t="s">
        <v>114</v>
      </c>
      <c r="AU124" s="127" t="s">
        <v>78</v>
      </c>
      <c r="AY124" s="13" t="s">
        <v>113</v>
      </c>
      <c r="BE124" s="128">
        <f>IF(N124="základní",J124,0)</f>
        <v>0</v>
      </c>
      <c r="BF124" s="128">
        <f>IF(N124="snížená",J124,0)</f>
        <v>0</v>
      </c>
      <c r="BG124" s="128">
        <f>IF(N124="zákl. přenesená",J124,0)</f>
        <v>0</v>
      </c>
      <c r="BH124" s="128">
        <f>IF(N124="sníž. přenesená",J124,0)</f>
        <v>0</v>
      </c>
      <c r="BI124" s="128">
        <f>IF(N124="nulová",J124,0)</f>
        <v>0</v>
      </c>
      <c r="BJ124" s="13" t="s">
        <v>78</v>
      </c>
      <c r="BK124" s="128">
        <f>ROUND(I124*H124,2)</f>
        <v>0</v>
      </c>
      <c r="BL124" s="13" t="s">
        <v>122</v>
      </c>
      <c r="BM124" s="127" t="s">
        <v>180</v>
      </c>
    </row>
    <row r="125" spans="2:65" s="1" customFormat="1" ht="11.25">
      <c r="B125" s="28"/>
      <c r="D125" s="129" t="s">
        <v>119</v>
      </c>
      <c r="F125" s="130" t="s">
        <v>179</v>
      </c>
      <c r="I125" s="131"/>
      <c r="L125" s="28"/>
      <c r="M125" s="132"/>
      <c r="T125" s="49"/>
      <c r="AT125" s="13" t="s">
        <v>119</v>
      </c>
      <c r="AU125" s="13" t="s">
        <v>78</v>
      </c>
    </row>
    <row r="126" spans="2:65" s="1" customFormat="1" ht="16.5" customHeight="1">
      <c r="B126" s="114"/>
      <c r="C126" s="115" t="s">
        <v>155</v>
      </c>
      <c r="D126" s="115" t="s">
        <v>114</v>
      </c>
      <c r="E126" s="116" t="s">
        <v>181</v>
      </c>
      <c r="F126" s="117" t="s">
        <v>182</v>
      </c>
      <c r="G126" s="118" t="s">
        <v>127</v>
      </c>
      <c r="H126" s="119">
        <v>2</v>
      </c>
      <c r="I126" s="120"/>
      <c r="J126" s="121">
        <f>ROUND(I126*H126,2)</f>
        <v>0</v>
      </c>
      <c r="K126" s="122"/>
      <c r="L126" s="28"/>
      <c r="M126" s="123" t="s">
        <v>3</v>
      </c>
      <c r="N126" s="124" t="s">
        <v>42</v>
      </c>
      <c r="P126" s="125">
        <f>O126*H126</f>
        <v>0</v>
      </c>
      <c r="Q126" s="125">
        <v>0</v>
      </c>
      <c r="R126" s="125">
        <f>Q126*H126</f>
        <v>0</v>
      </c>
      <c r="S126" s="125">
        <v>0</v>
      </c>
      <c r="T126" s="126">
        <f>S126*H126</f>
        <v>0</v>
      </c>
      <c r="AR126" s="127" t="s">
        <v>122</v>
      </c>
      <c r="AT126" s="127" t="s">
        <v>114</v>
      </c>
      <c r="AU126" s="127" t="s">
        <v>78</v>
      </c>
      <c r="AY126" s="13" t="s">
        <v>113</v>
      </c>
      <c r="BE126" s="128">
        <f>IF(N126="základní",J126,0)</f>
        <v>0</v>
      </c>
      <c r="BF126" s="128">
        <f>IF(N126="snížená",J126,0)</f>
        <v>0</v>
      </c>
      <c r="BG126" s="128">
        <f>IF(N126="zákl. přenesená",J126,0)</f>
        <v>0</v>
      </c>
      <c r="BH126" s="128">
        <f>IF(N126="sníž. přenesená",J126,0)</f>
        <v>0</v>
      </c>
      <c r="BI126" s="128">
        <f>IF(N126="nulová",J126,0)</f>
        <v>0</v>
      </c>
      <c r="BJ126" s="13" t="s">
        <v>78</v>
      </c>
      <c r="BK126" s="128">
        <f>ROUND(I126*H126,2)</f>
        <v>0</v>
      </c>
      <c r="BL126" s="13" t="s">
        <v>122</v>
      </c>
      <c r="BM126" s="127" t="s">
        <v>183</v>
      </c>
    </row>
    <row r="127" spans="2:65" s="1" customFormat="1" ht="11.25">
      <c r="B127" s="28"/>
      <c r="D127" s="129" t="s">
        <v>119</v>
      </c>
      <c r="F127" s="130" t="s">
        <v>182</v>
      </c>
      <c r="I127" s="131"/>
      <c r="L127" s="28"/>
      <c r="M127" s="132"/>
      <c r="T127" s="49"/>
      <c r="AT127" s="13" t="s">
        <v>119</v>
      </c>
      <c r="AU127" s="13" t="s">
        <v>78</v>
      </c>
    </row>
    <row r="128" spans="2:65" s="1" customFormat="1" ht="16.5" customHeight="1">
      <c r="B128" s="114"/>
      <c r="C128" s="115" t="s">
        <v>184</v>
      </c>
      <c r="D128" s="115" t="s">
        <v>114</v>
      </c>
      <c r="E128" s="116" t="s">
        <v>185</v>
      </c>
      <c r="F128" s="117" t="s">
        <v>186</v>
      </c>
      <c r="G128" s="118" t="s">
        <v>127</v>
      </c>
      <c r="H128" s="119">
        <v>2</v>
      </c>
      <c r="I128" s="120"/>
      <c r="J128" s="121">
        <f>ROUND(I128*H128,2)</f>
        <v>0</v>
      </c>
      <c r="K128" s="122"/>
      <c r="L128" s="28"/>
      <c r="M128" s="123" t="s">
        <v>3</v>
      </c>
      <c r="N128" s="124" t="s">
        <v>42</v>
      </c>
      <c r="P128" s="125">
        <f>O128*H128</f>
        <v>0</v>
      </c>
      <c r="Q128" s="125">
        <v>0</v>
      </c>
      <c r="R128" s="125">
        <f>Q128*H128</f>
        <v>0</v>
      </c>
      <c r="S128" s="125">
        <v>0</v>
      </c>
      <c r="T128" s="126">
        <f>S128*H128</f>
        <v>0</v>
      </c>
      <c r="AR128" s="127" t="s">
        <v>122</v>
      </c>
      <c r="AT128" s="127" t="s">
        <v>114</v>
      </c>
      <c r="AU128" s="127" t="s">
        <v>78</v>
      </c>
      <c r="AY128" s="13" t="s">
        <v>113</v>
      </c>
      <c r="BE128" s="128">
        <f>IF(N128="základní",J128,0)</f>
        <v>0</v>
      </c>
      <c r="BF128" s="128">
        <f>IF(N128="snížená",J128,0)</f>
        <v>0</v>
      </c>
      <c r="BG128" s="128">
        <f>IF(N128="zákl. přenesená",J128,0)</f>
        <v>0</v>
      </c>
      <c r="BH128" s="128">
        <f>IF(N128="sníž. přenesená",J128,0)</f>
        <v>0</v>
      </c>
      <c r="BI128" s="128">
        <f>IF(N128="nulová",J128,0)</f>
        <v>0</v>
      </c>
      <c r="BJ128" s="13" t="s">
        <v>78</v>
      </c>
      <c r="BK128" s="128">
        <f>ROUND(I128*H128,2)</f>
        <v>0</v>
      </c>
      <c r="BL128" s="13" t="s">
        <v>122</v>
      </c>
      <c r="BM128" s="127" t="s">
        <v>187</v>
      </c>
    </row>
    <row r="129" spans="2:65" s="1" customFormat="1" ht="11.25">
      <c r="B129" s="28"/>
      <c r="D129" s="129" t="s">
        <v>119</v>
      </c>
      <c r="F129" s="130" t="s">
        <v>186</v>
      </c>
      <c r="I129" s="131"/>
      <c r="L129" s="28"/>
      <c r="M129" s="132"/>
      <c r="T129" s="49"/>
      <c r="AT129" s="13" t="s">
        <v>119</v>
      </c>
      <c r="AU129" s="13" t="s">
        <v>78</v>
      </c>
    </row>
    <row r="130" spans="2:65" s="1" customFormat="1" ht="16.5" customHeight="1">
      <c r="B130" s="114"/>
      <c r="C130" s="115" t="s">
        <v>159</v>
      </c>
      <c r="D130" s="115" t="s">
        <v>114</v>
      </c>
      <c r="E130" s="116" t="s">
        <v>188</v>
      </c>
      <c r="F130" s="117" t="s">
        <v>189</v>
      </c>
      <c r="G130" s="118" t="s">
        <v>131</v>
      </c>
      <c r="H130" s="119">
        <v>1</v>
      </c>
      <c r="I130" s="120"/>
      <c r="J130" s="121">
        <f>ROUND(I130*H130,2)</f>
        <v>0</v>
      </c>
      <c r="K130" s="122"/>
      <c r="L130" s="28"/>
      <c r="M130" s="123" t="s">
        <v>3</v>
      </c>
      <c r="N130" s="124" t="s">
        <v>42</v>
      </c>
      <c r="P130" s="125">
        <f>O130*H130</f>
        <v>0</v>
      </c>
      <c r="Q130" s="125">
        <v>0</v>
      </c>
      <c r="R130" s="125">
        <f>Q130*H130</f>
        <v>0</v>
      </c>
      <c r="S130" s="125">
        <v>0</v>
      </c>
      <c r="T130" s="126">
        <f>S130*H130</f>
        <v>0</v>
      </c>
      <c r="AR130" s="127" t="s">
        <v>122</v>
      </c>
      <c r="AT130" s="127" t="s">
        <v>114</v>
      </c>
      <c r="AU130" s="127" t="s">
        <v>78</v>
      </c>
      <c r="AY130" s="13" t="s">
        <v>113</v>
      </c>
      <c r="BE130" s="128">
        <f>IF(N130="základní",J130,0)</f>
        <v>0</v>
      </c>
      <c r="BF130" s="128">
        <f>IF(N130="snížená",J130,0)</f>
        <v>0</v>
      </c>
      <c r="BG130" s="128">
        <f>IF(N130="zákl. přenesená",J130,0)</f>
        <v>0</v>
      </c>
      <c r="BH130" s="128">
        <f>IF(N130="sníž. přenesená",J130,0)</f>
        <v>0</v>
      </c>
      <c r="BI130" s="128">
        <f>IF(N130="nulová",J130,0)</f>
        <v>0</v>
      </c>
      <c r="BJ130" s="13" t="s">
        <v>78</v>
      </c>
      <c r="BK130" s="128">
        <f>ROUND(I130*H130,2)</f>
        <v>0</v>
      </c>
      <c r="BL130" s="13" t="s">
        <v>122</v>
      </c>
      <c r="BM130" s="127" t="s">
        <v>190</v>
      </c>
    </row>
    <row r="131" spans="2:65" s="1" customFormat="1" ht="11.25">
      <c r="B131" s="28"/>
      <c r="D131" s="129" t="s">
        <v>119</v>
      </c>
      <c r="F131" s="130" t="s">
        <v>189</v>
      </c>
      <c r="I131" s="131"/>
      <c r="L131" s="28"/>
      <c r="M131" s="132"/>
      <c r="T131" s="49"/>
      <c r="AT131" s="13" t="s">
        <v>119</v>
      </c>
      <c r="AU131" s="13" t="s">
        <v>78</v>
      </c>
    </row>
    <row r="132" spans="2:65" s="10" customFormat="1" ht="25.9" customHeight="1">
      <c r="B132" s="104"/>
      <c r="D132" s="105" t="s">
        <v>70</v>
      </c>
      <c r="E132" s="106" t="s">
        <v>191</v>
      </c>
      <c r="F132" s="106" t="s">
        <v>192</v>
      </c>
      <c r="I132" s="107"/>
      <c r="J132" s="108">
        <f>BK132</f>
        <v>0</v>
      </c>
      <c r="L132" s="104"/>
      <c r="M132" s="109"/>
      <c r="P132" s="110">
        <f>SUM(P133:P158)</f>
        <v>0</v>
      </c>
      <c r="R132" s="110">
        <f>SUM(R133:R158)</f>
        <v>0</v>
      </c>
      <c r="T132" s="111">
        <f>SUM(T133:T158)</f>
        <v>0</v>
      </c>
      <c r="AR132" s="105" t="s">
        <v>78</v>
      </c>
      <c r="AT132" s="112" t="s">
        <v>70</v>
      </c>
      <c r="AU132" s="112" t="s">
        <v>71</v>
      </c>
      <c r="AY132" s="105" t="s">
        <v>113</v>
      </c>
      <c r="BK132" s="113">
        <f>SUM(BK133:BK158)</f>
        <v>0</v>
      </c>
    </row>
    <row r="133" spans="2:65" s="1" customFormat="1" ht="16.5" customHeight="1">
      <c r="B133" s="114"/>
      <c r="C133" s="115" t="s">
        <v>8</v>
      </c>
      <c r="D133" s="115" t="s">
        <v>114</v>
      </c>
      <c r="E133" s="116" t="s">
        <v>193</v>
      </c>
      <c r="F133" s="117" t="s">
        <v>194</v>
      </c>
      <c r="G133" s="118" t="s">
        <v>131</v>
      </c>
      <c r="H133" s="119">
        <v>1</v>
      </c>
      <c r="I133" s="120"/>
      <c r="J133" s="121">
        <f>ROUND(I133*H133,2)</f>
        <v>0</v>
      </c>
      <c r="K133" s="122"/>
      <c r="L133" s="28"/>
      <c r="M133" s="123" t="s">
        <v>3</v>
      </c>
      <c r="N133" s="124" t="s">
        <v>42</v>
      </c>
      <c r="P133" s="125">
        <f>O133*H133</f>
        <v>0</v>
      </c>
      <c r="Q133" s="125">
        <v>0</v>
      </c>
      <c r="R133" s="125">
        <f>Q133*H133</f>
        <v>0</v>
      </c>
      <c r="S133" s="125">
        <v>0</v>
      </c>
      <c r="T133" s="126">
        <f>S133*H133</f>
        <v>0</v>
      </c>
      <c r="AR133" s="127" t="s">
        <v>122</v>
      </c>
      <c r="AT133" s="127" t="s">
        <v>114</v>
      </c>
      <c r="AU133" s="127" t="s">
        <v>78</v>
      </c>
      <c r="AY133" s="13" t="s">
        <v>113</v>
      </c>
      <c r="BE133" s="128">
        <f>IF(N133="základní",J133,0)</f>
        <v>0</v>
      </c>
      <c r="BF133" s="128">
        <f>IF(N133="snížená",J133,0)</f>
        <v>0</v>
      </c>
      <c r="BG133" s="128">
        <f>IF(N133="zákl. přenesená",J133,0)</f>
        <v>0</v>
      </c>
      <c r="BH133" s="128">
        <f>IF(N133="sníž. přenesená",J133,0)</f>
        <v>0</v>
      </c>
      <c r="BI133" s="128">
        <f>IF(N133="nulová",J133,0)</f>
        <v>0</v>
      </c>
      <c r="BJ133" s="13" t="s">
        <v>78</v>
      </c>
      <c r="BK133" s="128">
        <f>ROUND(I133*H133,2)</f>
        <v>0</v>
      </c>
      <c r="BL133" s="13" t="s">
        <v>122</v>
      </c>
      <c r="BM133" s="127" t="s">
        <v>195</v>
      </c>
    </row>
    <row r="134" spans="2:65" s="1" customFormat="1" ht="11.25">
      <c r="B134" s="28"/>
      <c r="D134" s="129" t="s">
        <v>119</v>
      </c>
      <c r="F134" s="130" t="s">
        <v>194</v>
      </c>
      <c r="I134" s="131"/>
      <c r="L134" s="28"/>
      <c r="M134" s="132"/>
      <c r="T134" s="49"/>
      <c r="AT134" s="13" t="s">
        <v>119</v>
      </c>
      <c r="AU134" s="13" t="s">
        <v>78</v>
      </c>
    </row>
    <row r="135" spans="2:65" s="1" customFormat="1" ht="16.5" customHeight="1">
      <c r="B135" s="114"/>
      <c r="C135" s="115" t="s">
        <v>162</v>
      </c>
      <c r="D135" s="115" t="s">
        <v>114</v>
      </c>
      <c r="E135" s="116" t="s">
        <v>196</v>
      </c>
      <c r="F135" s="117" t="s">
        <v>197</v>
      </c>
      <c r="G135" s="118" t="s">
        <v>131</v>
      </c>
      <c r="H135" s="119">
        <v>1</v>
      </c>
      <c r="I135" s="120"/>
      <c r="J135" s="121">
        <f>ROUND(I135*H135,2)</f>
        <v>0</v>
      </c>
      <c r="K135" s="122"/>
      <c r="L135" s="28"/>
      <c r="M135" s="123" t="s">
        <v>3</v>
      </c>
      <c r="N135" s="124" t="s">
        <v>42</v>
      </c>
      <c r="P135" s="125">
        <f>O135*H135</f>
        <v>0</v>
      </c>
      <c r="Q135" s="125">
        <v>0</v>
      </c>
      <c r="R135" s="125">
        <f>Q135*H135</f>
        <v>0</v>
      </c>
      <c r="S135" s="125">
        <v>0</v>
      </c>
      <c r="T135" s="126">
        <f>S135*H135</f>
        <v>0</v>
      </c>
      <c r="AR135" s="127" t="s">
        <v>122</v>
      </c>
      <c r="AT135" s="127" t="s">
        <v>114</v>
      </c>
      <c r="AU135" s="127" t="s">
        <v>78</v>
      </c>
      <c r="AY135" s="13" t="s">
        <v>113</v>
      </c>
      <c r="BE135" s="128">
        <f>IF(N135="základní",J135,0)</f>
        <v>0</v>
      </c>
      <c r="BF135" s="128">
        <f>IF(N135="snížená",J135,0)</f>
        <v>0</v>
      </c>
      <c r="BG135" s="128">
        <f>IF(N135="zákl. přenesená",J135,0)</f>
        <v>0</v>
      </c>
      <c r="BH135" s="128">
        <f>IF(N135="sníž. přenesená",J135,0)</f>
        <v>0</v>
      </c>
      <c r="BI135" s="128">
        <f>IF(N135="nulová",J135,0)</f>
        <v>0</v>
      </c>
      <c r="BJ135" s="13" t="s">
        <v>78</v>
      </c>
      <c r="BK135" s="128">
        <f>ROUND(I135*H135,2)</f>
        <v>0</v>
      </c>
      <c r="BL135" s="13" t="s">
        <v>122</v>
      </c>
      <c r="BM135" s="127" t="s">
        <v>198</v>
      </c>
    </row>
    <row r="136" spans="2:65" s="1" customFormat="1" ht="11.25">
      <c r="B136" s="28"/>
      <c r="D136" s="129" t="s">
        <v>119</v>
      </c>
      <c r="F136" s="130" t="s">
        <v>197</v>
      </c>
      <c r="I136" s="131"/>
      <c r="L136" s="28"/>
      <c r="M136" s="132"/>
      <c r="T136" s="49"/>
      <c r="AT136" s="13" t="s">
        <v>119</v>
      </c>
      <c r="AU136" s="13" t="s">
        <v>78</v>
      </c>
    </row>
    <row r="137" spans="2:65" s="1" customFormat="1" ht="16.5" customHeight="1">
      <c r="B137" s="114"/>
      <c r="C137" s="115" t="s">
        <v>199</v>
      </c>
      <c r="D137" s="115" t="s">
        <v>114</v>
      </c>
      <c r="E137" s="116" t="s">
        <v>200</v>
      </c>
      <c r="F137" s="117" t="s">
        <v>201</v>
      </c>
      <c r="G137" s="118" t="s">
        <v>131</v>
      </c>
      <c r="H137" s="119">
        <v>1</v>
      </c>
      <c r="I137" s="120"/>
      <c r="J137" s="121">
        <f>ROUND(I137*H137,2)</f>
        <v>0</v>
      </c>
      <c r="K137" s="122"/>
      <c r="L137" s="28"/>
      <c r="M137" s="123" t="s">
        <v>3</v>
      </c>
      <c r="N137" s="124" t="s">
        <v>42</v>
      </c>
      <c r="P137" s="125">
        <f>O137*H137</f>
        <v>0</v>
      </c>
      <c r="Q137" s="125">
        <v>0</v>
      </c>
      <c r="R137" s="125">
        <f>Q137*H137</f>
        <v>0</v>
      </c>
      <c r="S137" s="125">
        <v>0</v>
      </c>
      <c r="T137" s="126">
        <f>S137*H137</f>
        <v>0</v>
      </c>
      <c r="AR137" s="127" t="s">
        <v>122</v>
      </c>
      <c r="AT137" s="127" t="s">
        <v>114</v>
      </c>
      <c r="AU137" s="127" t="s">
        <v>78</v>
      </c>
      <c r="AY137" s="13" t="s">
        <v>113</v>
      </c>
      <c r="BE137" s="128">
        <f>IF(N137="základní",J137,0)</f>
        <v>0</v>
      </c>
      <c r="BF137" s="128">
        <f>IF(N137="snížená",J137,0)</f>
        <v>0</v>
      </c>
      <c r="BG137" s="128">
        <f>IF(N137="zákl. přenesená",J137,0)</f>
        <v>0</v>
      </c>
      <c r="BH137" s="128">
        <f>IF(N137="sníž. přenesená",J137,0)</f>
        <v>0</v>
      </c>
      <c r="BI137" s="128">
        <f>IF(N137="nulová",J137,0)</f>
        <v>0</v>
      </c>
      <c r="BJ137" s="13" t="s">
        <v>78</v>
      </c>
      <c r="BK137" s="128">
        <f>ROUND(I137*H137,2)</f>
        <v>0</v>
      </c>
      <c r="BL137" s="13" t="s">
        <v>122</v>
      </c>
      <c r="BM137" s="127" t="s">
        <v>202</v>
      </c>
    </row>
    <row r="138" spans="2:65" s="1" customFormat="1" ht="11.25">
      <c r="B138" s="28"/>
      <c r="D138" s="129" t="s">
        <v>119</v>
      </c>
      <c r="F138" s="130" t="s">
        <v>201</v>
      </c>
      <c r="I138" s="131"/>
      <c r="L138" s="28"/>
      <c r="M138" s="132"/>
      <c r="T138" s="49"/>
      <c r="AT138" s="13" t="s">
        <v>119</v>
      </c>
      <c r="AU138" s="13" t="s">
        <v>78</v>
      </c>
    </row>
    <row r="139" spans="2:65" s="1" customFormat="1" ht="16.5" customHeight="1">
      <c r="B139" s="114"/>
      <c r="C139" s="115" t="s">
        <v>166</v>
      </c>
      <c r="D139" s="115" t="s">
        <v>114</v>
      </c>
      <c r="E139" s="116" t="s">
        <v>203</v>
      </c>
      <c r="F139" s="117" t="s">
        <v>204</v>
      </c>
      <c r="G139" s="118" t="s">
        <v>131</v>
      </c>
      <c r="H139" s="119">
        <v>1</v>
      </c>
      <c r="I139" s="120"/>
      <c r="J139" s="121">
        <f>ROUND(I139*H139,2)</f>
        <v>0</v>
      </c>
      <c r="K139" s="122"/>
      <c r="L139" s="28"/>
      <c r="M139" s="123" t="s">
        <v>3</v>
      </c>
      <c r="N139" s="124" t="s">
        <v>42</v>
      </c>
      <c r="P139" s="125">
        <f>O139*H139</f>
        <v>0</v>
      </c>
      <c r="Q139" s="125">
        <v>0</v>
      </c>
      <c r="R139" s="125">
        <f>Q139*H139</f>
        <v>0</v>
      </c>
      <c r="S139" s="125">
        <v>0</v>
      </c>
      <c r="T139" s="126">
        <f>S139*H139</f>
        <v>0</v>
      </c>
      <c r="AR139" s="127" t="s">
        <v>122</v>
      </c>
      <c r="AT139" s="127" t="s">
        <v>114</v>
      </c>
      <c r="AU139" s="127" t="s">
        <v>78</v>
      </c>
      <c r="AY139" s="13" t="s">
        <v>113</v>
      </c>
      <c r="BE139" s="128">
        <f>IF(N139="základní",J139,0)</f>
        <v>0</v>
      </c>
      <c r="BF139" s="128">
        <f>IF(N139="snížená",J139,0)</f>
        <v>0</v>
      </c>
      <c r="BG139" s="128">
        <f>IF(N139="zákl. přenesená",J139,0)</f>
        <v>0</v>
      </c>
      <c r="BH139" s="128">
        <f>IF(N139="sníž. přenesená",J139,0)</f>
        <v>0</v>
      </c>
      <c r="BI139" s="128">
        <f>IF(N139="nulová",J139,0)</f>
        <v>0</v>
      </c>
      <c r="BJ139" s="13" t="s">
        <v>78</v>
      </c>
      <c r="BK139" s="128">
        <f>ROUND(I139*H139,2)</f>
        <v>0</v>
      </c>
      <c r="BL139" s="13" t="s">
        <v>122</v>
      </c>
      <c r="BM139" s="127" t="s">
        <v>205</v>
      </c>
    </row>
    <row r="140" spans="2:65" s="1" customFormat="1" ht="11.25">
      <c r="B140" s="28"/>
      <c r="D140" s="129" t="s">
        <v>119</v>
      </c>
      <c r="F140" s="130" t="s">
        <v>204</v>
      </c>
      <c r="I140" s="131"/>
      <c r="L140" s="28"/>
      <c r="M140" s="132"/>
      <c r="T140" s="49"/>
      <c r="AT140" s="13" t="s">
        <v>119</v>
      </c>
      <c r="AU140" s="13" t="s">
        <v>78</v>
      </c>
    </row>
    <row r="141" spans="2:65" s="1" customFormat="1" ht="16.5" customHeight="1">
      <c r="B141" s="114"/>
      <c r="C141" s="115" t="s">
        <v>206</v>
      </c>
      <c r="D141" s="115" t="s">
        <v>114</v>
      </c>
      <c r="E141" s="116" t="s">
        <v>207</v>
      </c>
      <c r="F141" s="117" t="s">
        <v>208</v>
      </c>
      <c r="G141" s="118" t="s">
        <v>154</v>
      </c>
      <c r="H141" s="119">
        <v>15</v>
      </c>
      <c r="I141" s="120"/>
      <c r="J141" s="121">
        <f>ROUND(I141*H141,2)</f>
        <v>0</v>
      </c>
      <c r="K141" s="122"/>
      <c r="L141" s="28"/>
      <c r="M141" s="123" t="s">
        <v>3</v>
      </c>
      <c r="N141" s="124" t="s">
        <v>42</v>
      </c>
      <c r="P141" s="125">
        <f>O141*H141</f>
        <v>0</v>
      </c>
      <c r="Q141" s="125">
        <v>0</v>
      </c>
      <c r="R141" s="125">
        <f>Q141*H141</f>
        <v>0</v>
      </c>
      <c r="S141" s="125">
        <v>0</v>
      </c>
      <c r="T141" s="126">
        <f>S141*H141</f>
        <v>0</v>
      </c>
      <c r="AR141" s="127" t="s">
        <v>122</v>
      </c>
      <c r="AT141" s="127" t="s">
        <v>114</v>
      </c>
      <c r="AU141" s="127" t="s">
        <v>78</v>
      </c>
      <c r="AY141" s="13" t="s">
        <v>113</v>
      </c>
      <c r="BE141" s="128">
        <f>IF(N141="základní",J141,0)</f>
        <v>0</v>
      </c>
      <c r="BF141" s="128">
        <f>IF(N141="snížená",J141,0)</f>
        <v>0</v>
      </c>
      <c r="BG141" s="128">
        <f>IF(N141="zákl. přenesená",J141,0)</f>
        <v>0</v>
      </c>
      <c r="BH141" s="128">
        <f>IF(N141="sníž. přenesená",J141,0)</f>
        <v>0</v>
      </c>
      <c r="BI141" s="128">
        <f>IF(N141="nulová",J141,0)</f>
        <v>0</v>
      </c>
      <c r="BJ141" s="13" t="s">
        <v>78</v>
      </c>
      <c r="BK141" s="128">
        <f>ROUND(I141*H141,2)</f>
        <v>0</v>
      </c>
      <c r="BL141" s="13" t="s">
        <v>122</v>
      </c>
      <c r="BM141" s="127" t="s">
        <v>209</v>
      </c>
    </row>
    <row r="142" spans="2:65" s="1" customFormat="1" ht="11.25">
      <c r="B142" s="28"/>
      <c r="D142" s="129" t="s">
        <v>119</v>
      </c>
      <c r="F142" s="130" t="s">
        <v>208</v>
      </c>
      <c r="I142" s="131"/>
      <c r="L142" s="28"/>
      <c r="M142" s="132"/>
      <c r="T142" s="49"/>
      <c r="AT142" s="13" t="s">
        <v>119</v>
      </c>
      <c r="AU142" s="13" t="s">
        <v>78</v>
      </c>
    </row>
    <row r="143" spans="2:65" s="1" customFormat="1" ht="16.5" customHeight="1">
      <c r="B143" s="114"/>
      <c r="C143" s="115" t="s">
        <v>169</v>
      </c>
      <c r="D143" s="115" t="s">
        <v>114</v>
      </c>
      <c r="E143" s="116" t="s">
        <v>210</v>
      </c>
      <c r="F143" s="117" t="s">
        <v>211</v>
      </c>
      <c r="G143" s="118" t="s">
        <v>154</v>
      </c>
      <c r="H143" s="119">
        <v>15</v>
      </c>
      <c r="I143" s="120"/>
      <c r="J143" s="121">
        <f>ROUND(I143*H143,2)</f>
        <v>0</v>
      </c>
      <c r="K143" s="122"/>
      <c r="L143" s="28"/>
      <c r="M143" s="123" t="s">
        <v>3</v>
      </c>
      <c r="N143" s="124" t="s">
        <v>42</v>
      </c>
      <c r="P143" s="125">
        <f>O143*H143</f>
        <v>0</v>
      </c>
      <c r="Q143" s="125">
        <v>0</v>
      </c>
      <c r="R143" s="125">
        <f>Q143*H143</f>
        <v>0</v>
      </c>
      <c r="S143" s="125">
        <v>0</v>
      </c>
      <c r="T143" s="126">
        <f>S143*H143</f>
        <v>0</v>
      </c>
      <c r="AR143" s="127" t="s">
        <v>122</v>
      </c>
      <c r="AT143" s="127" t="s">
        <v>114</v>
      </c>
      <c r="AU143" s="127" t="s">
        <v>78</v>
      </c>
      <c r="AY143" s="13" t="s">
        <v>113</v>
      </c>
      <c r="BE143" s="128">
        <f>IF(N143="základní",J143,0)</f>
        <v>0</v>
      </c>
      <c r="BF143" s="128">
        <f>IF(N143="snížená",J143,0)</f>
        <v>0</v>
      </c>
      <c r="BG143" s="128">
        <f>IF(N143="zákl. přenesená",J143,0)</f>
        <v>0</v>
      </c>
      <c r="BH143" s="128">
        <f>IF(N143="sníž. přenesená",J143,0)</f>
        <v>0</v>
      </c>
      <c r="BI143" s="128">
        <f>IF(N143="nulová",J143,0)</f>
        <v>0</v>
      </c>
      <c r="BJ143" s="13" t="s">
        <v>78</v>
      </c>
      <c r="BK143" s="128">
        <f>ROUND(I143*H143,2)</f>
        <v>0</v>
      </c>
      <c r="BL143" s="13" t="s">
        <v>122</v>
      </c>
      <c r="BM143" s="127" t="s">
        <v>212</v>
      </c>
    </row>
    <row r="144" spans="2:65" s="1" customFormat="1" ht="11.25">
      <c r="B144" s="28"/>
      <c r="D144" s="129" t="s">
        <v>119</v>
      </c>
      <c r="F144" s="130" t="s">
        <v>211</v>
      </c>
      <c r="I144" s="131"/>
      <c r="L144" s="28"/>
      <c r="M144" s="132"/>
      <c r="T144" s="49"/>
      <c r="AT144" s="13" t="s">
        <v>119</v>
      </c>
      <c r="AU144" s="13" t="s">
        <v>78</v>
      </c>
    </row>
    <row r="145" spans="2:65" s="1" customFormat="1" ht="16.5" customHeight="1">
      <c r="B145" s="114"/>
      <c r="C145" s="115" t="s">
        <v>213</v>
      </c>
      <c r="D145" s="115" t="s">
        <v>114</v>
      </c>
      <c r="E145" s="116" t="s">
        <v>214</v>
      </c>
      <c r="F145" s="117" t="s">
        <v>215</v>
      </c>
      <c r="G145" s="118" t="s">
        <v>154</v>
      </c>
      <c r="H145" s="119">
        <v>10</v>
      </c>
      <c r="I145" s="120"/>
      <c r="J145" s="121">
        <f>ROUND(I145*H145,2)</f>
        <v>0</v>
      </c>
      <c r="K145" s="122"/>
      <c r="L145" s="28"/>
      <c r="M145" s="123" t="s">
        <v>3</v>
      </c>
      <c r="N145" s="124" t="s">
        <v>42</v>
      </c>
      <c r="P145" s="125">
        <f>O145*H145</f>
        <v>0</v>
      </c>
      <c r="Q145" s="125">
        <v>0</v>
      </c>
      <c r="R145" s="125">
        <f>Q145*H145</f>
        <v>0</v>
      </c>
      <c r="S145" s="125">
        <v>0</v>
      </c>
      <c r="T145" s="126">
        <f>S145*H145</f>
        <v>0</v>
      </c>
      <c r="AR145" s="127" t="s">
        <v>122</v>
      </c>
      <c r="AT145" s="127" t="s">
        <v>114</v>
      </c>
      <c r="AU145" s="127" t="s">
        <v>78</v>
      </c>
      <c r="AY145" s="13" t="s">
        <v>113</v>
      </c>
      <c r="BE145" s="128">
        <f>IF(N145="základní",J145,0)</f>
        <v>0</v>
      </c>
      <c r="BF145" s="128">
        <f>IF(N145="snížená",J145,0)</f>
        <v>0</v>
      </c>
      <c r="BG145" s="128">
        <f>IF(N145="zákl. přenesená",J145,0)</f>
        <v>0</v>
      </c>
      <c r="BH145" s="128">
        <f>IF(N145="sníž. přenesená",J145,0)</f>
        <v>0</v>
      </c>
      <c r="BI145" s="128">
        <f>IF(N145="nulová",J145,0)</f>
        <v>0</v>
      </c>
      <c r="BJ145" s="13" t="s">
        <v>78</v>
      </c>
      <c r="BK145" s="128">
        <f>ROUND(I145*H145,2)</f>
        <v>0</v>
      </c>
      <c r="BL145" s="13" t="s">
        <v>122</v>
      </c>
      <c r="BM145" s="127" t="s">
        <v>216</v>
      </c>
    </row>
    <row r="146" spans="2:65" s="1" customFormat="1" ht="11.25">
      <c r="B146" s="28"/>
      <c r="D146" s="129" t="s">
        <v>119</v>
      </c>
      <c r="F146" s="130" t="s">
        <v>215</v>
      </c>
      <c r="I146" s="131"/>
      <c r="L146" s="28"/>
      <c r="M146" s="132"/>
      <c r="T146" s="49"/>
      <c r="AT146" s="13" t="s">
        <v>119</v>
      </c>
      <c r="AU146" s="13" t="s">
        <v>78</v>
      </c>
    </row>
    <row r="147" spans="2:65" s="1" customFormat="1" ht="16.5" customHeight="1">
      <c r="B147" s="114"/>
      <c r="C147" s="115" t="s">
        <v>173</v>
      </c>
      <c r="D147" s="115" t="s">
        <v>114</v>
      </c>
      <c r="E147" s="116" t="s">
        <v>217</v>
      </c>
      <c r="F147" s="117" t="s">
        <v>218</v>
      </c>
      <c r="G147" s="118" t="s">
        <v>127</v>
      </c>
      <c r="H147" s="119">
        <v>25</v>
      </c>
      <c r="I147" s="120"/>
      <c r="J147" s="121">
        <f>ROUND(I147*H147,2)</f>
        <v>0</v>
      </c>
      <c r="K147" s="122"/>
      <c r="L147" s="28"/>
      <c r="M147" s="123" t="s">
        <v>3</v>
      </c>
      <c r="N147" s="124" t="s">
        <v>42</v>
      </c>
      <c r="P147" s="125">
        <f>O147*H147</f>
        <v>0</v>
      </c>
      <c r="Q147" s="125">
        <v>0</v>
      </c>
      <c r="R147" s="125">
        <f>Q147*H147</f>
        <v>0</v>
      </c>
      <c r="S147" s="125">
        <v>0</v>
      </c>
      <c r="T147" s="126">
        <f>S147*H147</f>
        <v>0</v>
      </c>
      <c r="AR147" s="127" t="s">
        <v>122</v>
      </c>
      <c r="AT147" s="127" t="s">
        <v>114</v>
      </c>
      <c r="AU147" s="127" t="s">
        <v>78</v>
      </c>
      <c r="AY147" s="13" t="s">
        <v>113</v>
      </c>
      <c r="BE147" s="128">
        <f>IF(N147="základní",J147,0)</f>
        <v>0</v>
      </c>
      <c r="BF147" s="128">
        <f>IF(N147="snížená",J147,0)</f>
        <v>0</v>
      </c>
      <c r="BG147" s="128">
        <f>IF(N147="zákl. přenesená",J147,0)</f>
        <v>0</v>
      </c>
      <c r="BH147" s="128">
        <f>IF(N147="sníž. přenesená",J147,0)</f>
        <v>0</v>
      </c>
      <c r="BI147" s="128">
        <f>IF(N147="nulová",J147,0)</f>
        <v>0</v>
      </c>
      <c r="BJ147" s="13" t="s">
        <v>78</v>
      </c>
      <c r="BK147" s="128">
        <f>ROUND(I147*H147,2)</f>
        <v>0</v>
      </c>
      <c r="BL147" s="13" t="s">
        <v>122</v>
      </c>
      <c r="BM147" s="127" t="s">
        <v>219</v>
      </c>
    </row>
    <row r="148" spans="2:65" s="1" customFormat="1" ht="11.25">
      <c r="B148" s="28"/>
      <c r="D148" s="129" t="s">
        <v>119</v>
      </c>
      <c r="F148" s="130" t="s">
        <v>218</v>
      </c>
      <c r="I148" s="131"/>
      <c r="L148" s="28"/>
      <c r="M148" s="132"/>
      <c r="T148" s="49"/>
      <c r="AT148" s="13" t="s">
        <v>119</v>
      </c>
      <c r="AU148" s="13" t="s">
        <v>78</v>
      </c>
    </row>
    <row r="149" spans="2:65" s="1" customFormat="1" ht="16.5" customHeight="1">
      <c r="B149" s="114"/>
      <c r="C149" s="115" t="s">
        <v>220</v>
      </c>
      <c r="D149" s="115" t="s">
        <v>114</v>
      </c>
      <c r="E149" s="116" t="s">
        <v>221</v>
      </c>
      <c r="F149" s="117" t="s">
        <v>222</v>
      </c>
      <c r="G149" s="118" t="s">
        <v>127</v>
      </c>
      <c r="H149" s="119">
        <v>2</v>
      </c>
      <c r="I149" s="120"/>
      <c r="J149" s="121">
        <f>ROUND(I149*H149,2)</f>
        <v>0</v>
      </c>
      <c r="K149" s="122"/>
      <c r="L149" s="28"/>
      <c r="M149" s="123" t="s">
        <v>3</v>
      </c>
      <c r="N149" s="124" t="s">
        <v>42</v>
      </c>
      <c r="P149" s="125">
        <f>O149*H149</f>
        <v>0</v>
      </c>
      <c r="Q149" s="125">
        <v>0</v>
      </c>
      <c r="R149" s="125">
        <f>Q149*H149</f>
        <v>0</v>
      </c>
      <c r="S149" s="125">
        <v>0</v>
      </c>
      <c r="T149" s="126">
        <f>S149*H149</f>
        <v>0</v>
      </c>
      <c r="AR149" s="127" t="s">
        <v>122</v>
      </c>
      <c r="AT149" s="127" t="s">
        <v>114</v>
      </c>
      <c r="AU149" s="127" t="s">
        <v>78</v>
      </c>
      <c r="AY149" s="13" t="s">
        <v>113</v>
      </c>
      <c r="BE149" s="128">
        <f>IF(N149="základní",J149,0)</f>
        <v>0</v>
      </c>
      <c r="BF149" s="128">
        <f>IF(N149="snížená",J149,0)</f>
        <v>0</v>
      </c>
      <c r="BG149" s="128">
        <f>IF(N149="zákl. přenesená",J149,0)</f>
        <v>0</v>
      </c>
      <c r="BH149" s="128">
        <f>IF(N149="sníž. přenesená",J149,0)</f>
        <v>0</v>
      </c>
      <c r="BI149" s="128">
        <f>IF(N149="nulová",J149,0)</f>
        <v>0</v>
      </c>
      <c r="BJ149" s="13" t="s">
        <v>78</v>
      </c>
      <c r="BK149" s="128">
        <f>ROUND(I149*H149,2)</f>
        <v>0</v>
      </c>
      <c r="BL149" s="13" t="s">
        <v>122</v>
      </c>
      <c r="BM149" s="127" t="s">
        <v>223</v>
      </c>
    </row>
    <row r="150" spans="2:65" s="1" customFormat="1" ht="11.25">
      <c r="B150" s="28"/>
      <c r="D150" s="129" t="s">
        <v>119</v>
      </c>
      <c r="F150" s="130" t="s">
        <v>222</v>
      </c>
      <c r="I150" s="131"/>
      <c r="L150" s="28"/>
      <c r="M150" s="132"/>
      <c r="T150" s="49"/>
      <c r="AT150" s="13" t="s">
        <v>119</v>
      </c>
      <c r="AU150" s="13" t="s">
        <v>78</v>
      </c>
    </row>
    <row r="151" spans="2:65" s="1" customFormat="1" ht="16.5" customHeight="1">
      <c r="B151" s="114"/>
      <c r="C151" s="115" t="s">
        <v>176</v>
      </c>
      <c r="D151" s="115" t="s">
        <v>114</v>
      </c>
      <c r="E151" s="116" t="s">
        <v>224</v>
      </c>
      <c r="F151" s="117" t="s">
        <v>225</v>
      </c>
      <c r="G151" s="118" t="s">
        <v>127</v>
      </c>
      <c r="H151" s="119">
        <v>4</v>
      </c>
      <c r="I151" s="120"/>
      <c r="J151" s="121">
        <f>ROUND(I151*H151,2)</f>
        <v>0</v>
      </c>
      <c r="K151" s="122"/>
      <c r="L151" s="28"/>
      <c r="M151" s="123" t="s">
        <v>3</v>
      </c>
      <c r="N151" s="124" t="s">
        <v>42</v>
      </c>
      <c r="P151" s="125">
        <f>O151*H151</f>
        <v>0</v>
      </c>
      <c r="Q151" s="125">
        <v>0</v>
      </c>
      <c r="R151" s="125">
        <f>Q151*H151</f>
        <v>0</v>
      </c>
      <c r="S151" s="125">
        <v>0</v>
      </c>
      <c r="T151" s="126">
        <f>S151*H151</f>
        <v>0</v>
      </c>
      <c r="AR151" s="127" t="s">
        <v>122</v>
      </c>
      <c r="AT151" s="127" t="s">
        <v>114</v>
      </c>
      <c r="AU151" s="127" t="s">
        <v>78</v>
      </c>
      <c r="AY151" s="13" t="s">
        <v>113</v>
      </c>
      <c r="BE151" s="128">
        <f>IF(N151="základní",J151,0)</f>
        <v>0</v>
      </c>
      <c r="BF151" s="128">
        <f>IF(N151="snížená",J151,0)</f>
        <v>0</v>
      </c>
      <c r="BG151" s="128">
        <f>IF(N151="zákl. přenesená",J151,0)</f>
        <v>0</v>
      </c>
      <c r="BH151" s="128">
        <f>IF(N151="sníž. přenesená",J151,0)</f>
        <v>0</v>
      </c>
      <c r="BI151" s="128">
        <f>IF(N151="nulová",J151,0)</f>
        <v>0</v>
      </c>
      <c r="BJ151" s="13" t="s">
        <v>78</v>
      </c>
      <c r="BK151" s="128">
        <f>ROUND(I151*H151,2)</f>
        <v>0</v>
      </c>
      <c r="BL151" s="13" t="s">
        <v>122</v>
      </c>
      <c r="BM151" s="127" t="s">
        <v>226</v>
      </c>
    </row>
    <row r="152" spans="2:65" s="1" customFormat="1" ht="11.25">
      <c r="B152" s="28"/>
      <c r="D152" s="129" t="s">
        <v>119</v>
      </c>
      <c r="F152" s="130" t="s">
        <v>225</v>
      </c>
      <c r="I152" s="131"/>
      <c r="L152" s="28"/>
      <c r="M152" s="132"/>
      <c r="T152" s="49"/>
      <c r="AT152" s="13" t="s">
        <v>119</v>
      </c>
      <c r="AU152" s="13" t="s">
        <v>78</v>
      </c>
    </row>
    <row r="153" spans="2:65" s="1" customFormat="1" ht="16.5" customHeight="1">
      <c r="B153" s="114"/>
      <c r="C153" s="115" t="s">
        <v>227</v>
      </c>
      <c r="D153" s="115" t="s">
        <v>114</v>
      </c>
      <c r="E153" s="116" t="s">
        <v>228</v>
      </c>
      <c r="F153" s="117" t="s">
        <v>229</v>
      </c>
      <c r="G153" s="118" t="s">
        <v>127</v>
      </c>
      <c r="H153" s="119">
        <v>6</v>
      </c>
      <c r="I153" s="120"/>
      <c r="J153" s="121">
        <f>ROUND(I153*H153,2)</f>
        <v>0</v>
      </c>
      <c r="K153" s="122"/>
      <c r="L153" s="28"/>
      <c r="M153" s="123" t="s">
        <v>3</v>
      </c>
      <c r="N153" s="124" t="s">
        <v>42</v>
      </c>
      <c r="P153" s="125">
        <f>O153*H153</f>
        <v>0</v>
      </c>
      <c r="Q153" s="125">
        <v>0</v>
      </c>
      <c r="R153" s="125">
        <f>Q153*H153</f>
        <v>0</v>
      </c>
      <c r="S153" s="125">
        <v>0</v>
      </c>
      <c r="T153" s="126">
        <f>S153*H153</f>
        <v>0</v>
      </c>
      <c r="AR153" s="127" t="s">
        <v>122</v>
      </c>
      <c r="AT153" s="127" t="s">
        <v>114</v>
      </c>
      <c r="AU153" s="127" t="s">
        <v>78</v>
      </c>
      <c r="AY153" s="13" t="s">
        <v>113</v>
      </c>
      <c r="BE153" s="128">
        <f>IF(N153="základní",J153,0)</f>
        <v>0</v>
      </c>
      <c r="BF153" s="128">
        <f>IF(N153="snížená",J153,0)</f>
        <v>0</v>
      </c>
      <c r="BG153" s="128">
        <f>IF(N153="zákl. přenesená",J153,0)</f>
        <v>0</v>
      </c>
      <c r="BH153" s="128">
        <f>IF(N153="sníž. přenesená",J153,0)</f>
        <v>0</v>
      </c>
      <c r="BI153" s="128">
        <f>IF(N153="nulová",J153,0)</f>
        <v>0</v>
      </c>
      <c r="BJ153" s="13" t="s">
        <v>78</v>
      </c>
      <c r="BK153" s="128">
        <f>ROUND(I153*H153,2)</f>
        <v>0</v>
      </c>
      <c r="BL153" s="13" t="s">
        <v>122</v>
      </c>
      <c r="BM153" s="127" t="s">
        <v>230</v>
      </c>
    </row>
    <row r="154" spans="2:65" s="1" customFormat="1" ht="11.25">
      <c r="B154" s="28"/>
      <c r="D154" s="129" t="s">
        <v>119</v>
      </c>
      <c r="F154" s="130" t="s">
        <v>229</v>
      </c>
      <c r="I154" s="131"/>
      <c r="L154" s="28"/>
      <c r="M154" s="132"/>
      <c r="T154" s="49"/>
      <c r="AT154" s="13" t="s">
        <v>119</v>
      </c>
      <c r="AU154" s="13" t="s">
        <v>78</v>
      </c>
    </row>
    <row r="155" spans="2:65" s="1" customFormat="1" ht="16.5" customHeight="1">
      <c r="B155" s="114"/>
      <c r="C155" s="115" t="s">
        <v>180</v>
      </c>
      <c r="D155" s="115" t="s">
        <v>114</v>
      </c>
      <c r="E155" s="116" t="s">
        <v>231</v>
      </c>
      <c r="F155" s="117" t="s">
        <v>232</v>
      </c>
      <c r="G155" s="118" t="s">
        <v>127</v>
      </c>
      <c r="H155" s="119">
        <v>1</v>
      </c>
      <c r="I155" s="120"/>
      <c r="J155" s="121">
        <f>ROUND(I155*H155,2)</f>
        <v>0</v>
      </c>
      <c r="K155" s="122"/>
      <c r="L155" s="28"/>
      <c r="M155" s="123" t="s">
        <v>3</v>
      </c>
      <c r="N155" s="124" t="s">
        <v>42</v>
      </c>
      <c r="P155" s="125">
        <f>O155*H155</f>
        <v>0</v>
      </c>
      <c r="Q155" s="125">
        <v>0</v>
      </c>
      <c r="R155" s="125">
        <f>Q155*H155</f>
        <v>0</v>
      </c>
      <c r="S155" s="125">
        <v>0</v>
      </c>
      <c r="T155" s="126">
        <f>S155*H155</f>
        <v>0</v>
      </c>
      <c r="AR155" s="127" t="s">
        <v>122</v>
      </c>
      <c r="AT155" s="127" t="s">
        <v>114</v>
      </c>
      <c r="AU155" s="127" t="s">
        <v>78</v>
      </c>
      <c r="AY155" s="13" t="s">
        <v>113</v>
      </c>
      <c r="BE155" s="128">
        <f>IF(N155="základní",J155,0)</f>
        <v>0</v>
      </c>
      <c r="BF155" s="128">
        <f>IF(N155="snížená",J155,0)</f>
        <v>0</v>
      </c>
      <c r="BG155" s="128">
        <f>IF(N155="zákl. přenesená",J155,0)</f>
        <v>0</v>
      </c>
      <c r="BH155" s="128">
        <f>IF(N155="sníž. přenesená",J155,0)</f>
        <v>0</v>
      </c>
      <c r="BI155" s="128">
        <f>IF(N155="nulová",J155,0)</f>
        <v>0</v>
      </c>
      <c r="BJ155" s="13" t="s">
        <v>78</v>
      </c>
      <c r="BK155" s="128">
        <f>ROUND(I155*H155,2)</f>
        <v>0</v>
      </c>
      <c r="BL155" s="13" t="s">
        <v>122</v>
      </c>
      <c r="BM155" s="127" t="s">
        <v>233</v>
      </c>
    </row>
    <row r="156" spans="2:65" s="1" customFormat="1" ht="11.25">
      <c r="B156" s="28"/>
      <c r="D156" s="129" t="s">
        <v>119</v>
      </c>
      <c r="F156" s="130" t="s">
        <v>232</v>
      </c>
      <c r="I156" s="131"/>
      <c r="L156" s="28"/>
      <c r="M156" s="132"/>
      <c r="T156" s="49"/>
      <c r="AT156" s="13" t="s">
        <v>119</v>
      </c>
      <c r="AU156" s="13" t="s">
        <v>78</v>
      </c>
    </row>
    <row r="157" spans="2:65" s="1" customFormat="1" ht="16.5" customHeight="1">
      <c r="B157" s="114"/>
      <c r="C157" s="115" t="s">
        <v>234</v>
      </c>
      <c r="D157" s="115" t="s">
        <v>114</v>
      </c>
      <c r="E157" s="116" t="s">
        <v>188</v>
      </c>
      <c r="F157" s="117" t="s">
        <v>189</v>
      </c>
      <c r="G157" s="118" t="s">
        <v>131</v>
      </c>
      <c r="H157" s="119">
        <v>1</v>
      </c>
      <c r="I157" s="120"/>
      <c r="J157" s="121">
        <f>ROUND(I157*H157,2)</f>
        <v>0</v>
      </c>
      <c r="K157" s="122"/>
      <c r="L157" s="28"/>
      <c r="M157" s="123" t="s">
        <v>3</v>
      </c>
      <c r="N157" s="124" t="s">
        <v>42</v>
      </c>
      <c r="P157" s="125">
        <f>O157*H157</f>
        <v>0</v>
      </c>
      <c r="Q157" s="125">
        <v>0</v>
      </c>
      <c r="R157" s="125">
        <f>Q157*H157</f>
        <v>0</v>
      </c>
      <c r="S157" s="125">
        <v>0</v>
      </c>
      <c r="T157" s="126">
        <f>S157*H157</f>
        <v>0</v>
      </c>
      <c r="AR157" s="127" t="s">
        <v>122</v>
      </c>
      <c r="AT157" s="127" t="s">
        <v>114</v>
      </c>
      <c r="AU157" s="127" t="s">
        <v>78</v>
      </c>
      <c r="AY157" s="13" t="s">
        <v>113</v>
      </c>
      <c r="BE157" s="128">
        <f>IF(N157="základní",J157,0)</f>
        <v>0</v>
      </c>
      <c r="BF157" s="128">
        <f>IF(N157="snížená",J157,0)</f>
        <v>0</v>
      </c>
      <c r="BG157" s="128">
        <f>IF(N157="zákl. přenesená",J157,0)</f>
        <v>0</v>
      </c>
      <c r="BH157" s="128">
        <f>IF(N157="sníž. přenesená",J157,0)</f>
        <v>0</v>
      </c>
      <c r="BI157" s="128">
        <f>IF(N157="nulová",J157,0)</f>
        <v>0</v>
      </c>
      <c r="BJ157" s="13" t="s">
        <v>78</v>
      </c>
      <c r="BK157" s="128">
        <f>ROUND(I157*H157,2)</f>
        <v>0</v>
      </c>
      <c r="BL157" s="13" t="s">
        <v>122</v>
      </c>
      <c r="BM157" s="127" t="s">
        <v>235</v>
      </c>
    </row>
    <row r="158" spans="2:65" s="1" customFormat="1" ht="11.25">
      <c r="B158" s="28"/>
      <c r="D158" s="129" t="s">
        <v>119</v>
      </c>
      <c r="F158" s="130" t="s">
        <v>189</v>
      </c>
      <c r="I158" s="131"/>
      <c r="L158" s="28"/>
      <c r="M158" s="132"/>
      <c r="T158" s="49"/>
      <c r="AT158" s="13" t="s">
        <v>119</v>
      </c>
      <c r="AU158" s="13" t="s">
        <v>78</v>
      </c>
    </row>
    <row r="159" spans="2:65" s="10" customFormat="1" ht="25.9" customHeight="1">
      <c r="B159" s="104"/>
      <c r="D159" s="105" t="s">
        <v>70</v>
      </c>
      <c r="E159" s="106" t="s">
        <v>236</v>
      </c>
      <c r="F159" s="106" t="s">
        <v>237</v>
      </c>
      <c r="I159" s="107"/>
      <c r="J159" s="108">
        <f>BK159</f>
        <v>0</v>
      </c>
      <c r="L159" s="104"/>
      <c r="M159" s="109"/>
      <c r="P159" s="110">
        <f>SUM(P160:P207)</f>
        <v>0</v>
      </c>
      <c r="R159" s="110">
        <f>SUM(R160:R207)</f>
        <v>0</v>
      </c>
      <c r="T159" s="111">
        <f>SUM(T160:T207)</f>
        <v>0</v>
      </c>
      <c r="AR159" s="105" t="s">
        <v>78</v>
      </c>
      <c r="AT159" s="112" t="s">
        <v>70</v>
      </c>
      <c r="AU159" s="112" t="s">
        <v>71</v>
      </c>
      <c r="AY159" s="105" t="s">
        <v>113</v>
      </c>
      <c r="BK159" s="113">
        <f>SUM(BK160:BK207)</f>
        <v>0</v>
      </c>
    </row>
    <row r="160" spans="2:65" s="1" customFormat="1" ht="16.5" customHeight="1">
      <c r="B160" s="114"/>
      <c r="C160" s="115" t="s">
        <v>183</v>
      </c>
      <c r="D160" s="115" t="s">
        <v>114</v>
      </c>
      <c r="E160" s="116" t="s">
        <v>238</v>
      </c>
      <c r="F160" s="117" t="s">
        <v>239</v>
      </c>
      <c r="G160" s="118" t="s">
        <v>127</v>
      </c>
      <c r="H160" s="119">
        <v>162</v>
      </c>
      <c r="I160" s="120"/>
      <c r="J160" s="121">
        <f>ROUND(I160*H160,2)</f>
        <v>0</v>
      </c>
      <c r="K160" s="122"/>
      <c r="L160" s="28"/>
      <c r="M160" s="123" t="s">
        <v>3</v>
      </c>
      <c r="N160" s="124" t="s">
        <v>42</v>
      </c>
      <c r="P160" s="125">
        <f>O160*H160</f>
        <v>0</v>
      </c>
      <c r="Q160" s="125">
        <v>0</v>
      </c>
      <c r="R160" s="125">
        <f>Q160*H160</f>
        <v>0</v>
      </c>
      <c r="S160" s="125">
        <v>0</v>
      </c>
      <c r="T160" s="126">
        <f>S160*H160</f>
        <v>0</v>
      </c>
      <c r="AR160" s="127" t="s">
        <v>122</v>
      </c>
      <c r="AT160" s="127" t="s">
        <v>114</v>
      </c>
      <c r="AU160" s="127" t="s">
        <v>78</v>
      </c>
      <c r="AY160" s="13" t="s">
        <v>113</v>
      </c>
      <c r="BE160" s="128">
        <f>IF(N160="základní",J160,0)</f>
        <v>0</v>
      </c>
      <c r="BF160" s="128">
        <f>IF(N160="snížená",J160,0)</f>
        <v>0</v>
      </c>
      <c r="BG160" s="128">
        <f>IF(N160="zákl. přenesená",J160,0)</f>
        <v>0</v>
      </c>
      <c r="BH160" s="128">
        <f>IF(N160="sníž. přenesená",J160,0)</f>
        <v>0</v>
      </c>
      <c r="BI160" s="128">
        <f>IF(N160="nulová",J160,0)</f>
        <v>0</v>
      </c>
      <c r="BJ160" s="13" t="s">
        <v>78</v>
      </c>
      <c r="BK160" s="128">
        <f>ROUND(I160*H160,2)</f>
        <v>0</v>
      </c>
      <c r="BL160" s="13" t="s">
        <v>122</v>
      </c>
      <c r="BM160" s="127" t="s">
        <v>240</v>
      </c>
    </row>
    <row r="161" spans="2:65" s="1" customFormat="1" ht="11.25">
      <c r="B161" s="28"/>
      <c r="D161" s="129" t="s">
        <v>119</v>
      </c>
      <c r="F161" s="130" t="s">
        <v>239</v>
      </c>
      <c r="I161" s="131"/>
      <c r="L161" s="28"/>
      <c r="M161" s="132"/>
      <c r="T161" s="49"/>
      <c r="AT161" s="13" t="s">
        <v>119</v>
      </c>
      <c r="AU161" s="13" t="s">
        <v>78</v>
      </c>
    </row>
    <row r="162" spans="2:65" s="1" customFormat="1" ht="16.5" customHeight="1">
      <c r="B162" s="114"/>
      <c r="C162" s="115" t="s">
        <v>241</v>
      </c>
      <c r="D162" s="115" t="s">
        <v>114</v>
      </c>
      <c r="E162" s="116" t="s">
        <v>242</v>
      </c>
      <c r="F162" s="117" t="s">
        <v>243</v>
      </c>
      <c r="G162" s="118" t="s">
        <v>127</v>
      </c>
      <c r="H162" s="119">
        <v>410</v>
      </c>
      <c r="I162" s="120"/>
      <c r="J162" s="121">
        <f>ROUND(I162*H162,2)</f>
        <v>0</v>
      </c>
      <c r="K162" s="122"/>
      <c r="L162" s="28"/>
      <c r="M162" s="123" t="s">
        <v>3</v>
      </c>
      <c r="N162" s="124" t="s">
        <v>42</v>
      </c>
      <c r="P162" s="125">
        <f>O162*H162</f>
        <v>0</v>
      </c>
      <c r="Q162" s="125">
        <v>0</v>
      </c>
      <c r="R162" s="125">
        <f>Q162*H162</f>
        <v>0</v>
      </c>
      <c r="S162" s="125">
        <v>0</v>
      </c>
      <c r="T162" s="126">
        <f>S162*H162</f>
        <v>0</v>
      </c>
      <c r="AR162" s="127" t="s">
        <v>122</v>
      </c>
      <c r="AT162" s="127" t="s">
        <v>114</v>
      </c>
      <c r="AU162" s="127" t="s">
        <v>78</v>
      </c>
      <c r="AY162" s="13" t="s">
        <v>113</v>
      </c>
      <c r="BE162" s="128">
        <f>IF(N162="základní",J162,0)</f>
        <v>0</v>
      </c>
      <c r="BF162" s="128">
        <f>IF(N162="snížená",J162,0)</f>
        <v>0</v>
      </c>
      <c r="BG162" s="128">
        <f>IF(N162="zákl. přenesená",J162,0)</f>
        <v>0</v>
      </c>
      <c r="BH162" s="128">
        <f>IF(N162="sníž. přenesená",J162,0)</f>
        <v>0</v>
      </c>
      <c r="BI162" s="128">
        <f>IF(N162="nulová",J162,0)</f>
        <v>0</v>
      </c>
      <c r="BJ162" s="13" t="s">
        <v>78</v>
      </c>
      <c r="BK162" s="128">
        <f>ROUND(I162*H162,2)</f>
        <v>0</v>
      </c>
      <c r="BL162" s="13" t="s">
        <v>122</v>
      </c>
      <c r="BM162" s="127" t="s">
        <v>244</v>
      </c>
    </row>
    <row r="163" spans="2:65" s="1" customFormat="1" ht="11.25">
      <c r="B163" s="28"/>
      <c r="D163" s="129" t="s">
        <v>119</v>
      </c>
      <c r="F163" s="130" t="s">
        <v>243</v>
      </c>
      <c r="I163" s="131"/>
      <c r="L163" s="28"/>
      <c r="M163" s="132"/>
      <c r="T163" s="49"/>
      <c r="AT163" s="13" t="s">
        <v>119</v>
      </c>
      <c r="AU163" s="13" t="s">
        <v>78</v>
      </c>
    </row>
    <row r="164" spans="2:65" s="1" customFormat="1" ht="16.5" customHeight="1">
      <c r="B164" s="114"/>
      <c r="C164" s="115" t="s">
        <v>187</v>
      </c>
      <c r="D164" s="115" t="s">
        <v>114</v>
      </c>
      <c r="E164" s="116" t="s">
        <v>245</v>
      </c>
      <c r="F164" s="117" t="s">
        <v>246</v>
      </c>
      <c r="G164" s="118" t="s">
        <v>127</v>
      </c>
      <c r="H164" s="119">
        <v>84</v>
      </c>
      <c r="I164" s="120"/>
      <c r="J164" s="121">
        <f>ROUND(I164*H164,2)</f>
        <v>0</v>
      </c>
      <c r="K164" s="122"/>
      <c r="L164" s="28"/>
      <c r="M164" s="123" t="s">
        <v>3</v>
      </c>
      <c r="N164" s="124" t="s">
        <v>42</v>
      </c>
      <c r="P164" s="125">
        <f>O164*H164</f>
        <v>0</v>
      </c>
      <c r="Q164" s="125">
        <v>0</v>
      </c>
      <c r="R164" s="125">
        <f>Q164*H164</f>
        <v>0</v>
      </c>
      <c r="S164" s="125">
        <v>0</v>
      </c>
      <c r="T164" s="126">
        <f>S164*H164</f>
        <v>0</v>
      </c>
      <c r="AR164" s="127" t="s">
        <v>122</v>
      </c>
      <c r="AT164" s="127" t="s">
        <v>114</v>
      </c>
      <c r="AU164" s="127" t="s">
        <v>78</v>
      </c>
      <c r="AY164" s="13" t="s">
        <v>113</v>
      </c>
      <c r="BE164" s="128">
        <f>IF(N164="základní",J164,0)</f>
        <v>0</v>
      </c>
      <c r="BF164" s="128">
        <f>IF(N164="snížená",J164,0)</f>
        <v>0</v>
      </c>
      <c r="BG164" s="128">
        <f>IF(N164="zákl. přenesená",J164,0)</f>
        <v>0</v>
      </c>
      <c r="BH164" s="128">
        <f>IF(N164="sníž. přenesená",J164,0)</f>
        <v>0</v>
      </c>
      <c r="BI164" s="128">
        <f>IF(N164="nulová",J164,0)</f>
        <v>0</v>
      </c>
      <c r="BJ164" s="13" t="s">
        <v>78</v>
      </c>
      <c r="BK164" s="128">
        <f>ROUND(I164*H164,2)</f>
        <v>0</v>
      </c>
      <c r="BL164" s="13" t="s">
        <v>122</v>
      </c>
      <c r="BM164" s="127" t="s">
        <v>247</v>
      </c>
    </row>
    <row r="165" spans="2:65" s="1" customFormat="1" ht="11.25">
      <c r="B165" s="28"/>
      <c r="D165" s="129" t="s">
        <v>119</v>
      </c>
      <c r="F165" s="130" t="s">
        <v>246</v>
      </c>
      <c r="I165" s="131"/>
      <c r="L165" s="28"/>
      <c r="M165" s="132"/>
      <c r="T165" s="49"/>
      <c r="AT165" s="13" t="s">
        <v>119</v>
      </c>
      <c r="AU165" s="13" t="s">
        <v>78</v>
      </c>
    </row>
    <row r="166" spans="2:65" s="1" customFormat="1" ht="16.5" customHeight="1">
      <c r="B166" s="114"/>
      <c r="C166" s="115" t="s">
        <v>248</v>
      </c>
      <c r="D166" s="115" t="s">
        <v>114</v>
      </c>
      <c r="E166" s="116" t="s">
        <v>249</v>
      </c>
      <c r="F166" s="117" t="s">
        <v>250</v>
      </c>
      <c r="G166" s="118" t="s">
        <v>154</v>
      </c>
      <c r="H166" s="119">
        <v>1200</v>
      </c>
      <c r="I166" s="120"/>
      <c r="J166" s="121">
        <f>ROUND(I166*H166,2)</f>
        <v>0</v>
      </c>
      <c r="K166" s="122"/>
      <c r="L166" s="28"/>
      <c r="M166" s="123" t="s">
        <v>3</v>
      </c>
      <c r="N166" s="124" t="s">
        <v>42</v>
      </c>
      <c r="P166" s="125">
        <f>O166*H166</f>
        <v>0</v>
      </c>
      <c r="Q166" s="125">
        <v>0</v>
      </c>
      <c r="R166" s="125">
        <f>Q166*H166</f>
        <v>0</v>
      </c>
      <c r="S166" s="125">
        <v>0</v>
      </c>
      <c r="T166" s="126">
        <f>S166*H166</f>
        <v>0</v>
      </c>
      <c r="AR166" s="127" t="s">
        <v>122</v>
      </c>
      <c r="AT166" s="127" t="s">
        <v>114</v>
      </c>
      <c r="AU166" s="127" t="s">
        <v>78</v>
      </c>
      <c r="AY166" s="13" t="s">
        <v>113</v>
      </c>
      <c r="BE166" s="128">
        <f>IF(N166="základní",J166,0)</f>
        <v>0</v>
      </c>
      <c r="BF166" s="128">
        <f>IF(N166="snížená",J166,0)</f>
        <v>0</v>
      </c>
      <c r="BG166" s="128">
        <f>IF(N166="zákl. přenesená",J166,0)</f>
        <v>0</v>
      </c>
      <c r="BH166" s="128">
        <f>IF(N166="sníž. přenesená",J166,0)</f>
        <v>0</v>
      </c>
      <c r="BI166" s="128">
        <f>IF(N166="nulová",J166,0)</f>
        <v>0</v>
      </c>
      <c r="BJ166" s="13" t="s">
        <v>78</v>
      </c>
      <c r="BK166" s="128">
        <f>ROUND(I166*H166,2)</f>
        <v>0</v>
      </c>
      <c r="BL166" s="13" t="s">
        <v>122</v>
      </c>
      <c r="BM166" s="127" t="s">
        <v>251</v>
      </c>
    </row>
    <row r="167" spans="2:65" s="1" customFormat="1" ht="11.25">
      <c r="B167" s="28"/>
      <c r="D167" s="129" t="s">
        <v>119</v>
      </c>
      <c r="F167" s="130" t="s">
        <v>250</v>
      </c>
      <c r="I167" s="131"/>
      <c r="L167" s="28"/>
      <c r="M167" s="132"/>
      <c r="T167" s="49"/>
      <c r="AT167" s="13" t="s">
        <v>119</v>
      </c>
      <c r="AU167" s="13" t="s">
        <v>78</v>
      </c>
    </row>
    <row r="168" spans="2:65" s="1" customFormat="1" ht="16.5" customHeight="1">
      <c r="B168" s="114"/>
      <c r="C168" s="115" t="s">
        <v>190</v>
      </c>
      <c r="D168" s="115" t="s">
        <v>114</v>
      </c>
      <c r="E168" s="116" t="s">
        <v>252</v>
      </c>
      <c r="F168" s="117" t="s">
        <v>253</v>
      </c>
      <c r="G168" s="118" t="s">
        <v>131</v>
      </c>
      <c r="H168" s="119">
        <v>50</v>
      </c>
      <c r="I168" s="120"/>
      <c r="J168" s="121">
        <f>ROUND(I168*H168,2)</f>
        <v>0</v>
      </c>
      <c r="K168" s="122"/>
      <c r="L168" s="28"/>
      <c r="M168" s="123" t="s">
        <v>3</v>
      </c>
      <c r="N168" s="124" t="s">
        <v>42</v>
      </c>
      <c r="P168" s="125">
        <f>O168*H168</f>
        <v>0</v>
      </c>
      <c r="Q168" s="125">
        <v>0</v>
      </c>
      <c r="R168" s="125">
        <f>Q168*H168</f>
        <v>0</v>
      </c>
      <c r="S168" s="125">
        <v>0</v>
      </c>
      <c r="T168" s="126">
        <f>S168*H168</f>
        <v>0</v>
      </c>
      <c r="AR168" s="127" t="s">
        <v>122</v>
      </c>
      <c r="AT168" s="127" t="s">
        <v>114</v>
      </c>
      <c r="AU168" s="127" t="s">
        <v>78</v>
      </c>
      <c r="AY168" s="13" t="s">
        <v>113</v>
      </c>
      <c r="BE168" s="128">
        <f>IF(N168="základní",J168,0)</f>
        <v>0</v>
      </c>
      <c r="BF168" s="128">
        <f>IF(N168="snížená",J168,0)</f>
        <v>0</v>
      </c>
      <c r="BG168" s="128">
        <f>IF(N168="zákl. přenesená",J168,0)</f>
        <v>0</v>
      </c>
      <c r="BH168" s="128">
        <f>IF(N168="sníž. přenesená",J168,0)</f>
        <v>0</v>
      </c>
      <c r="BI168" s="128">
        <f>IF(N168="nulová",J168,0)</f>
        <v>0</v>
      </c>
      <c r="BJ168" s="13" t="s">
        <v>78</v>
      </c>
      <c r="BK168" s="128">
        <f>ROUND(I168*H168,2)</f>
        <v>0</v>
      </c>
      <c r="BL168" s="13" t="s">
        <v>122</v>
      </c>
      <c r="BM168" s="127" t="s">
        <v>254</v>
      </c>
    </row>
    <row r="169" spans="2:65" s="1" customFormat="1" ht="11.25">
      <c r="B169" s="28"/>
      <c r="D169" s="129" t="s">
        <v>119</v>
      </c>
      <c r="F169" s="130" t="s">
        <v>253</v>
      </c>
      <c r="I169" s="131"/>
      <c r="L169" s="28"/>
      <c r="M169" s="132"/>
      <c r="T169" s="49"/>
      <c r="AT169" s="13" t="s">
        <v>119</v>
      </c>
      <c r="AU169" s="13" t="s">
        <v>78</v>
      </c>
    </row>
    <row r="170" spans="2:65" s="1" customFormat="1" ht="16.5" customHeight="1">
      <c r="B170" s="114"/>
      <c r="C170" s="115" t="s">
        <v>255</v>
      </c>
      <c r="D170" s="115" t="s">
        <v>114</v>
      </c>
      <c r="E170" s="116" t="s">
        <v>256</v>
      </c>
      <c r="F170" s="117" t="s">
        <v>257</v>
      </c>
      <c r="G170" s="118" t="s">
        <v>154</v>
      </c>
      <c r="H170" s="119">
        <v>50</v>
      </c>
      <c r="I170" s="120"/>
      <c r="J170" s="121">
        <f>ROUND(I170*H170,2)</f>
        <v>0</v>
      </c>
      <c r="K170" s="122"/>
      <c r="L170" s="28"/>
      <c r="M170" s="123" t="s">
        <v>3</v>
      </c>
      <c r="N170" s="124" t="s">
        <v>42</v>
      </c>
      <c r="P170" s="125">
        <f>O170*H170</f>
        <v>0</v>
      </c>
      <c r="Q170" s="125">
        <v>0</v>
      </c>
      <c r="R170" s="125">
        <f>Q170*H170</f>
        <v>0</v>
      </c>
      <c r="S170" s="125">
        <v>0</v>
      </c>
      <c r="T170" s="126">
        <f>S170*H170</f>
        <v>0</v>
      </c>
      <c r="AR170" s="127" t="s">
        <v>122</v>
      </c>
      <c r="AT170" s="127" t="s">
        <v>114</v>
      </c>
      <c r="AU170" s="127" t="s">
        <v>78</v>
      </c>
      <c r="AY170" s="13" t="s">
        <v>113</v>
      </c>
      <c r="BE170" s="128">
        <f>IF(N170="základní",J170,0)</f>
        <v>0</v>
      </c>
      <c r="BF170" s="128">
        <f>IF(N170="snížená",J170,0)</f>
        <v>0</v>
      </c>
      <c r="BG170" s="128">
        <f>IF(N170="zákl. přenesená",J170,0)</f>
        <v>0</v>
      </c>
      <c r="BH170" s="128">
        <f>IF(N170="sníž. přenesená",J170,0)</f>
        <v>0</v>
      </c>
      <c r="BI170" s="128">
        <f>IF(N170="nulová",J170,0)</f>
        <v>0</v>
      </c>
      <c r="BJ170" s="13" t="s">
        <v>78</v>
      </c>
      <c r="BK170" s="128">
        <f>ROUND(I170*H170,2)</f>
        <v>0</v>
      </c>
      <c r="BL170" s="13" t="s">
        <v>122</v>
      </c>
      <c r="BM170" s="127" t="s">
        <v>258</v>
      </c>
    </row>
    <row r="171" spans="2:65" s="1" customFormat="1" ht="11.25">
      <c r="B171" s="28"/>
      <c r="D171" s="129" t="s">
        <v>119</v>
      </c>
      <c r="F171" s="130" t="s">
        <v>257</v>
      </c>
      <c r="I171" s="131"/>
      <c r="L171" s="28"/>
      <c r="M171" s="132"/>
      <c r="T171" s="49"/>
      <c r="AT171" s="13" t="s">
        <v>119</v>
      </c>
      <c r="AU171" s="13" t="s">
        <v>78</v>
      </c>
    </row>
    <row r="172" spans="2:65" s="1" customFormat="1" ht="16.5" customHeight="1">
      <c r="B172" s="114"/>
      <c r="C172" s="115" t="s">
        <v>195</v>
      </c>
      <c r="D172" s="115" t="s">
        <v>114</v>
      </c>
      <c r="E172" s="116" t="s">
        <v>259</v>
      </c>
      <c r="F172" s="117" t="s">
        <v>260</v>
      </c>
      <c r="G172" s="118" t="s">
        <v>154</v>
      </c>
      <c r="H172" s="119">
        <v>70</v>
      </c>
      <c r="I172" s="120"/>
      <c r="J172" s="121">
        <f>ROUND(I172*H172,2)</f>
        <v>0</v>
      </c>
      <c r="K172" s="122"/>
      <c r="L172" s="28"/>
      <c r="M172" s="123" t="s">
        <v>3</v>
      </c>
      <c r="N172" s="124" t="s">
        <v>42</v>
      </c>
      <c r="P172" s="125">
        <f>O172*H172</f>
        <v>0</v>
      </c>
      <c r="Q172" s="125">
        <v>0</v>
      </c>
      <c r="R172" s="125">
        <f>Q172*H172</f>
        <v>0</v>
      </c>
      <c r="S172" s="125">
        <v>0</v>
      </c>
      <c r="T172" s="126">
        <f>S172*H172</f>
        <v>0</v>
      </c>
      <c r="AR172" s="127" t="s">
        <v>122</v>
      </c>
      <c r="AT172" s="127" t="s">
        <v>114</v>
      </c>
      <c r="AU172" s="127" t="s">
        <v>78</v>
      </c>
      <c r="AY172" s="13" t="s">
        <v>113</v>
      </c>
      <c r="BE172" s="128">
        <f>IF(N172="základní",J172,0)</f>
        <v>0</v>
      </c>
      <c r="BF172" s="128">
        <f>IF(N172="snížená",J172,0)</f>
        <v>0</v>
      </c>
      <c r="BG172" s="128">
        <f>IF(N172="zákl. přenesená",J172,0)</f>
        <v>0</v>
      </c>
      <c r="BH172" s="128">
        <f>IF(N172="sníž. přenesená",J172,0)</f>
        <v>0</v>
      </c>
      <c r="BI172" s="128">
        <f>IF(N172="nulová",J172,0)</f>
        <v>0</v>
      </c>
      <c r="BJ172" s="13" t="s">
        <v>78</v>
      </c>
      <c r="BK172" s="128">
        <f>ROUND(I172*H172,2)</f>
        <v>0</v>
      </c>
      <c r="BL172" s="13" t="s">
        <v>122</v>
      </c>
      <c r="BM172" s="127" t="s">
        <v>261</v>
      </c>
    </row>
    <row r="173" spans="2:65" s="1" customFormat="1" ht="11.25">
      <c r="B173" s="28"/>
      <c r="D173" s="129" t="s">
        <v>119</v>
      </c>
      <c r="F173" s="130" t="s">
        <v>260</v>
      </c>
      <c r="I173" s="131"/>
      <c r="L173" s="28"/>
      <c r="M173" s="132"/>
      <c r="T173" s="49"/>
      <c r="AT173" s="13" t="s">
        <v>119</v>
      </c>
      <c r="AU173" s="13" t="s">
        <v>78</v>
      </c>
    </row>
    <row r="174" spans="2:65" s="1" customFormat="1" ht="16.5" customHeight="1">
      <c r="B174" s="114"/>
      <c r="C174" s="115" t="s">
        <v>262</v>
      </c>
      <c r="D174" s="115" t="s">
        <v>114</v>
      </c>
      <c r="E174" s="116" t="s">
        <v>263</v>
      </c>
      <c r="F174" s="117" t="s">
        <v>264</v>
      </c>
      <c r="G174" s="118" t="s">
        <v>154</v>
      </c>
      <c r="H174" s="119">
        <v>10</v>
      </c>
      <c r="I174" s="120"/>
      <c r="J174" s="121">
        <f>ROUND(I174*H174,2)</f>
        <v>0</v>
      </c>
      <c r="K174" s="122"/>
      <c r="L174" s="28"/>
      <c r="M174" s="123" t="s">
        <v>3</v>
      </c>
      <c r="N174" s="124" t="s">
        <v>42</v>
      </c>
      <c r="P174" s="125">
        <f>O174*H174</f>
        <v>0</v>
      </c>
      <c r="Q174" s="125">
        <v>0</v>
      </c>
      <c r="R174" s="125">
        <f>Q174*H174</f>
        <v>0</v>
      </c>
      <c r="S174" s="125">
        <v>0</v>
      </c>
      <c r="T174" s="126">
        <f>S174*H174</f>
        <v>0</v>
      </c>
      <c r="AR174" s="127" t="s">
        <v>122</v>
      </c>
      <c r="AT174" s="127" t="s">
        <v>114</v>
      </c>
      <c r="AU174" s="127" t="s">
        <v>78</v>
      </c>
      <c r="AY174" s="13" t="s">
        <v>113</v>
      </c>
      <c r="BE174" s="128">
        <f>IF(N174="základní",J174,0)</f>
        <v>0</v>
      </c>
      <c r="BF174" s="128">
        <f>IF(N174="snížená",J174,0)</f>
        <v>0</v>
      </c>
      <c r="BG174" s="128">
        <f>IF(N174="zákl. přenesená",J174,0)</f>
        <v>0</v>
      </c>
      <c r="BH174" s="128">
        <f>IF(N174="sníž. přenesená",J174,0)</f>
        <v>0</v>
      </c>
      <c r="BI174" s="128">
        <f>IF(N174="nulová",J174,0)</f>
        <v>0</v>
      </c>
      <c r="BJ174" s="13" t="s">
        <v>78</v>
      </c>
      <c r="BK174" s="128">
        <f>ROUND(I174*H174,2)</f>
        <v>0</v>
      </c>
      <c r="BL174" s="13" t="s">
        <v>122</v>
      </c>
      <c r="BM174" s="127" t="s">
        <v>265</v>
      </c>
    </row>
    <row r="175" spans="2:65" s="1" customFormat="1" ht="11.25">
      <c r="B175" s="28"/>
      <c r="D175" s="129" t="s">
        <v>119</v>
      </c>
      <c r="F175" s="130" t="s">
        <v>264</v>
      </c>
      <c r="I175" s="131"/>
      <c r="L175" s="28"/>
      <c r="M175" s="132"/>
      <c r="T175" s="49"/>
      <c r="AT175" s="13" t="s">
        <v>119</v>
      </c>
      <c r="AU175" s="13" t="s">
        <v>78</v>
      </c>
    </row>
    <row r="176" spans="2:65" s="1" customFormat="1" ht="16.5" customHeight="1">
      <c r="B176" s="114"/>
      <c r="C176" s="115" t="s">
        <v>198</v>
      </c>
      <c r="D176" s="115" t="s">
        <v>114</v>
      </c>
      <c r="E176" s="116" t="s">
        <v>266</v>
      </c>
      <c r="F176" s="117" t="s">
        <v>267</v>
      </c>
      <c r="G176" s="118" t="s">
        <v>127</v>
      </c>
      <c r="H176" s="119">
        <v>145</v>
      </c>
      <c r="I176" s="120"/>
      <c r="J176" s="121">
        <f>ROUND(I176*H176,2)</f>
        <v>0</v>
      </c>
      <c r="K176" s="122"/>
      <c r="L176" s="28"/>
      <c r="M176" s="123" t="s">
        <v>3</v>
      </c>
      <c r="N176" s="124" t="s">
        <v>42</v>
      </c>
      <c r="P176" s="125">
        <f>O176*H176</f>
        <v>0</v>
      </c>
      <c r="Q176" s="125">
        <v>0</v>
      </c>
      <c r="R176" s="125">
        <f>Q176*H176</f>
        <v>0</v>
      </c>
      <c r="S176" s="125">
        <v>0</v>
      </c>
      <c r="T176" s="126">
        <f>S176*H176</f>
        <v>0</v>
      </c>
      <c r="AR176" s="127" t="s">
        <v>122</v>
      </c>
      <c r="AT176" s="127" t="s">
        <v>114</v>
      </c>
      <c r="AU176" s="127" t="s">
        <v>78</v>
      </c>
      <c r="AY176" s="13" t="s">
        <v>113</v>
      </c>
      <c r="BE176" s="128">
        <f>IF(N176="základní",J176,0)</f>
        <v>0</v>
      </c>
      <c r="BF176" s="128">
        <f>IF(N176="snížená",J176,0)</f>
        <v>0</v>
      </c>
      <c r="BG176" s="128">
        <f>IF(N176="zákl. přenesená",J176,0)</f>
        <v>0</v>
      </c>
      <c r="BH176" s="128">
        <f>IF(N176="sníž. přenesená",J176,0)</f>
        <v>0</v>
      </c>
      <c r="BI176" s="128">
        <f>IF(N176="nulová",J176,0)</f>
        <v>0</v>
      </c>
      <c r="BJ176" s="13" t="s">
        <v>78</v>
      </c>
      <c r="BK176" s="128">
        <f>ROUND(I176*H176,2)</f>
        <v>0</v>
      </c>
      <c r="BL176" s="13" t="s">
        <v>122</v>
      </c>
      <c r="BM176" s="127" t="s">
        <v>268</v>
      </c>
    </row>
    <row r="177" spans="2:65" s="1" customFormat="1" ht="11.25">
      <c r="B177" s="28"/>
      <c r="D177" s="129" t="s">
        <v>119</v>
      </c>
      <c r="F177" s="130" t="s">
        <v>267</v>
      </c>
      <c r="I177" s="131"/>
      <c r="L177" s="28"/>
      <c r="M177" s="132"/>
      <c r="T177" s="49"/>
      <c r="AT177" s="13" t="s">
        <v>119</v>
      </c>
      <c r="AU177" s="13" t="s">
        <v>78</v>
      </c>
    </row>
    <row r="178" spans="2:65" s="1" customFormat="1" ht="16.5" customHeight="1">
      <c r="B178" s="114"/>
      <c r="C178" s="115" t="s">
        <v>269</v>
      </c>
      <c r="D178" s="115" t="s">
        <v>114</v>
      </c>
      <c r="E178" s="116" t="s">
        <v>270</v>
      </c>
      <c r="F178" s="117" t="s">
        <v>271</v>
      </c>
      <c r="G178" s="118" t="s">
        <v>154</v>
      </c>
      <c r="H178" s="119">
        <v>10</v>
      </c>
      <c r="I178" s="120"/>
      <c r="J178" s="121">
        <f>ROUND(I178*H178,2)</f>
        <v>0</v>
      </c>
      <c r="K178" s="122"/>
      <c r="L178" s="28"/>
      <c r="M178" s="123" t="s">
        <v>3</v>
      </c>
      <c r="N178" s="124" t="s">
        <v>42</v>
      </c>
      <c r="P178" s="125">
        <f>O178*H178</f>
        <v>0</v>
      </c>
      <c r="Q178" s="125">
        <v>0</v>
      </c>
      <c r="R178" s="125">
        <f>Q178*H178</f>
        <v>0</v>
      </c>
      <c r="S178" s="125">
        <v>0</v>
      </c>
      <c r="T178" s="126">
        <f>S178*H178</f>
        <v>0</v>
      </c>
      <c r="AR178" s="127" t="s">
        <v>122</v>
      </c>
      <c r="AT178" s="127" t="s">
        <v>114</v>
      </c>
      <c r="AU178" s="127" t="s">
        <v>78</v>
      </c>
      <c r="AY178" s="13" t="s">
        <v>113</v>
      </c>
      <c r="BE178" s="128">
        <f>IF(N178="základní",J178,0)</f>
        <v>0</v>
      </c>
      <c r="BF178" s="128">
        <f>IF(N178="snížená",J178,0)</f>
        <v>0</v>
      </c>
      <c r="BG178" s="128">
        <f>IF(N178="zákl. přenesená",J178,0)</f>
        <v>0</v>
      </c>
      <c r="BH178" s="128">
        <f>IF(N178="sníž. přenesená",J178,0)</f>
        <v>0</v>
      </c>
      <c r="BI178" s="128">
        <f>IF(N178="nulová",J178,0)</f>
        <v>0</v>
      </c>
      <c r="BJ178" s="13" t="s">
        <v>78</v>
      </c>
      <c r="BK178" s="128">
        <f>ROUND(I178*H178,2)</f>
        <v>0</v>
      </c>
      <c r="BL178" s="13" t="s">
        <v>122</v>
      </c>
      <c r="BM178" s="127" t="s">
        <v>272</v>
      </c>
    </row>
    <row r="179" spans="2:65" s="1" customFormat="1" ht="11.25">
      <c r="B179" s="28"/>
      <c r="D179" s="129" t="s">
        <v>119</v>
      </c>
      <c r="F179" s="130" t="s">
        <v>271</v>
      </c>
      <c r="I179" s="131"/>
      <c r="L179" s="28"/>
      <c r="M179" s="132"/>
      <c r="T179" s="49"/>
      <c r="AT179" s="13" t="s">
        <v>119</v>
      </c>
      <c r="AU179" s="13" t="s">
        <v>78</v>
      </c>
    </row>
    <row r="180" spans="2:65" s="1" customFormat="1" ht="16.5" customHeight="1">
      <c r="B180" s="114"/>
      <c r="C180" s="115" t="s">
        <v>202</v>
      </c>
      <c r="D180" s="115" t="s">
        <v>114</v>
      </c>
      <c r="E180" s="116" t="s">
        <v>273</v>
      </c>
      <c r="F180" s="117" t="s">
        <v>274</v>
      </c>
      <c r="G180" s="118" t="s">
        <v>127</v>
      </c>
      <c r="H180" s="119">
        <v>10</v>
      </c>
      <c r="I180" s="120"/>
      <c r="J180" s="121">
        <f>ROUND(I180*H180,2)</f>
        <v>0</v>
      </c>
      <c r="K180" s="122"/>
      <c r="L180" s="28"/>
      <c r="M180" s="123" t="s">
        <v>3</v>
      </c>
      <c r="N180" s="124" t="s">
        <v>42</v>
      </c>
      <c r="P180" s="125">
        <f>O180*H180</f>
        <v>0</v>
      </c>
      <c r="Q180" s="125">
        <v>0</v>
      </c>
      <c r="R180" s="125">
        <f>Q180*H180</f>
        <v>0</v>
      </c>
      <c r="S180" s="125">
        <v>0</v>
      </c>
      <c r="T180" s="126">
        <f>S180*H180</f>
        <v>0</v>
      </c>
      <c r="AR180" s="127" t="s">
        <v>122</v>
      </c>
      <c r="AT180" s="127" t="s">
        <v>114</v>
      </c>
      <c r="AU180" s="127" t="s">
        <v>78</v>
      </c>
      <c r="AY180" s="13" t="s">
        <v>113</v>
      </c>
      <c r="BE180" s="128">
        <f>IF(N180="základní",J180,0)</f>
        <v>0</v>
      </c>
      <c r="BF180" s="128">
        <f>IF(N180="snížená",J180,0)</f>
        <v>0</v>
      </c>
      <c r="BG180" s="128">
        <f>IF(N180="zákl. přenesená",J180,0)</f>
        <v>0</v>
      </c>
      <c r="BH180" s="128">
        <f>IF(N180="sníž. přenesená",J180,0)</f>
        <v>0</v>
      </c>
      <c r="BI180" s="128">
        <f>IF(N180="nulová",J180,0)</f>
        <v>0</v>
      </c>
      <c r="BJ180" s="13" t="s">
        <v>78</v>
      </c>
      <c r="BK180" s="128">
        <f>ROUND(I180*H180,2)</f>
        <v>0</v>
      </c>
      <c r="BL180" s="13" t="s">
        <v>122</v>
      </c>
      <c r="BM180" s="127" t="s">
        <v>275</v>
      </c>
    </row>
    <row r="181" spans="2:65" s="1" customFormat="1" ht="11.25">
      <c r="B181" s="28"/>
      <c r="D181" s="129" t="s">
        <v>119</v>
      </c>
      <c r="F181" s="130" t="s">
        <v>274</v>
      </c>
      <c r="I181" s="131"/>
      <c r="L181" s="28"/>
      <c r="M181" s="132"/>
      <c r="T181" s="49"/>
      <c r="AT181" s="13" t="s">
        <v>119</v>
      </c>
      <c r="AU181" s="13" t="s">
        <v>78</v>
      </c>
    </row>
    <row r="182" spans="2:65" s="1" customFormat="1" ht="16.5" customHeight="1">
      <c r="B182" s="114"/>
      <c r="C182" s="115" t="s">
        <v>276</v>
      </c>
      <c r="D182" s="115" t="s">
        <v>114</v>
      </c>
      <c r="E182" s="116" t="s">
        <v>277</v>
      </c>
      <c r="F182" s="117" t="s">
        <v>278</v>
      </c>
      <c r="G182" s="118" t="s">
        <v>154</v>
      </c>
      <c r="H182" s="119">
        <v>10</v>
      </c>
      <c r="I182" s="120"/>
      <c r="J182" s="121">
        <f>ROUND(I182*H182,2)</f>
        <v>0</v>
      </c>
      <c r="K182" s="122"/>
      <c r="L182" s="28"/>
      <c r="M182" s="123" t="s">
        <v>3</v>
      </c>
      <c r="N182" s="124" t="s">
        <v>42</v>
      </c>
      <c r="P182" s="125">
        <f>O182*H182</f>
        <v>0</v>
      </c>
      <c r="Q182" s="125">
        <v>0</v>
      </c>
      <c r="R182" s="125">
        <f>Q182*H182</f>
        <v>0</v>
      </c>
      <c r="S182" s="125">
        <v>0</v>
      </c>
      <c r="T182" s="126">
        <f>S182*H182</f>
        <v>0</v>
      </c>
      <c r="AR182" s="127" t="s">
        <v>122</v>
      </c>
      <c r="AT182" s="127" t="s">
        <v>114</v>
      </c>
      <c r="AU182" s="127" t="s">
        <v>78</v>
      </c>
      <c r="AY182" s="13" t="s">
        <v>113</v>
      </c>
      <c r="BE182" s="128">
        <f>IF(N182="základní",J182,0)</f>
        <v>0</v>
      </c>
      <c r="BF182" s="128">
        <f>IF(N182="snížená",J182,0)</f>
        <v>0</v>
      </c>
      <c r="BG182" s="128">
        <f>IF(N182="zákl. přenesená",J182,0)</f>
        <v>0</v>
      </c>
      <c r="BH182" s="128">
        <f>IF(N182="sníž. přenesená",J182,0)</f>
        <v>0</v>
      </c>
      <c r="BI182" s="128">
        <f>IF(N182="nulová",J182,0)</f>
        <v>0</v>
      </c>
      <c r="BJ182" s="13" t="s">
        <v>78</v>
      </c>
      <c r="BK182" s="128">
        <f>ROUND(I182*H182,2)</f>
        <v>0</v>
      </c>
      <c r="BL182" s="13" t="s">
        <v>122</v>
      </c>
      <c r="BM182" s="127" t="s">
        <v>279</v>
      </c>
    </row>
    <row r="183" spans="2:65" s="1" customFormat="1" ht="11.25">
      <c r="B183" s="28"/>
      <c r="D183" s="129" t="s">
        <v>119</v>
      </c>
      <c r="F183" s="130" t="s">
        <v>278</v>
      </c>
      <c r="I183" s="131"/>
      <c r="L183" s="28"/>
      <c r="M183" s="132"/>
      <c r="T183" s="49"/>
      <c r="AT183" s="13" t="s">
        <v>119</v>
      </c>
      <c r="AU183" s="13" t="s">
        <v>78</v>
      </c>
    </row>
    <row r="184" spans="2:65" s="1" customFormat="1" ht="16.5" customHeight="1">
      <c r="B184" s="114"/>
      <c r="C184" s="115" t="s">
        <v>205</v>
      </c>
      <c r="D184" s="115" t="s">
        <v>114</v>
      </c>
      <c r="E184" s="116" t="s">
        <v>280</v>
      </c>
      <c r="F184" s="117" t="s">
        <v>281</v>
      </c>
      <c r="G184" s="118" t="s">
        <v>127</v>
      </c>
      <c r="H184" s="119">
        <v>1</v>
      </c>
      <c r="I184" s="120"/>
      <c r="J184" s="121">
        <f>ROUND(I184*H184,2)</f>
        <v>0</v>
      </c>
      <c r="K184" s="122"/>
      <c r="L184" s="28"/>
      <c r="M184" s="123" t="s">
        <v>3</v>
      </c>
      <c r="N184" s="124" t="s">
        <v>42</v>
      </c>
      <c r="P184" s="125">
        <f>O184*H184</f>
        <v>0</v>
      </c>
      <c r="Q184" s="125">
        <v>0</v>
      </c>
      <c r="R184" s="125">
        <f>Q184*H184</f>
        <v>0</v>
      </c>
      <c r="S184" s="125">
        <v>0</v>
      </c>
      <c r="T184" s="126">
        <f>S184*H184</f>
        <v>0</v>
      </c>
      <c r="AR184" s="127" t="s">
        <v>122</v>
      </c>
      <c r="AT184" s="127" t="s">
        <v>114</v>
      </c>
      <c r="AU184" s="127" t="s">
        <v>78</v>
      </c>
      <c r="AY184" s="13" t="s">
        <v>113</v>
      </c>
      <c r="BE184" s="128">
        <f>IF(N184="základní",J184,0)</f>
        <v>0</v>
      </c>
      <c r="BF184" s="128">
        <f>IF(N184="snížená",J184,0)</f>
        <v>0</v>
      </c>
      <c r="BG184" s="128">
        <f>IF(N184="zákl. přenesená",J184,0)</f>
        <v>0</v>
      </c>
      <c r="BH184" s="128">
        <f>IF(N184="sníž. přenesená",J184,0)</f>
        <v>0</v>
      </c>
      <c r="BI184" s="128">
        <f>IF(N184="nulová",J184,0)</f>
        <v>0</v>
      </c>
      <c r="BJ184" s="13" t="s">
        <v>78</v>
      </c>
      <c r="BK184" s="128">
        <f>ROUND(I184*H184,2)</f>
        <v>0</v>
      </c>
      <c r="BL184" s="13" t="s">
        <v>122</v>
      </c>
      <c r="BM184" s="127" t="s">
        <v>282</v>
      </c>
    </row>
    <row r="185" spans="2:65" s="1" customFormat="1" ht="11.25">
      <c r="B185" s="28"/>
      <c r="D185" s="129" t="s">
        <v>119</v>
      </c>
      <c r="F185" s="130" t="s">
        <v>281</v>
      </c>
      <c r="I185" s="131"/>
      <c r="L185" s="28"/>
      <c r="M185" s="132"/>
      <c r="T185" s="49"/>
      <c r="AT185" s="13" t="s">
        <v>119</v>
      </c>
      <c r="AU185" s="13" t="s">
        <v>78</v>
      </c>
    </row>
    <row r="186" spans="2:65" s="1" customFormat="1" ht="16.5" customHeight="1">
      <c r="B186" s="114"/>
      <c r="C186" s="115" t="s">
        <v>283</v>
      </c>
      <c r="D186" s="115" t="s">
        <v>114</v>
      </c>
      <c r="E186" s="116" t="s">
        <v>284</v>
      </c>
      <c r="F186" s="117" t="s">
        <v>285</v>
      </c>
      <c r="G186" s="118" t="s">
        <v>154</v>
      </c>
      <c r="H186" s="119">
        <v>12</v>
      </c>
      <c r="I186" s="120"/>
      <c r="J186" s="121">
        <f>ROUND(I186*H186,2)</f>
        <v>0</v>
      </c>
      <c r="K186" s="122"/>
      <c r="L186" s="28"/>
      <c r="M186" s="123" t="s">
        <v>3</v>
      </c>
      <c r="N186" s="124" t="s">
        <v>42</v>
      </c>
      <c r="P186" s="125">
        <f>O186*H186</f>
        <v>0</v>
      </c>
      <c r="Q186" s="125">
        <v>0</v>
      </c>
      <c r="R186" s="125">
        <f>Q186*H186</f>
        <v>0</v>
      </c>
      <c r="S186" s="125">
        <v>0</v>
      </c>
      <c r="T186" s="126">
        <f>S186*H186</f>
        <v>0</v>
      </c>
      <c r="AR186" s="127" t="s">
        <v>122</v>
      </c>
      <c r="AT186" s="127" t="s">
        <v>114</v>
      </c>
      <c r="AU186" s="127" t="s">
        <v>78</v>
      </c>
      <c r="AY186" s="13" t="s">
        <v>113</v>
      </c>
      <c r="BE186" s="128">
        <f>IF(N186="základní",J186,0)</f>
        <v>0</v>
      </c>
      <c r="BF186" s="128">
        <f>IF(N186="snížená",J186,0)</f>
        <v>0</v>
      </c>
      <c r="BG186" s="128">
        <f>IF(N186="zákl. přenesená",J186,0)</f>
        <v>0</v>
      </c>
      <c r="BH186" s="128">
        <f>IF(N186="sníž. přenesená",J186,0)</f>
        <v>0</v>
      </c>
      <c r="BI186" s="128">
        <f>IF(N186="nulová",J186,0)</f>
        <v>0</v>
      </c>
      <c r="BJ186" s="13" t="s">
        <v>78</v>
      </c>
      <c r="BK186" s="128">
        <f>ROUND(I186*H186,2)</f>
        <v>0</v>
      </c>
      <c r="BL186" s="13" t="s">
        <v>122</v>
      </c>
      <c r="BM186" s="127" t="s">
        <v>286</v>
      </c>
    </row>
    <row r="187" spans="2:65" s="1" customFormat="1" ht="11.25">
      <c r="B187" s="28"/>
      <c r="D187" s="129" t="s">
        <v>119</v>
      </c>
      <c r="F187" s="130" t="s">
        <v>285</v>
      </c>
      <c r="I187" s="131"/>
      <c r="L187" s="28"/>
      <c r="M187" s="132"/>
      <c r="T187" s="49"/>
      <c r="AT187" s="13" t="s">
        <v>119</v>
      </c>
      <c r="AU187" s="13" t="s">
        <v>78</v>
      </c>
    </row>
    <row r="188" spans="2:65" s="1" customFormat="1" ht="16.5" customHeight="1">
      <c r="B188" s="114"/>
      <c r="C188" s="115" t="s">
        <v>209</v>
      </c>
      <c r="D188" s="115" t="s">
        <v>114</v>
      </c>
      <c r="E188" s="116" t="s">
        <v>217</v>
      </c>
      <c r="F188" s="117" t="s">
        <v>218</v>
      </c>
      <c r="G188" s="118" t="s">
        <v>127</v>
      </c>
      <c r="H188" s="119">
        <v>10</v>
      </c>
      <c r="I188" s="120"/>
      <c r="J188" s="121">
        <f>ROUND(I188*H188,2)</f>
        <v>0</v>
      </c>
      <c r="K188" s="122"/>
      <c r="L188" s="28"/>
      <c r="M188" s="123" t="s">
        <v>3</v>
      </c>
      <c r="N188" s="124" t="s">
        <v>42</v>
      </c>
      <c r="P188" s="125">
        <f>O188*H188</f>
        <v>0</v>
      </c>
      <c r="Q188" s="125">
        <v>0</v>
      </c>
      <c r="R188" s="125">
        <f>Q188*H188</f>
        <v>0</v>
      </c>
      <c r="S188" s="125">
        <v>0</v>
      </c>
      <c r="T188" s="126">
        <f>S188*H188</f>
        <v>0</v>
      </c>
      <c r="AR188" s="127" t="s">
        <v>122</v>
      </c>
      <c r="AT188" s="127" t="s">
        <v>114</v>
      </c>
      <c r="AU188" s="127" t="s">
        <v>78</v>
      </c>
      <c r="AY188" s="13" t="s">
        <v>113</v>
      </c>
      <c r="BE188" s="128">
        <f>IF(N188="základní",J188,0)</f>
        <v>0</v>
      </c>
      <c r="BF188" s="128">
        <f>IF(N188="snížená",J188,0)</f>
        <v>0</v>
      </c>
      <c r="BG188" s="128">
        <f>IF(N188="zákl. přenesená",J188,0)</f>
        <v>0</v>
      </c>
      <c r="BH188" s="128">
        <f>IF(N188="sníž. přenesená",J188,0)</f>
        <v>0</v>
      </c>
      <c r="BI188" s="128">
        <f>IF(N188="nulová",J188,0)</f>
        <v>0</v>
      </c>
      <c r="BJ188" s="13" t="s">
        <v>78</v>
      </c>
      <c r="BK188" s="128">
        <f>ROUND(I188*H188,2)</f>
        <v>0</v>
      </c>
      <c r="BL188" s="13" t="s">
        <v>122</v>
      </c>
      <c r="BM188" s="127" t="s">
        <v>287</v>
      </c>
    </row>
    <row r="189" spans="2:65" s="1" customFormat="1" ht="11.25">
      <c r="B189" s="28"/>
      <c r="D189" s="129" t="s">
        <v>119</v>
      </c>
      <c r="F189" s="130" t="s">
        <v>218</v>
      </c>
      <c r="I189" s="131"/>
      <c r="L189" s="28"/>
      <c r="M189" s="132"/>
      <c r="T189" s="49"/>
      <c r="AT189" s="13" t="s">
        <v>119</v>
      </c>
      <c r="AU189" s="13" t="s">
        <v>78</v>
      </c>
    </row>
    <row r="190" spans="2:65" s="1" customFormat="1" ht="16.5" customHeight="1">
      <c r="B190" s="114"/>
      <c r="C190" s="115" t="s">
        <v>288</v>
      </c>
      <c r="D190" s="115" t="s">
        <v>114</v>
      </c>
      <c r="E190" s="116" t="s">
        <v>171</v>
      </c>
      <c r="F190" s="117" t="s">
        <v>172</v>
      </c>
      <c r="G190" s="118" t="s">
        <v>127</v>
      </c>
      <c r="H190" s="119">
        <v>60</v>
      </c>
      <c r="I190" s="120"/>
      <c r="J190" s="121">
        <f>ROUND(I190*H190,2)</f>
        <v>0</v>
      </c>
      <c r="K190" s="122"/>
      <c r="L190" s="28"/>
      <c r="M190" s="123" t="s">
        <v>3</v>
      </c>
      <c r="N190" s="124" t="s">
        <v>42</v>
      </c>
      <c r="P190" s="125">
        <f>O190*H190</f>
        <v>0</v>
      </c>
      <c r="Q190" s="125">
        <v>0</v>
      </c>
      <c r="R190" s="125">
        <f>Q190*H190</f>
        <v>0</v>
      </c>
      <c r="S190" s="125">
        <v>0</v>
      </c>
      <c r="T190" s="126">
        <f>S190*H190</f>
        <v>0</v>
      </c>
      <c r="AR190" s="127" t="s">
        <v>122</v>
      </c>
      <c r="AT190" s="127" t="s">
        <v>114</v>
      </c>
      <c r="AU190" s="127" t="s">
        <v>78</v>
      </c>
      <c r="AY190" s="13" t="s">
        <v>113</v>
      </c>
      <c r="BE190" s="128">
        <f>IF(N190="základní",J190,0)</f>
        <v>0</v>
      </c>
      <c r="BF190" s="128">
        <f>IF(N190="snížená",J190,0)</f>
        <v>0</v>
      </c>
      <c r="BG190" s="128">
        <f>IF(N190="zákl. přenesená",J190,0)</f>
        <v>0</v>
      </c>
      <c r="BH190" s="128">
        <f>IF(N190="sníž. přenesená",J190,0)</f>
        <v>0</v>
      </c>
      <c r="BI190" s="128">
        <f>IF(N190="nulová",J190,0)</f>
        <v>0</v>
      </c>
      <c r="BJ190" s="13" t="s">
        <v>78</v>
      </c>
      <c r="BK190" s="128">
        <f>ROUND(I190*H190,2)</f>
        <v>0</v>
      </c>
      <c r="BL190" s="13" t="s">
        <v>122</v>
      </c>
      <c r="BM190" s="127" t="s">
        <v>289</v>
      </c>
    </row>
    <row r="191" spans="2:65" s="1" customFormat="1" ht="11.25">
      <c r="B191" s="28"/>
      <c r="D191" s="129" t="s">
        <v>119</v>
      </c>
      <c r="F191" s="130" t="s">
        <v>172</v>
      </c>
      <c r="I191" s="131"/>
      <c r="L191" s="28"/>
      <c r="M191" s="132"/>
      <c r="T191" s="49"/>
      <c r="AT191" s="13" t="s">
        <v>119</v>
      </c>
      <c r="AU191" s="13" t="s">
        <v>78</v>
      </c>
    </row>
    <row r="192" spans="2:65" s="1" customFormat="1" ht="16.5" customHeight="1">
      <c r="B192" s="114"/>
      <c r="C192" s="115" t="s">
        <v>212</v>
      </c>
      <c r="D192" s="115" t="s">
        <v>114</v>
      </c>
      <c r="E192" s="116" t="s">
        <v>290</v>
      </c>
      <c r="F192" s="117" t="s">
        <v>291</v>
      </c>
      <c r="G192" s="118" t="s">
        <v>127</v>
      </c>
      <c r="H192" s="119">
        <v>2</v>
      </c>
      <c r="I192" s="120"/>
      <c r="J192" s="121">
        <f>ROUND(I192*H192,2)</f>
        <v>0</v>
      </c>
      <c r="K192" s="122"/>
      <c r="L192" s="28"/>
      <c r="M192" s="123" t="s">
        <v>3</v>
      </c>
      <c r="N192" s="124" t="s">
        <v>42</v>
      </c>
      <c r="P192" s="125">
        <f>O192*H192</f>
        <v>0</v>
      </c>
      <c r="Q192" s="125">
        <v>0</v>
      </c>
      <c r="R192" s="125">
        <f>Q192*H192</f>
        <v>0</v>
      </c>
      <c r="S192" s="125">
        <v>0</v>
      </c>
      <c r="T192" s="126">
        <f>S192*H192</f>
        <v>0</v>
      </c>
      <c r="AR192" s="127" t="s">
        <v>122</v>
      </c>
      <c r="AT192" s="127" t="s">
        <v>114</v>
      </c>
      <c r="AU192" s="127" t="s">
        <v>78</v>
      </c>
      <c r="AY192" s="13" t="s">
        <v>113</v>
      </c>
      <c r="BE192" s="128">
        <f>IF(N192="základní",J192,0)</f>
        <v>0</v>
      </c>
      <c r="BF192" s="128">
        <f>IF(N192="snížená",J192,0)</f>
        <v>0</v>
      </c>
      <c r="BG192" s="128">
        <f>IF(N192="zákl. přenesená",J192,0)</f>
        <v>0</v>
      </c>
      <c r="BH192" s="128">
        <f>IF(N192="sníž. přenesená",J192,0)</f>
        <v>0</v>
      </c>
      <c r="BI192" s="128">
        <f>IF(N192="nulová",J192,0)</f>
        <v>0</v>
      </c>
      <c r="BJ192" s="13" t="s">
        <v>78</v>
      </c>
      <c r="BK192" s="128">
        <f>ROUND(I192*H192,2)</f>
        <v>0</v>
      </c>
      <c r="BL192" s="13" t="s">
        <v>122</v>
      </c>
      <c r="BM192" s="127" t="s">
        <v>292</v>
      </c>
    </row>
    <row r="193" spans="2:65" s="1" customFormat="1" ht="11.25">
      <c r="B193" s="28"/>
      <c r="D193" s="129" t="s">
        <v>119</v>
      </c>
      <c r="F193" s="130" t="s">
        <v>291</v>
      </c>
      <c r="I193" s="131"/>
      <c r="L193" s="28"/>
      <c r="M193" s="132"/>
      <c r="T193" s="49"/>
      <c r="AT193" s="13" t="s">
        <v>119</v>
      </c>
      <c r="AU193" s="13" t="s">
        <v>78</v>
      </c>
    </row>
    <row r="194" spans="2:65" s="1" customFormat="1" ht="16.5" customHeight="1">
      <c r="B194" s="114"/>
      <c r="C194" s="115" t="s">
        <v>293</v>
      </c>
      <c r="D194" s="115" t="s">
        <v>114</v>
      </c>
      <c r="E194" s="116" t="s">
        <v>294</v>
      </c>
      <c r="F194" s="117" t="s">
        <v>295</v>
      </c>
      <c r="G194" s="118" t="s">
        <v>131</v>
      </c>
      <c r="H194" s="119">
        <v>3</v>
      </c>
      <c r="I194" s="120"/>
      <c r="J194" s="121">
        <f>ROUND(I194*H194,2)</f>
        <v>0</v>
      </c>
      <c r="K194" s="122"/>
      <c r="L194" s="28"/>
      <c r="M194" s="123" t="s">
        <v>3</v>
      </c>
      <c r="N194" s="124" t="s">
        <v>42</v>
      </c>
      <c r="P194" s="125">
        <f>O194*H194</f>
        <v>0</v>
      </c>
      <c r="Q194" s="125">
        <v>0</v>
      </c>
      <c r="R194" s="125">
        <f>Q194*H194</f>
        <v>0</v>
      </c>
      <c r="S194" s="125">
        <v>0</v>
      </c>
      <c r="T194" s="126">
        <f>S194*H194</f>
        <v>0</v>
      </c>
      <c r="AR194" s="127" t="s">
        <v>122</v>
      </c>
      <c r="AT194" s="127" t="s">
        <v>114</v>
      </c>
      <c r="AU194" s="127" t="s">
        <v>78</v>
      </c>
      <c r="AY194" s="13" t="s">
        <v>113</v>
      </c>
      <c r="BE194" s="128">
        <f>IF(N194="základní",J194,0)</f>
        <v>0</v>
      </c>
      <c r="BF194" s="128">
        <f>IF(N194="snížená",J194,0)</f>
        <v>0</v>
      </c>
      <c r="BG194" s="128">
        <f>IF(N194="zákl. přenesená",J194,0)</f>
        <v>0</v>
      </c>
      <c r="BH194" s="128">
        <f>IF(N194="sníž. přenesená",J194,0)</f>
        <v>0</v>
      </c>
      <c r="BI194" s="128">
        <f>IF(N194="nulová",J194,0)</f>
        <v>0</v>
      </c>
      <c r="BJ194" s="13" t="s">
        <v>78</v>
      </c>
      <c r="BK194" s="128">
        <f>ROUND(I194*H194,2)</f>
        <v>0</v>
      </c>
      <c r="BL194" s="13" t="s">
        <v>122</v>
      </c>
      <c r="BM194" s="127" t="s">
        <v>296</v>
      </c>
    </row>
    <row r="195" spans="2:65" s="1" customFormat="1" ht="11.25">
      <c r="B195" s="28"/>
      <c r="D195" s="129" t="s">
        <v>119</v>
      </c>
      <c r="F195" s="130" t="s">
        <v>295</v>
      </c>
      <c r="I195" s="131"/>
      <c r="L195" s="28"/>
      <c r="M195" s="132"/>
      <c r="T195" s="49"/>
      <c r="AT195" s="13" t="s">
        <v>119</v>
      </c>
      <c r="AU195" s="13" t="s">
        <v>78</v>
      </c>
    </row>
    <row r="196" spans="2:65" s="1" customFormat="1" ht="16.5" customHeight="1">
      <c r="B196" s="114"/>
      <c r="C196" s="115" t="s">
        <v>216</v>
      </c>
      <c r="D196" s="115" t="s">
        <v>114</v>
      </c>
      <c r="E196" s="116" t="s">
        <v>297</v>
      </c>
      <c r="F196" s="117" t="s">
        <v>298</v>
      </c>
      <c r="G196" s="118" t="s">
        <v>131</v>
      </c>
      <c r="H196" s="119">
        <v>1</v>
      </c>
      <c r="I196" s="120"/>
      <c r="J196" s="121">
        <f>ROUND(I196*H196,2)</f>
        <v>0</v>
      </c>
      <c r="K196" s="122"/>
      <c r="L196" s="28"/>
      <c r="M196" s="123" t="s">
        <v>3</v>
      </c>
      <c r="N196" s="124" t="s">
        <v>42</v>
      </c>
      <c r="P196" s="125">
        <f>O196*H196</f>
        <v>0</v>
      </c>
      <c r="Q196" s="125">
        <v>0</v>
      </c>
      <c r="R196" s="125">
        <f>Q196*H196</f>
        <v>0</v>
      </c>
      <c r="S196" s="125">
        <v>0</v>
      </c>
      <c r="T196" s="126">
        <f>S196*H196</f>
        <v>0</v>
      </c>
      <c r="AR196" s="127" t="s">
        <v>122</v>
      </c>
      <c r="AT196" s="127" t="s">
        <v>114</v>
      </c>
      <c r="AU196" s="127" t="s">
        <v>78</v>
      </c>
      <c r="AY196" s="13" t="s">
        <v>113</v>
      </c>
      <c r="BE196" s="128">
        <f>IF(N196="základní",J196,0)</f>
        <v>0</v>
      </c>
      <c r="BF196" s="128">
        <f>IF(N196="snížená",J196,0)</f>
        <v>0</v>
      </c>
      <c r="BG196" s="128">
        <f>IF(N196="zákl. přenesená",J196,0)</f>
        <v>0</v>
      </c>
      <c r="BH196" s="128">
        <f>IF(N196="sníž. přenesená",J196,0)</f>
        <v>0</v>
      </c>
      <c r="BI196" s="128">
        <f>IF(N196="nulová",J196,0)</f>
        <v>0</v>
      </c>
      <c r="BJ196" s="13" t="s">
        <v>78</v>
      </c>
      <c r="BK196" s="128">
        <f>ROUND(I196*H196,2)</f>
        <v>0</v>
      </c>
      <c r="BL196" s="13" t="s">
        <v>122</v>
      </c>
      <c r="BM196" s="127" t="s">
        <v>299</v>
      </c>
    </row>
    <row r="197" spans="2:65" s="1" customFormat="1" ht="11.25">
      <c r="B197" s="28"/>
      <c r="D197" s="129" t="s">
        <v>119</v>
      </c>
      <c r="F197" s="130" t="s">
        <v>298</v>
      </c>
      <c r="I197" s="131"/>
      <c r="L197" s="28"/>
      <c r="M197" s="132"/>
      <c r="T197" s="49"/>
      <c r="AT197" s="13" t="s">
        <v>119</v>
      </c>
      <c r="AU197" s="13" t="s">
        <v>78</v>
      </c>
    </row>
    <row r="198" spans="2:65" s="1" customFormat="1" ht="16.5" customHeight="1">
      <c r="B198" s="114"/>
      <c r="C198" s="115" t="s">
        <v>300</v>
      </c>
      <c r="D198" s="115" t="s">
        <v>114</v>
      </c>
      <c r="E198" s="116" t="s">
        <v>301</v>
      </c>
      <c r="F198" s="117" t="s">
        <v>302</v>
      </c>
      <c r="G198" s="118" t="s">
        <v>127</v>
      </c>
      <c r="H198" s="119">
        <v>1</v>
      </c>
      <c r="I198" s="120"/>
      <c r="J198" s="121">
        <f>ROUND(I198*H198,2)</f>
        <v>0</v>
      </c>
      <c r="K198" s="122"/>
      <c r="L198" s="28"/>
      <c r="M198" s="123" t="s">
        <v>3</v>
      </c>
      <c r="N198" s="124" t="s">
        <v>42</v>
      </c>
      <c r="P198" s="125">
        <f>O198*H198</f>
        <v>0</v>
      </c>
      <c r="Q198" s="125">
        <v>0</v>
      </c>
      <c r="R198" s="125">
        <f>Q198*H198</f>
        <v>0</v>
      </c>
      <c r="S198" s="125">
        <v>0</v>
      </c>
      <c r="T198" s="126">
        <f>S198*H198</f>
        <v>0</v>
      </c>
      <c r="AR198" s="127" t="s">
        <v>122</v>
      </c>
      <c r="AT198" s="127" t="s">
        <v>114</v>
      </c>
      <c r="AU198" s="127" t="s">
        <v>78</v>
      </c>
      <c r="AY198" s="13" t="s">
        <v>113</v>
      </c>
      <c r="BE198" s="128">
        <f>IF(N198="základní",J198,0)</f>
        <v>0</v>
      </c>
      <c r="BF198" s="128">
        <f>IF(N198="snížená",J198,0)</f>
        <v>0</v>
      </c>
      <c r="BG198" s="128">
        <f>IF(N198="zákl. přenesená",J198,0)</f>
        <v>0</v>
      </c>
      <c r="BH198" s="128">
        <f>IF(N198="sníž. přenesená",J198,0)</f>
        <v>0</v>
      </c>
      <c r="BI198" s="128">
        <f>IF(N198="nulová",J198,0)</f>
        <v>0</v>
      </c>
      <c r="BJ198" s="13" t="s">
        <v>78</v>
      </c>
      <c r="BK198" s="128">
        <f>ROUND(I198*H198,2)</f>
        <v>0</v>
      </c>
      <c r="BL198" s="13" t="s">
        <v>122</v>
      </c>
      <c r="BM198" s="127" t="s">
        <v>303</v>
      </c>
    </row>
    <row r="199" spans="2:65" s="1" customFormat="1" ht="11.25">
      <c r="B199" s="28"/>
      <c r="D199" s="129" t="s">
        <v>119</v>
      </c>
      <c r="F199" s="130" t="s">
        <v>302</v>
      </c>
      <c r="I199" s="131"/>
      <c r="L199" s="28"/>
      <c r="M199" s="132"/>
      <c r="T199" s="49"/>
      <c r="AT199" s="13" t="s">
        <v>119</v>
      </c>
      <c r="AU199" s="13" t="s">
        <v>78</v>
      </c>
    </row>
    <row r="200" spans="2:65" s="1" customFormat="1" ht="16.5" customHeight="1">
      <c r="B200" s="114"/>
      <c r="C200" s="115" t="s">
        <v>219</v>
      </c>
      <c r="D200" s="115" t="s">
        <v>114</v>
      </c>
      <c r="E200" s="116" t="s">
        <v>304</v>
      </c>
      <c r="F200" s="117" t="s">
        <v>305</v>
      </c>
      <c r="G200" s="118" t="s">
        <v>154</v>
      </c>
      <c r="H200" s="119">
        <v>10</v>
      </c>
      <c r="I200" s="120"/>
      <c r="J200" s="121">
        <f>ROUND(I200*H200,2)</f>
        <v>0</v>
      </c>
      <c r="K200" s="122"/>
      <c r="L200" s="28"/>
      <c r="M200" s="123" t="s">
        <v>3</v>
      </c>
      <c r="N200" s="124" t="s">
        <v>42</v>
      </c>
      <c r="P200" s="125">
        <f>O200*H200</f>
        <v>0</v>
      </c>
      <c r="Q200" s="125">
        <v>0</v>
      </c>
      <c r="R200" s="125">
        <f>Q200*H200</f>
        <v>0</v>
      </c>
      <c r="S200" s="125">
        <v>0</v>
      </c>
      <c r="T200" s="126">
        <f>S200*H200</f>
        <v>0</v>
      </c>
      <c r="AR200" s="127" t="s">
        <v>122</v>
      </c>
      <c r="AT200" s="127" t="s">
        <v>114</v>
      </c>
      <c r="AU200" s="127" t="s">
        <v>78</v>
      </c>
      <c r="AY200" s="13" t="s">
        <v>113</v>
      </c>
      <c r="BE200" s="128">
        <f>IF(N200="základní",J200,0)</f>
        <v>0</v>
      </c>
      <c r="BF200" s="128">
        <f>IF(N200="snížená",J200,0)</f>
        <v>0</v>
      </c>
      <c r="BG200" s="128">
        <f>IF(N200="zákl. přenesená",J200,0)</f>
        <v>0</v>
      </c>
      <c r="BH200" s="128">
        <f>IF(N200="sníž. přenesená",J200,0)</f>
        <v>0</v>
      </c>
      <c r="BI200" s="128">
        <f>IF(N200="nulová",J200,0)</f>
        <v>0</v>
      </c>
      <c r="BJ200" s="13" t="s">
        <v>78</v>
      </c>
      <c r="BK200" s="128">
        <f>ROUND(I200*H200,2)</f>
        <v>0</v>
      </c>
      <c r="BL200" s="13" t="s">
        <v>122</v>
      </c>
      <c r="BM200" s="127" t="s">
        <v>306</v>
      </c>
    </row>
    <row r="201" spans="2:65" s="1" customFormat="1" ht="11.25">
      <c r="B201" s="28"/>
      <c r="D201" s="129" t="s">
        <v>119</v>
      </c>
      <c r="F201" s="130" t="s">
        <v>305</v>
      </c>
      <c r="I201" s="131"/>
      <c r="L201" s="28"/>
      <c r="M201" s="132"/>
      <c r="T201" s="49"/>
      <c r="AT201" s="13" t="s">
        <v>119</v>
      </c>
      <c r="AU201" s="13" t="s">
        <v>78</v>
      </c>
    </row>
    <row r="202" spans="2:65" s="1" customFormat="1" ht="16.5" customHeight="1">
      <c r="B202" s="114"/>
      <c r="C202" s="115" t="s">
        <v>307</v>
      </c>
      <c r="D202" s="115" t="s">
        <v>114</v>
      </c>
      <c r="E202" s="116" t="s">
        <v>308</v>
      </c>
      <c r="F202" s="117" t="s">
        <v>309</v>
      </c>
      <c r="G202" s="118" t="s">
        <v>154</v>
      </c>
      <c r="H202" s="119">
        <v>10</v>
      </c>
      <c r="I202" s="120"/>
      <c r="J202" s="121">
        <f>ROUND(I202*H202,2)</f>
        <v>0</v>
      </c>
      <c r="K202" s="122"/>
      <c r="L202" s="28"/>
      <c r="M202" s="123" t="s">
        <v>3</v>
      </c>
      <c r="N202" s="124" t="s">
        <v>42</v>
      </c>
      <c r="P202" s="125">
        <f>O202*H202</f>
        <v>0</v>
      </c>
      <c r="Q202" s="125">
        <v>0</v>
      </c>
      <c r="R202" s="125">
        <f>Q202*H202</f>
        <v>0</v>
      </c>
      <c r="S202" s="125">
        <v>0</v>
      </c>
      <c r="T202" s="126">
        <f>S202*H202</f>
        <v>0</v>
      </c>
      <c r="AR202" s="127" t="s">
        <v>122</v>
      </c>
      <c r="AT202" s="127" t="s">
        <v>114</v>
      </c>
      <c r="AU202" s="127" t="s">
        <v>78</v>
      </c>
      <c r="AY202" s="13" t="s">
        <v>113</v>
      </c>
      <c r="BE202" s="128">
        <f>IF(N202="základní",J202,0)</f>
        <v>0</v>
      </c>
      <c r="BF202" s="128">
        <f>IF(N202="snížená",J202,0)</f>
        <v>0</v>
      </c>
      <c r="BG202" s="128">
        <f>IF(N202="zákl. přenesená",J202,0)</f>
        <v>0</v>
      </c>
      <c r="BH202" s="128">
        <f>IF(N202="sníž. přenesená",J202,0)</f>
        <v>0</v>
      </c>
      <c r="BI202" s="128">
        <f>IF(N202="nulová",J202,0)</f>
        <v>0</v>
      </c>
      <c r="BJ202" s="13" t="s">
        <v>78</v>
      </c>
      <c r="BK202" s="128">
        <f>ROUND(I202*H202,2)</f>
        <v>0</v>
      </c>
      <c r="BL202" s="13" t="s">
        <v>122</v>
      </c>
      <c r="BM202" s="127" t="s">
        <v>310</v>
      </c>
    </row>
    <row r="203" spans="2:65" s="1" customFormat="1" ht="11.25">
      <c r="B203" s="28"/>
      <c r="D203" s="129" t="s">
        <v>119</v>
      </c>
      <c r="F203" s="130" t="s">
        <v>309</v>
      </c>
      <c r="I203" s="131"/>
      <c r="L203" s="28"/>
      <c r="M203" s="132"/>
      <c r="T203" s="49"/>
      <c r="AT203" s="13" t="s">
        <v>119</v>
      </c>
      <c r="AU203" s="13" t="s">
        <v>78</v>
      </c>
    </row>
    <row r="204" spans="2:65" s="1" customFormat="1" ht="16.5" customHeight="1">
      <c r="B204" s="114"/>
      <c r="C204" s="115" t="s">
        <v>223</v>
      </c>
      <c r="D204" s="115" t="s">
        <v>114</v>
      </c>
      <c r="E204" s="116" t="s">
        <v>311</v>
      </c>
      <c r="F204" s="117" t="s">
        <v>312</v>
      </c>
      <c r="G204" s="118" t="s">
        <v>154</v>
      </c>
      <c r="H204" s="119">
        <v>40</v>
      </c>
      <c r="I204" s="120"/>
      <c r="J204" s="121">
        <f>ROUND(I204*H204,2)</f>
        <v>0</v>
      </c>
      <c r="K204" s="122"/>
      <c r="L204" s="28"/>
      <c r="M204" s="123" t="s">
        <v>3</v>
      </c>
      <c r="N204" s="124" t="s">
        <v>42</v>
      </c>
      <c r="P204" s="125">
        <f>O204*H204</f>
        <v>0</v>
      </c>
      <c r="Q204" s="125">
        <v>0</v>
      </c>
      <c r="R204" s="125">
        <f>Q204*H204</f>
        <v>0</v>
      </c>
      <c r="S204" s="125">
        <v>0</v>
      </c>
      <c r="T204" s="126">
        <f>S204*H204</f>
        <v>0</v>
      </c>
      <c r="AR204" s="127" t="s">
        <v>122</v>
      </c>
      <c r="AT204" s="127" t="s">
        <v>114</v>
      </c>
      <c r="AU204" s="127" t="s">
        <v>78</v>
      </c>
      <c r="AY204" s="13" t="s">
        <v>113</v>
      </c>
      <c r="BE204" s="128">
        <f>IF(N204="základní",J204,0)</f>
        <v>0</v>
      </c>
      <c r="BF204" s="128">
        <f>IF(N204="snížená",J204,0)</f>
        <v>0</v>
      </c>
      <c r="BG204" s="128">
        <f>IF(N204="zákl. přenesená",J204,0)</f>
        <v>0</v>
      </c>
      <c r="BH204" s="128">
        <f>IF(N204="sníž. přenesená",J204,0)</f>
        <v>0</v>
      </c>
      <c r="BI204" s="128">
        <f>IF(N204="nulová",J204,0)</f>
        <v>0</v>
      </c>
      <c r="BJ204" s="13" t="s">
        <v>78</v>
      </c>
      <c r="BK204" s="128">
        <f>ROUND(I204*H204,2)</f>
        <v>0</v>
      </c>
      <c r="BL204" s="13" t="s">
        <v>122</v>
      </c>
      <c r="BM204" s="127" t="s">
        <v>313</v>
      </c>
    </row>
    <row r="205" spans="2:65" s="1" customFormat="1" ht="11.25">
      <c r="B205" s="28"/>
      <c r="D205" s="129" t="s">
        <v>119</v>
      </c>
      <c r="F205" s="130" t="s">
        <v>312</v>
      </c>
      <c r="I205" s="131"/>
      <c r="L205" s="28"/>
      <c r="M205" s="132"/>
      <c r="T205" s="49"/>
      <c r="AT205" s="13" t="s">
        <v>119</v>
      </c>
      <c r="AU205" s="13" t="s">
        <v>78</v>
      </c>
    </row>
    <row r="206" spans="2:65" s="1" customFormat="1" ht="16.5" customHeight="1">
      <c r="B206" s="114"/>
      <c r="C206" s="115" t="s">
        <v>314</v>
      </c>
      <c r="D206" s="115" t="s">
        <v>114</v>
      </c>
      <c r="E206" s="116" t="s">
        <v>188</v>
      </c>
      <c r="F206" s="117" t="s">
        <v>189</v>
      </c>
      <c r="G206" s="118" t="s">
        <v>131</v>
      </c>
      <c r="H206" s="119">
        <v>1</v>
      </c>
      <c r="I206" s="120"/>
      <c r="J206" s="121">
        <f>ROUND(I206*H206,2)</f>
        <v>0</v>
      </c>
      <c r="K206" s="122"/>
      <c r="L206" s="28"/>
      <c r="M206" s="123" t="s">
        <v>3</v>
      </c>
      <c r="N206" s="124" t="s">
        <v>42</v>
      </c>
      <c r="P206" s="125">
        <f>O206*H206</f>
        <v>0</v>
      </c>
      <c r="Q206" s="125">
        <v>0</v>
      </c>
      <c r="R206" s="125">
        <f>Q206*H206</f>
        <v>0</v>
      </c>
      <c r="S206" s="125">
        <v>0</v>
      </c>
      <c r="T206" s="126">
        <f>S206*H206</f>
        <v>0</v>
      </c>
      <c r="AR206" s="127" t="s">
        <v>122</v>
      </c>
      <c r="AT206" s="127" t="s">
        <v>114</v>
      </c>
      <c r="AU206" s="127" t="s">
        <v>78</v>
      </c>
      <c r="AY206" s="13" t="s">
        <v>113</v>
      </c>
      <c r="BE206" s="128">
        <f>IF(N206="základní",J206,0)</f>
        <v>0</v>
      </c>
      <c r="BF206" s="128">
        <f>IF(N206="snížená",J206,0)</f>
        <v>0</v>
      </c>
      <c r="BG206" s="128">
        <f>IF(N206="zákl. přenesená",J206,0)</f>
        <v>0</v>
      </c>
      <c r="BH206" s="128">
        <f>IF(N206="sníž. přenesená",J206,0)</f>
        <v>0</v>
      </c>
      <c r="BI206" s="128">
        <f>IF(N206="nulová",J206,0)</f>
        <v>0</v>
      </c>
      <c r="BJ206" s="13" t="s">
        <v>78</v>
      </c>
      <c r="BK206" s="128">
        <f>ROUND(I206*H206,2)</f>
        <v>0</v>
      </c>
      <c r="BL206" s="13" t="s">
        <v>122</v>
      </c>
      <c r="BM206" s="127" t="s">
        <v>315</v>
      </c>
    </row>
    <row r="207" spans="2:65" s="1" customFormat="1" ht="11.25">
      <c r="B207" s="28"/>
      <c r="D207" s="129" t="s">
        <v>119</v>
      </c>
      <c r="F207" s="130" t="s">
        <v>189</v>
      </c>
      <c r="I207" s="131"/>
      <c r="L207" s="28"/>
      <c r="M207" s="132"/>
      <c r="T207" s="49"/>
      <c r="AT207" s="13" t="s">
        <v>119</v>
      </c>
      <c r="AU207" s="13" t="s">
        <v>78</v>
      </c>
    </row>
    <row r="208" spans="2:65" s="10" customFormat="1" ht="25.9" customHeight="1">
      <c r="B208" s="104"/>
      <c r="D208" s="105" t="s">
        <v>70</v>
      </c>
      <c r="E208" s="106" t="s">
        <v>316</v>
      </c>
      <c r="F208" s="106" t="s">
        <v>317</v>
      </c>
      <c r="I208" s="107"/>
      <c r="J208" s="108">
        <f>BK208</f>
        <v>0</v>
      </c>
      <c r="L208" s="104"/>
      <c r="M208" s="109"/>
      <c r="P208" s="110">
        <f>SUM(P209:P214)</f>
        <v>0</v>
      </c>
      <c r="R208" s="110">
        <f>SUM(R209:R214)</f>
        <v>0</v>
      </c>
      <c r="T208" s="111">
        <f>SUM(T209:T214)</f>
        <v>0</v>
      </c>
      <c r="AR208" s="105" t="s">
        <v>78</v>
      </c>
      <c r="AT208" s="112" t="s">
        <v>70</v>
      </c>
      <c r="AU208" s="112" t="s">
        <v>71</v>
      </c>
      <c r="AY208" s="105" t="s">
        <v>113</v>
      </c>
      <c r="BK208" s="113">
        <f>SUM(BK209:BK214)</f>
        <v>0</v>
      </c>
    </row>
    <row r="209" spans="2:65" s="1" customFormat="1" ht="16.5" customHeight="1">
      <c r="B209" s="114"/>
      <c r="C209" s="115" t="s">
        <v>226</v>
      </c>
      <c r="D209" s="115" t="s">
        <v>114</v>
      </c>
      <c r="E209" s="116" t="s">
        <v>318</v>
      </c>
      <c r="F209" s="117" t="s">
        <v>319</v>
      </c>
      <c r="G209" s="118" t="s">
        <v>131</v>
      </c>
      <c r="H209" s="119">
        <v>1</v>
      </c>
      <c r="I209" s="120"/>
      <c r="J209" s="121">
        <f>ROUND(I209*H209,2)</f>
        <v>0</v>
      </c>
      <c r="K209" s="122"/>
      <c r="L209" s="28"/>
      <c r="M209" s="123" t="s">
        <v>3</v>
      </c>
      <c r="N209" s="124" t="s">
        <v>42</v>
      </c>
      <c r="P209" s="125">
        <f>O209*H209</f>
        <v>0</v>
      </c>
      <c r="Q209" s="125">
        <v>0</v>
      </c>
      <c r="R209" s="125">
        <f>Q209*H209</f>
        <v>0</v>
      </c>
      <c r="S209" s="125">
        <v>0</v>
      </c>
      <c r="T209" s="126">
        <f>S209*H209</f>
        <v>0</v>
      </c>
      <c r="AR209" s="127" t="s">
        <v>122</v>
      </c>
      <c r="AT209" s="127" t="s">
        <v>114</v>
      </c>
      <c r="AU209" s="127" t="s">
        <v>78</v>
      </c>
      <c r="AY209" s="13" t="s">
        <v>113</v>
      </c>
      <c r="BE209" s="128">
        <f>IF(N209="základní",J209,0)</f>
        <v>0</v>
      </c>
      <c r="BF209" s="128">
        <f>IF(N209="snížená",J209,0)</f>
        <v>0</v>
      </c>
      <c r="BG209" s="128">
        <f>IF(N209="zákl. přenesená",J209,0)</f>
        <v>0</v>
      </c>
      <c r="BH209" s="128">
        <f>IF(N209="sníž. přenesená",J209,0)</f>
        <v>0</v>
      </c>
      <c r="BI209" s="128">
        <f>IF(N209="nulová",J209,0)</f>
        <v>0</v>
      </c>
      <c r="BJ209" s="13" t="s">
        <v>78</v>
      </c>
      <c r="BK209" s="128">
        <f>ROUND(I209*H209,2)</f>
        <v>0</v>
      </c>
      <c r="BL209" s="13" t="s">
        <v>122</v>
      </c>
      <c r="BM209" s="127" t="s">
        <v>320</v>
      </c>
    </row>
    <row r="210" spans="2:65" s="1" customFormat="1" ht="11.25">
      <c r="B210" s="28"/>
      <c r="D210" s="129" t="s">
        <v>119</v>
      </c>
      <c r="F210" s="130" t="s">
        <v>319</v>
      </c>
      <c r="I210" s="131"/>
      <c r="L210" s="28"/>
      <c r="M210" s="132"/>
      <c r="T210" s="49"/>
      <c r="AT210" s="13" t="s">
        <v>119</v>
      </c>
      <c r="AU210" s="13" t="s">
        <v>78</v>
      </c>
    </row>
    <row r="211" spans="2:65" s="1" customFormat="1" ht="16.5" customHeight="1">
      <c r="B211" s="114"/>
      <c r="C211" s="115" t="s">
        <v>321</v>
      </c>
      <c r="D211" s="115" t="s">
        <v>114</v>
      </c>
      <c r="E211" s="116" t="s">
        <v>322</v>
      </c>
      <c r="F211" s="117" t="s">
        <v>323</v>
      </c>
      <c r="G211" s="118" t="s">
        <v>127</v>
      </c>
      <c r="H211" s="119">
        <v>1</v>
      </c>
      <c r="I211" s="120"/>
      <c r="J211" s="121">
        <f>ROUND(I211*H211,2)</f>
        <v>0</v>
      </c>
      <c r="K211" s="122"/>
      <c r="L211" s="28"/>
      <c r="M211" s="123" t="s">
        <v>3</v>
      </c>
      <c r="N211" s="124" t="s">
        <v>42</v>
      </c>
      <c r="P211" s="125">
        <f>O211*H211</f>
        <v>0</v>
      </c>
      <c r="Q211" s="125">
        <v>0</v>
      </c>
      <c r="R211" s="125">
        <f>Q211*H211</f>
        <v>0</v>
      </c>
      <c r="S211" s="125">
        <v>0</v>
      </c>
      <c r="T211" s="126">
        <f>S211*H211</f>
        <v>0</v>
      </c>
      <c r="AR211" s="127" t="s">
        <v>122</v>
      </c>
      <c r="AT211" s="127" t="s">
        <v>114</v>
      </c>
      <c r="AU211" s="127" t="s">
        <v>78</v>
      </c>
      <c r="AY211" s="13" t="s">
        <v>113</v>
      </c>
      <c r="BE211" s="128">
        <f>IF(N211="základní",J211,0)</f>
        <v>0</v>
      </c>
      <c r="BF211" s="128">
        <f>IF(N211="snížená",J211,0)</f>
        <v>0</v>
      </c>
      <c r="BG211" s="128">
        <f>IF(N211="zákl. přenesená",J211,0)</f>
        <v>0</v>
      </c>
      <c r="BH211" s="128">
        <f>IF(N211="sníž. přenesená",J211,0)</f>
        <v>0</v>
      </c>
      <c r="BI211" s="128">
        <f>IF(N211="nulová",J211,0)</f>
        <v>0</v>
      </c>
      <c r="BJ211" s="13" t="s">
        <v>78</v>
      </c>
      <c r="BK211" s="128">
        <f>ROUND(I211*H211,2)</f>
        <v>0</v>
      </c>
      <c r="BL211" s="13" t="s">
        <v>122</v>
      </c>
      <c r="BM211" s="127" t="s">
        <v>324</v>
      </c>
    </row>
    <row r="212" spans="2:65" s="1" customFormat="1" ht="11.25">
      <c r="B212" s="28"/>
      <c r="D212" s="129" t="s">
        <v>119</v>
      </c>
      <c r="F212" s="130" t="s">
        <v>323</v>
      </c>
      <c r="I212" s="131"/>
      <c r="L212" s="28"/>
      <c r="M212" s="132"/>
      <c r="T212" s="49"/>
      <c r="AT212" s="13" t="s">
        <v>119</v>
      </c>
      <c r="AU212" s="13" t="s">
        <v>78</v>
      </c>
    </row>
    <row r="213" spans="2:65" s="1" customFormat="1" ht="16.5" customHeight="1">
      <c r="B213" s="114"/>
      <c r="C213" s="115" t="s">
        <v>230</v>
      </c>
      <c r="D213" s="115" t="s">
        <v>114</v>
      </c>
      <c r="E213" s="116" t="s">
        <v>325</v>
      </c>
      <c r="F213" s="117" t="s">
        <v>326</v>
      </c>
      <c r="G213" s="118" t="s">
        <v>127</v>
      </c>
      <c r="H213" s="119">
        <v>3</v>
      </c>
      <c r="I213" s="120"/>
      <c r="J213" s="121">
        <f>ROUND(I213*H213,2)</f>
        <v>0</v>
      </c>
      <c r="K213" s="122"/>
      <c r="L213" s="28"/>
      <c r="M213" s="123" t="s">
        <v>3</v>
      </c>
      <c r="N213" s="124" t="s">
        <v>42</v>
      </c>
      <c r="P213" s="125">
        <f>O213*H213</f>
        <v>0</v>
      </c>
      <c r="Q213" s="125">
        <v>0</v>
      </c>
      <c r="R213" s="125">
        <f>Q213*H213</f>
        <v>0</v>
      </c>
      <c r="S213" s="125">
        <v>0</v>
      </c>
      <c r="T213" s="126">
        <f>S213*H213</f>
        <v>0</v>
      </c>
      <c r="AR213" s="127" t="s">
        <v>122</v>
      </c>
      <c r="AT213" s="127" t="s">
        <v>114</v>
      </c>
      <c r="AU213" s="127" t="s">
        <v>78</v>
      </c>
      <c r="AY213" s="13" t="s">
        <v>113</v>
      </c>
      <c r="BE213" s="128">
        <f>IF(N213="základní",J213,0)</f>
        <v>0</v>
      </c>
      <c r="BF213" s="128">
        <f>IF(N213="snížená",J213,0)</f>
        <v>0</v>
      </c>
      <c r="BG213" s="128">
        <f>IF(N213="zákl. přenesená",J213,0)</f>
        <v>0</v>
      </c>
      <c r="BH213" s="128">
        <f>IF(N213="sníž. přenesená",J213,0)</f>
        <v>0</v>
      </c>
      <c r="BI213" s="128">
        <f>IF(N213="nulová",J213,0)</f>
        <v>0</v>
      </c>
      <c r="BJ213" s="13" t="s">
        <v>78</v>
      </c>
      <c r="BK213" s="128">
        <f>ROUND(I213*H213,2)</f>
        <v>0</v>
      </c>
      <c r="BL213" s="13" t="s">
        <v>122</v>
      </c>
      <c r="BM213" s="127" t="s">
        <v>327</v>
      </c>
    </row>
    <row r="214" spans="2:65" s="1" customFormat="1" ht="11.25">
      <c r="B214" s="28"/>
      <c r="D214" s="129" t="s">
        <v>119</v>
      </c>
      <c r="F214" s="130" t="s">
        <v>326</v>
      </c>
      <c r="I214" s="131"/>
      <c r="L214" s="28"/>
      <c r="M214" s="132"/>
      <c r="T214" s="49"/>
      <c r="AT214" s="13" t="s">
        <v>119</v>
      </c>
      <c r="AU214" s="13" t="s">
        <v>78</v>
      </c>
    </row>
    <row r="215" spans="2:65" s="10" customFormat="1" ht="25.9" customHeight="1">
      <c r="B215" s="104"/>
      <c r="D215" s="105" t="s">
        <v>70</v>
      </c>
      <c r="E215" s="106" t="s">
        <v>328</v>
      </c>
      <c r="F215" s="106" t="s">
        <v>329</v>
      </c>
      <c r="I215" s="107"/>
      <c r="J215" s="108">
        <f>BK215</f>
        <v>0</v>
      </c>
      <c r="L215" s="104"/>
      <c r="M215" s="109"/>
      <c r="P215" s="110">
        <f>SUM(P216:P269)</f>
        <v>0</v>
      </c>
      <c r="R215" s="110">
        <f>SUM(R216:R269)</f>
        <v>0</v>
      </c>
      <c r="T215" s="111">
        <f>SUM(T216:T269)</f>
        <v>0</v>
      </c>
      <c r="AR215" s="105" t="s">
        <v>78</v>
      </c>
      <c r="AT215" s="112" t="s">
        <v>70</v>
      </c>
      <c r="AU215" s="112" t="s">
        <v>71</v>
      </c>
      <c r="AY215" s="105" t="s">
        <v>113</v>
      </c>
      <c r="BK215" s="113">
        <f>SUM(BK216:BK269)</f>
        <v>0</v>
      </c>
    </row>
    <row r="216" spans="2:65" s="1" customFormat="1" ht="16.5" customHeight="1">
      <c r="B216" s="114"/>
      <c r="C216" s="115" t="s">
        <v>330</v>
      </c>
      <c r="D216" s="115" t="s">
        <v>114</v>
      </c>
      <c r="E216" s="116" t="s">
        <v>331</v>
      </c>
      <c r="F216" s="117" t="s">
        <v>332</v>
      </c>
      <c r="G216" s="118" t="s">
        <v>127</v>
      </c>
      <c r="H216" s="119">
        <v>1</v>
      </c>
      <c r="I216" s="120"/>
      <c r="J216" s="121">
        <f>ROUND(I216*H216,2)</f>
        <v>0</v>
      </c>
      <c r="K216" s="122"/>
      <c r="L216" s="28"/>
      <c r="M216" s="123" t="s">
        <v>3</v>
      </c>
      <c r="N216" s="124" t="s">
        <v>42</v>
      </c>
      <c r="P216" s="125">
        <f>O216*H216</f>
        <v>0</v>
      </c>
      <c r="Q216" s="125">
        <v>0</v>
      </c>
      <c r="R216" s="125">
        <f>Q216*H216</f>
        <v>0</v>
      </c>
      <c r="S216" s="125">
        <v>0</v>
      </c>
      <c r="T216" s="126">
        <f>S216*H216</f>
        <v>0</v>
      </c>
      <c r="AR216" s="127" t="s">
        <v>122</v>
      </c>
      <c r="AT216" s="127" t="s">
        <v>114</v>
      </c>
      <c r="AU216" s="127" t="s">
        <v>78</v>
      </c>
      <c r="AY216" s="13" t="s">
        <v>113</v>
      </c>
      <c r="BE216" s="128">
        <f>IF(N216="základní",J216,0)</f>
        <v>0</v>
      </c>
      <c r="BF216" s="128">
        <f>IF(N216="snížená",J216,0)</f>
        <v>0</v>
      </c>
      <c r="BG216" s="128">
        <f>IF(N216="zákl. přenesená",J216,0)</f>
        <v>0</v>
      </c>
      <c r="BH216" s="128">
        <f>IF(N216="sníž. přenesená",J216,0)</f>
        <v>0</v>
      </c>
      <c r="BI216" s="128">
        <f>IF(N216="nulová",J216,0)</f>
        <v>0</v>
      </c>
      <c r="BJ216" s="13" t="s">
        <v>78</v>
      </c>
      <c r="BK216" s="128">
        <f>ROUND(I216*H216,2)</f>
        <v>0</v>
      </c>
      <c r="BL216" s="13" t="s">
        <v>122</v>
      </c>
      <c r="BM216" s="127" t="s">
        <v>333</v>
      </c>
    </row>
    <row r="217" spans="2:65" s="1" customFormat="1" ht="11.25">
      <c r="B217" s="28"/>
      <c r="D217" s="129" t="s">
        <v>119</v>
      </c>
      <c r="F217" s="130" t="s">
        <v>332</v>
      </c>
      <c r="I217" s="131"/>
      <c r="L217" s="28"/>
      <c r="M217" s="132"/>
      <c r="T217" s="49"/>
      <c r="AT217" s="13" t="s">
        <v>119</v>
      </c>
      <c r="AU217" s="13" t="s">
        <v>78</v>
      </c>
    </row>
    <row r="218" spans="2:65" s="1" customFormat="1" ht="16.5" customHeight="1">
      <c r="B218" s="114"/>
      <c r="C218" s="115" t="s">
        <v>233</v>
      </c>
      <c r="D218" s="115" t="s">
        <v>114</v>
      </c>
      <c r="E218" s="116" t="s">
        <v>334</v>
      </c>
      <c r="F218" s="117" t="s">
        <v>335</v>
      </c>
      <c r="G218" s="118" t="s">
        <v>154</v>
      </c>
      <c r="H218" s="119">
        <v>400</v>
      </c>
      <c r="I218" s="120"/>
      <c r="J218" s="121">
        <f>ROUND(I218*H218,2)</f>
        <v>0</v>
      </c>
      <c r="K218" s="122"/>
      <c r="L218" s="28"/>
      <c r="M218" s="123" t="s">
        <v>3</v>
      </c>
      <c r="N218" s="124" t="s">
        <v>42</v>
      </c>
      <c r="P218" s="125">
        <f>O218*H218</f>
        <v>0</v>
      </c>
      <c r="Q218" s="125">
        <v>0</v>
      </c>
      <c r="R218" s="125">
        <f>Q218*H218</f>
        <v>0</v>
      </c>
      <c r="S218" s="125">
        <v>0</v>
      </c>
      <c r="T218" s="126">
        <f>S218*H218</f>
        <v>0</v>
      </c>
      <c r="AR218" s="127" t="s">
        <v>122</v>
      </c>
      <c r="AT218" s="127" t="s">
        <v>114</v>
      </c>
      <c r="AU218" s="127" t="s">
        <v>78</v>
      </c>
      <c r="AY218" s="13" t="s">
        <v>113</v>
      </c>
      <c r="BE218" s="128">
        <f>IF(N218="základní",J218,0)</f>
        <v>0</v>
      </c>
      <c r="BF218" s="128">
        <f>IF(N218="snížená",J218,0)</f>
        <v>0</v>
      </c>
      <c r="BG218" s="128">
        <f>IF(N218="zákl. přenesená",J218,0)</f>
        <v>0</v>
      </c>
      <c r="BH218" s="128">
        <f>IF(N218="sníž. přenesená",J218,0)</f>
        <v>0</v>
      </c>
      <c r="BI218" s="128">
        <f>IF(N218="nulová",J218,0)</f>
        <v>0</v>
      </c>
      <c r="BJ218" s="13" t="s">
        <v>78</v>
      </c>
      <c r="BK218" s="128">
        <f>ROUND(I218*H218,2)</f>
        <v>0</v>
      </c>
      <c r="BL218" s="13" t="s">
        <v>122</v>
      </c>
      <c r="BM218" s="127" t="s">
        <v>336</v>
      </c>
    </row>
    <row r="219" spans="2:65" s="1" customFormat="1" ht="11.25">
      <c r="B219" s="28"/>
      <c r="D219" s="129" t="s">
        <v>119</v>
      </c>
      <c r="F219" s="130" t="s">
        <v>337</v>
      </c>
      <c r="I219" s="131"/>
      <c r="L219" s="28"/>
      <c r="M219" s="132"/>
      <c r="T219" s="49"/>
      <c r="AT219" s="13" t="s">
        <v>119</v>
      </c>
      <c r="AU219" s="13" t="s">
        <v>78</v>
      </c>
    </row>
    <row r="220" spans="2:65" s="1" customFormat="1" ht="16.5" customHeight="1">
      <c r="B220" s="114"/>
      <c r="C220" s="115" t="s">
        <v>338</v>
      </c>
      <c r="D220" s="115" t="s">
        <v>114</v>
      </c>
      <c r="E220" s="116" t="s">
        <v>339</v>
      </c>
      <c r="F220" s="117" t="s">
        <v>340</v>
      </c>
      <c r="G220" s="118" t="s">
        <v>154</v>
      </c>
      <c r="H220" s="119">
        <v>600</v>
      </c>
      <c r="I220" s="120"/>
      <c r="J220" s="121">
        <f>ROUND(I220*H220,2)</f>
        <v>0</v>
      </c>
      <c r="K220" s="122"/>
      <c r="L220" s="28"/>
      <c r="M220" s="123" t="s">
        <v>3</v>
      </c>
      <c r="N220" s="124" t="s">
        <v>42</v>
      </c>
      <c r="P220" s="125">
        <f>O220*H220</f>
        <v>0</v>
      </c>
      <c r="Q220" s="125">
        <v>0</v>
      </c>
      <c r="R220" s="125">
        <f>Q220*H220</f>
        <v>0</v>
      </c>
      <c r="S220" s="125">
        <v>0</v>
      </c>
      <c r="T220" s="126">
        <f>S220*H220</f>
        <v>0</v>
      </c>
      <c r="AR220" s="127" t="s">
        <v>122</v>
      </c>
      <c r="AT220" s="127" t="s">
        <v>114</v>
      </c>
      <c r="AU220" s="127" t="s">
        <v>78</v>
      </c>
      <c r="AY220" s="13" t="s">
        <v>113</v>
      </c>
      <c r="BE220" s="128">
        <f>IF(N220="základní",J220,0)</f>
        <v>0</v>
      </c>
      <c r="BF220" s="128">
        <f>IF(N220="snížená",J220,0)</f>
        <v>0</v>
      </c>
      <c r="BG220" s="128">
        <f>IF(N220="zákl. přenesená",J220,0)</f>
        <v>0</v>
      </c>
      <c r="BH220" s="128">
        <f>IF(N220="sníž. přenesená",J220,0)</f>
        <v>0</v>
      </c>
      <c r="BI220" s="128">
        <f>IF(N220="nulová",J220,0)</f>
        <v>0</v>
      </c>
      <c r="BJ220" s="13" t="s">
        <v>78</v>
      </c>
      <c r="BK220" s="128">
        <f>ROUND(I220*H220,2)</f>
        <v>0</v>
      </c>
      <c r="BL220" s="13" t="s">
        <v>122</v>
      </c>
      <c r="BM220" s="127" t="s">
        <v>341</v>
      </c>
    </row>
    <row r="221" spans="2:65" s="1" customFormat="1" ht="11.25">
      <c r="B221" s="28"/>
      <c r="D221" s="129" t="s">
        <v>119</v>
      </c>
      <c r="F221" s="130" t="s">
        <v>340</v>
      </c>
      <c r="I221" s="131"/>
      <c r="L221" s="28"/>
      <c r="M221" s="132"/>
      <c r="T221" s="49"/>
      <c r="AT221" s="13" t="s">
        <v>119</v>
      </c>
      <c r="AU221" s="13" t="s">
        <v>78</v>
      </c>
    </row>
    <row r="222" spans="2:65" s="1" customFormat="1" ht="16.5" customHeight="1">
      <c r="B222" s="114"/>
      <c r="C222" s="115" t="s">
        <v>235</v>
      </c>
      <c r="D222" s="115" t="s">
        <v>114</v>
      </c>
      <c r="E222" s="116" t="s">
        <v>342</v>
      </c>
      <c r="F222" s="117" t="s">
        <v>343</v>
      </c>
      <c r="G222" s="118" t="s">
        <v>154</v>
      </c>
      <c r="H222" s="119">
        <v>20</v>
      </c>
      <c r="I222" s="120"/>
      <c r="J222" s="121">
        <f>ROUND(I222*H222,2)</f>
        <v>0</v>
      </c>
      <c r="K222" s="122"/>
      <c r="L222" s="28"/>
      <c r="M222" s="123" t="s">
        <v>3</v>
      </c>
      <c r="N222" s="124" t="s">
        <v>42</v>
      </c>
      <c r="P222" s="125">
        <f>O222*H222</f>
        <v>0</v>
      </c>
      <c r="Q222" s="125">
        <v>0</v>
      </c>
      <c r="R222" s="125">
        <f>Q222*H222</f>
        <v>0</v>
      </c>
      <c r="S222" s="125">
        <v>0</v>
      </c>
      <c r="T222" s="126">
        <f>S222*H222</f>
        <v>0</v>
      </c>
      <c r="AR222" s="127" t="s">
        <v>122</v>
      </c>
      <c r="AT222" s="127" t="s">
        <v>114</v>
      </c>
      <c r="AU222" s="127" t="s">
        <v>78</v>
      </c>
      <c r="AY222" s="13" t="s">
        <v>113</v>
      </c>
      <c r="BE222" s="128">
        <f>IF(N222="základní",J222,0)</f>
        <v>0</v>
      </c>
      <c r="BF222" s="128">
        <f>IF(N222="snížená",J222,0)</f>
        <v>0</v>
      </c>
      <c r="BG222" s="128">
        <f>IF(N222="zákl. přenesená",J222,0)</f>
        <v>0</v>
      </c>
      <c r="BH222" s="128">
        <f>IF(N222="sníž. přenesená",J222,0)</f>
        <v>0</v>
      </c>
      <c r="BI222" s="128">
        <f>IF(N222="nulová",J222,0)</f>
        <v>0</v>
      </c>
      <c r="BJ222" s="13" t="s">
        <v>78</v>
      </c>
      <c r="BK222" s="128">
        <f>ROUND(I222*H222,2)</f>
        <v>0</v>
      </c>
      <c r="BL222" s="13" t="s">
        <v>122</v>
      </c>
      <c r="BM222" s="127" t="s">
        <v>344</v>
      </c>
    </row>
    <row r="223" spans="2:65" s="1" customFormat="1" ht="11.25">
      <c r="B223" s="28"/>
      <c r="D223" s="129" t="s">
        <v>119</v>
      </c>
      <c r="F223" s="130" t="s">
        <v>343</v>
      </c>
      <c r="I223" s="131"/>
      <c r="L223" s="28"/>
      <c r="M223" s="132"/>
      <c r="T223" s="49"/>
      <c r="AT223" s="13" t="s">
        <v>119</v>
      </c>
      <c r="AU223" s="13" t="s">
        <v>78</v>
      </c>
    </row>
    <row r="224" spans="2:65" s="1" customFormat="1" ht="16.5" customHeight="1">
      <c r="B224" s="114"/>
      <c r="C224" s="115" t="s">
        <v>345</v>
      </c>
      <c r="D224" s="115" t="s">
        <v>114</v>
      </c>
      <c r="E224" s="116" t="s">
        <v>346</v>
      </c>
      <c r="F224" s="117" t="s">
        <v>347</v>
      </c>
      <c r="G224" s="118" t="s">
        <v>154</v>
      </c>
      <c r="H224" s="119">
        <v>20</v>
      </c>
      <c r="I224" s="120"/>
      <c r="J224" s="121">
        <f>ROUND(I224*H224,2)</f>
        <v>0</v>
      </c>
      <c r="K224" s="122"/>
      <c r="L224" s="28"/>
      <c r="M224" s="123" t="s">
        <v>3</v>
      </c>
      <c r="N224" s="124" t="s">
        <v>42</v>
      </c>
      <c r="P224" s="125">
        <f>O224*H224</f>
        <v>0</v>
      </c>
      <c r="Q224" s="125">
        <v>0</v>
      </c>
      <c r="R224" s="125">
        <f>Q224*H224</f>
        <v>0</v>
      </c>
      <c r="S224" s="125">
        <v>0</v>
      </c>
      <c r="T224" s="126">
        <f>S224*H224</f>
        <v>0</v>
      </c>
      <c r="AR224" s="127" t="s">
        <v>122</v>
      </c>
      <c r="AT224" s="127" t="s">
        <v>114</v>
      </c>
      <c r="AU224" s="127" t="s">
        <v>78</v>
      </c>
      <c r="AY224" s="13" t="s">
        <v>113</v>
      </c>
      <c r="BE224" s="128">
        <f>IF(N224="základní",J224,0)</f>
        <v>0</v>
      </c>
      <c r="BF224" s="128">
        <f>IF(N224="snížená",J224,0)</f>
        <v>0</v>
      </c>
      <c r="BG224" s="128">
        <f>IF(N224="zákl. přenesená",J224,0)</f>
        <v>0</v>
      </c>
      <c r="BH224" s="128">
        <f>IF(N224="sníž. přenesená",J224,0)</f>
        <v>0</v>
      </c>
      <c r="BI224" s="128">
        <f>IF(N224="nulová",J224,0)</f>
        <v>0</v>
      </c>
      <c r="BJ224" s="13" t="s">
        <v>78</v>
      </c>
      <c r="BK224" s="128">
        <f>ROUND(I224*H224,2)</f>
        <v>0</v>
      </c>
      <c r="BL224" s="13" t="s">
        <v>122</v>
      </c>
      <c r="BM224" s="127" t="s">
        <v>348</v>
      </c>
    </row>
    <row r="225" spans="2:65" s="1" customFormat="1" ht="11.25">
      <c r="B225" s="28"/>
      <c r="D225" s="129" t="s">
        <v>119</v>
      </c>
      <c r="F225" s="130" t="s">
        <v>347</v>
      </c>
      <c r="I225" s="131"/>
      <c r="L225" s="28"/>
      <c r="M225" s="132"/>
      <c r="T225" s="49"/>
      <c r="AT225" s="13" t="s">
        <v>119</v>
      </c>
      <c r="AU225" s="13" t="s">
        <v>78</v>
      </c>
    </row>
    <row r="226" spans="2:65" s="1" customFormat="1" ht="16.5" customHeight="1">
      <c r="B226" s="114"/>
      <c r="C226" s="115" t="s">
        <v>240</v>
      </c>
      <c r="D226" s="115" t="s">
        <v>114</v>
      </c>
      <c r="E226" s="116" t="s">
        <v>221</v>
      </c>
      <c r="F226" s="117" t="s">
        <v>222</v>
      </c>
      <c r="G226" s="118" t="s">
        <v>127</v>
      </c>
      <c r="H226" s="119">
        <v>2</v>
      </c>
      <c r="I226" s="120"/>
      <c r="J226" s="121">
        <f>ROUND(I226*H226,2)</f>
        <v>0</v>
      </c>
      <c r="K226" s="122"/>
      <c r="L226" s="28"/>
      <c r="M226" s="123" t="s">
        <v>3</v>
      </c>
      <c r="N226" s="124" t="s">
        <v>42</v>
      </c>
      <c r="P226" s="125">
        <f>O226*H226</f>
        <v>0</v>
      </c>
      <c r="Q226" s="125">
        <v>0</v>
      </c>
      <c r="R226" s="125">
        <f>Q226*H226</f>
        <v>0</v>
      </c>
      <c r="S226" s="125">
        <v>0</v>
      </c>
      <c r="T226" s="126">
        <f>S226*H226</f>
        <v>0</v>
      </c>
      <c r="AR226" s="127" t="s">
        <v>122</v>
      </c>
      <c r="AT226" s="127" t="s">
        <v>114</v>
      </c>
      <c r="AU226" s="127" t="s">
        <v>78</v>
      </c>
      <c r="AY226" s="13" t="s">
        <v>113</v>
      </c>
      <c r="BE226" s="128">
        <f>IF(N226="základní",J226,0)</f>
        <v>0</v>
      </c>
      <c r="BF226" s="128">
        <f>IF(N226="snížená",J226,0)</f>
        <v>0</v>
      </c>
      <c r="BG226" s="128">
        <f>IF(N226="zákl. přenesená",J226,0)</f>
        <v>0</v>
      </c>
      <c r="BH226" s="128">
        <f>IF(N226="sníž. přenesená",J226,0)</f>
        <v>0</v>
      </c>
      <c r="BI226" s="128">
        <f>IF(N226="nulová",J226,0)</f>
        <v>0</v>
      </c>
      <c r="BJ226" s="13" t="s">
        <v>78</v>
      </c>
      <c r="BK226" s="128">
        <f>ROUND(I226*H226,2)</f>
        <v>0</v>
      </c>
      <c r="BL226" s="13" t="s">
        <v>122</v>
      </c>
      <c r="BM226" s="127" t="s">
        <v>349</v>
      </c>
    </row>
    <row r="227" spans="2:65" s="1" customFormat="1" ht="11.25">
      <c r="B227" s="28"/>
      <c r="D227" s="129" t="s">
        <v>119</v>
      </c>
      <c r="F227" s="130" t="s">
        <v>222</v>
      </c>
      <c r="I227" s="131"/>
      <c r="L227" s="28"/>
      <c r="M227" s="132"/>
      <c r="T227" s="49"/>
      <c r="AT227" s="13" t="s">
        <v>119</v>
      </c>
      <c r="AU227" s="13" t="s">
        <v>78</v>
      </c>
    </row>
    <row r="228" spans="2:65" s="1" customFormat="1" ht="16.5" customHeight="1">
      <c r="B228" s="114"/>
      <c r="C228" s="115" t="s">
        <v>350</v>
      </c>
      <c r="D228" s="115" t="s">
        <v>114</v>
      </c>
      <c r="E228" s="116" t="s">
        <v>351</v>
      </c>
      <c r="F228" s="117" t="s">
        <v>352</v>
      </c>
      <c r="G228" s="118" t="s">
        <v>127</v>
      </c>
      <c r="H228" s="119">
        <v>4</v>
      </c>
      <c r="I228" s="120"/>
      <c r="J228" s="121">
        <f>ROUND(I228*H228,2)</f>
        <v>0</v>
      </c>
      <c r="K228" s="122"/>
      <c r="L228" s="28"/>
      <c r="M228" s="123" t="s">
        <v>3</v>
      </c>
      <c r="N228" s="124" t="s">
        <v>42</v>
      </c>
      <c r="P228" s="125">
        <f>O228*H228</f>
        <v>0</v>
      </c>
      <c r="Q228" s="125">
        <v>0</v>
      </c>
      <c r="R228" s="125">
        <f>Q228*H228</f>
        <v>0</v>
      </c>
      <c r="S228" s="125">
        <v>0</v>
      </c>
      <c r="T228" s="126">
        <f>S228*H228</f>
        <v>0</v>
      </c>
      <c r="AR228" s="127" t="s">
        <v>122</v>
      </c>
      <c r="AT228" s="127" t="s">
        <v>114</v>
      </c>
      <c r="AU228" s="127" t="s">
        <v>78</v>
      </c>
      <c r="AY228" s="13" t="s">
        <v>113</v>
      </c>
      <c r="BE228" s="128">
        <f>IF(N228="základní",J228,0)</f>
        <v>0</v>
      </c>
      <c r="BF228" s="128">
        <f>IF(N228="snížená",J228,0)</f>
        <v>0</v>
      </c>
      <c r="BG228" s="128">
        <f>IF(N228="zákl. přenesená",J228,0)</f>
        <v>0</v>
      </c>
      <c r="BH228" s="128">
        <f>IF(N228="sníž. přenesená",J228,0)</f>
        <v>0</v>
      </c>
      <c r="BI228" s="128">
        <f>IF(N228="nulová",J228,0)</f>
        <v>0</v>
      </c>
      <c r="BJ228" s="13" t="s">
        <v>78</v>
      </c>
      <c r="BK228" s="128">
        <f>ROUND(I228*H228,2)</f>
        <v>0</v>
      </c>
      <c r="BL228" s="13" t="s">
        <v>122</v>
      </c>
      <c r="BM228" s="127" t="s">
        <v>353</v>
      </c>
    </row>
    <row r="229" spans="2:65" s="1" customFormat="1" ht="11.25">
      <c r="B229" s="28"/>
      <c r="D229" s="129" t="s">
        <v>119</v>
      </c>
      <c r="F229" s="130" t="s">
        <v>352</v>
      </c>
      <c r="I229" s="131"/>
      <c r="L229" s="28"/>
      <c r="M229" s="132"/>
      <c r="T229" s="49"/>
      <c r="AT229" s="13" t="s">
        <v>119</v>
      </c>
      <c r="AU229" s="13" t="s">
        <v>78</v>
      </c>
    </row>
    <row r="230" spans="2:65" s="1" customFormat="1" ht="16.5" customHeight="1">
      <c r="B230" s="114"/>
      <c r="C230" s="115" t="s">
        <v>244</v>
      </c>
      <c r="D230" s="115" t="s">
        <v>114</v>
      </c>
      <c r="E230" s="116" t="s">
        <v>354</v>
      </c>
      <c r="F230" s="117" t="s">
        <v>355</v>
      </c>
      <c r="G230" s="118" t="s">
        <v>127</v>
      </c>
      <c r="H230" s="119">
        <v>25</v>
      </c>
      <c r="I230" s="120"/>
      <c r="J230" s="121">
        <f>ROUND(I230*H230,2)</f>
        <v>0</v>
      </c>
      <c r="K230" s="122"/>
      <c r="L230" s="28"/>
      <c r="M230" s="123" t="s">
        <v>3</v>
      </c>
      <c r="N230" s="124" t="s">
        <v>42</v>
      </c>
      <c r="P230" s="125">
        <f>O230*H230</f>
        <v>0</v>
      </c>
      <c r="Q230" s="125">
        <v>0</v>
      </c>
      <c r="R230" s="125">
        <f>Q230*H230</f>
        <v>0</v>
      </c>
      <c r="S230" s="125">
        <v>0</v>
      </c>
      <c r="T230" s="126">
        <f>S230*H230</f>
        <v>0</v>
      </c>
      <c r="AR230" s="127" t="s">
        <v>122</v>
      </c>
      <c r="AT230" s="127" t="s">
        <v>114</v>
      </c>
      <c r="AU230" s="127" t="s">
        <v>78</v>
      </c>
      <c r="AY230" s="13" t="s">
        <v>113</v>
      </c>
      <c r="BE230" s="128">
        <f>IF(N230="základní",J230,0)</f>
        <v>0</v>
      </c>
      <c r="BF230" s="128">
        <f>IF(N230="snížená",J230,0)</f>
        <v>0</v>
      </c>
      <c r="BG230" s="128">
        <f>IF(N230="zákl. přenesená",J230,0)</f>
        <v>0</v>
      </c>
      <c r="BH230" s="128">
        <f>IF(N230="sníž. přenesená",J230,0)</f>
        <v>0</v>
      </c>
      <c r="BI230" s="128">
        <f>IF(N230="nulová",J230,0)</f>
        <v>0</v>
      </c>
      <c r="BJ230" s="13" t="s">
        <v>78</v>
      </c>
      <c r="BK230" s="128">
        <f>ROUND(I230*H230,2)</f>
        <v>0</v>
      </c>
      <c r="BL230" s="13" t="s">
        <v>122</v>
      </c>
      <c r="BM230" s="127" t="s">
        <v>356</v>
      </c>
    </row>
    <row r="231" spans="2:65" s="1" customFormat="1" ht="11.25">
      <c r="B231" s="28"/>
      <c r="D231" s="129" t="s">
        <v>119</v>
      </c>
      <c r="F231" s="130" t="s">
        <v>355</v>
      </c>
      <c r="I231" s="131"/>
      <c r="L231" s="28"/>
      <c r="M231" s="132"/>
      <c r="T231" s="49"/>
      <c r="AT231" s="13" t="s">
        <v>119</v>
      </c>
      <c r="AU231" s="13" t="s">
        <v>78</v>
      </c>
    </row>
    <row r="232" spans="2:65" s="1" customFormat="1" ht="16.5" customHeight="1">
      <c r="B232" s="114"/>
      <c r="C232" s="115" t="s">
        <v>357</v>
      </c>
      <c r="D232" s="115" t="s">
        <v>114</v>
      </c>
      <c r="E232" s="116" t="s">
        <v>358</v>
      </c>
      <c r="F232" s="117" t="s">
        <v>359</v>
      </c>
      <c r="G232" s="118" t="s">
        <v>154</v>
      </c>
      <c r="H232" s="119">
        <v>280</v>
      </c>
      <c r="I232" s="120"/>
      <c r="J232" s="121">
        <f>ROUND(I232*H232,2)</f>
        <v>0</v>
      </c>
      <c r="K232" s="122"/>
      <c r="L232" s="28"/>
      <c r="M232" s="123" t="s">
        <v>3</v>
      </c>
      <c r="N232" s="124" t="s">
        <v>42</v>
      </c>
      <c r="P232" s="125">
        <f>O232*H232</f>
        <v>0</v>
      </c>
      <c r="Q232" s="125">
        <v>0</v>
      </c>
      <c r="R232" s="125">
        <f>Q232*H232</f>
        <v>0</v>
      </c>
      <c r="S232" s="125">
        <v>0</v>
      </c>
      <c r="T232" s="126">
        <f>S232*H232</f>
        <v>0</v>
      </c>
      <c r="AR232" s="127" t="s">
        <v>122</v>
      </c>
      <c r="AT232" s="127" t="s">
        <v>114</v>
      </c>
      <c r="AU232" s="127" t="s">
        <v>78</v>
      </c>
      <c r="AY232" s="13" t="s">
        <v>113</v>
      </c>
      <c r="BE232" s="128">
        <f>IF(N232="základní",J232,0)</f>
        <v>0</v>
      </c>
      <c r="BF232" s="128">
        <f>IF(N232="snížená",J232,0)</f>
        <v>0</v>
      </c>
      <c r="BG232" s="128">
        <f>IF(N232="zákl. přenesená",J232,0)</f>
        <v>0</v>
      </c>
      <c r="BH232" s="128">
        <f>IF(N232="sníž. přenesená",J232,0)</f>
        <v>0</v>
      </c>
      <c r="BI232" s="128">
        <f>IF(N232="nulová",J232,0)</f>
        <v>0</v>
      </c>
      <c r="BJ232" s="13" t="s">
        <v>78</v>
      </c>
      <c r="BK232" s="128">
        <f>ROUND(I232*H232,2)</f>
        <v>0</v>
      </c>
      <c r="BL232" s="13" t="s">
        <v>122</v>
      </c>
      <c r="BM232" s="127" t="s">
        <v>360</v>
      </c>
    </row>
    <row r="233" spans="2:65" s="1" customFormat="1" ht="11.25">
      <c r="B233" s="28"/>
      <c r="D233" s="129" t="s">
        <v>119</v>
      </c>
      <c r="F233" s="130" t="s">
        <v>359</v>
      </c>
      <c r="I233" s="131"/>
      <c r="L233" s="28"/>
      <c r="M233" s="132"/>
      <c r="T233" s="49"/>
      <c r="AT233" s="13" t="s">
        <v>119</v>
      </c>
      <c r="AU233" s="13" t="s">
        <v>78</v>
      </c>
    </row>
    <row r="234" spans="2:65" s="1" customFormat="1" ht="16.5" customHeight="1">
      <c r="B234" s="114"/>
      <c r="C234" s="115" t="s">
        <v>247</v>
      </c>
      <c r="D234" s="115" t="s">
        <v>114</v>
      </c>
      <c r="E234" s="116" t="s">
        <v>361</v>
      </c>
      <c r="F234" s="117" t="s">
        <v>362</v>
      </c>
      <c r="G234" s="118" t="s">
        <v>154</v>
      </c>
      <c r="H234" s="119">
        <v>40</v>
      </c>
      <c r="I234" s="120"/>
      <c r="J234" s="121">
        <f>ROUND(I234*H234,2)</f>
        <v>0</v>
      </c>
      <c r="K234" s="122"/>
      <c r="L234" s="28"/>
      <c r="M234" s="123" t="s">
        <v>3</v>
      </c>
      <c r="N234" s="124" t="s">
        <v>42</v>
      </c>
      <c r="P234" s="125">
        <f>O234*H234</f>
        <v>0</v>
      </c>
      <c r="Q234" s="125">
        <v>0</v>
      </c>
      <c r="R234" s="125">
        <f>Q234*H234</f>
        <v>0</v>
      </c>
      <c r="S234" s="125">
        <v>0</v>
      </c>
      <c r="T234" s="126">
        <f>S234*H234</f>
        <v>0</v>
      </c>
      <c r="AR234" s="127" t="s">
        <v>122</v>
      </c>
      <c r="AT234" s="127" t="s">
        <v>114</v>
      </c>
      <c r="AU234" s="127" t="s">
        <v>78</v>
      </c>
      <c r="AY234" s="13" t="s">
        <v>113</v>
      </c>
      <c r="BE234" s="128">
        <f>IF(N234="základní",J234,0)</f>
        <v>0</v>
      </c>
      <c r="BF234" s="128">
        <f>IF(N234="snížená",J234,0)</f>
        <v>0</v>
      </c>
      <c r="BG234" s="128">
        <f>IF(N234="zákl. přenesená",J234,0)</f>
        <v>0</v>
      </c>
      <c r="BH234" s="128">
        <f>IF(N234="sníž. přenesená",J234,0)</f>
        <v>0</v>
      </c>
      <c r="BI234" s="128">
        <f>IF(N234="nulová",J234,0)</f>
        <v>0</v>
      </c>
      <c r="BJ234" s="13" t="s">
        <v>78</v>
      </c>
      <c r="BK234" s="128">
        <f>ROUND(I234*H234,2)</f>
        <v>0</v>
      </c>
      <c r="BL234" s="13" t="s">
        <v>122</v>
      </c>
      <c r="BM234" s="127" t="s">
        <v>363</v>
      </c>
    </row>
    <row r="235" spans="2:65" s="1" customFormat="1" ht="11.25">
      <c r="B235" s="28"/>
      <c r="D235" s="129" t="s">
        <v>119</v>
      </c>
      <c r="F235" s="130" t="s">
        <v>362</v>
      </c>
      <c r="I235" s="131"/>
      <c r="L235" s="28"/>
      <c r="M235" s="132"/>
      <c r="T235" s="49"/>
      <c r="AT235" s="13" t="s">
        <v>119</v>
      </c>
      <c r="AU235" s="13" t="s">
        <v>78</v>
      </c>
    </row>
    <row r="236" spans="2:65" s="1" customFormat="1" ht="16.5" customHeight="1">
      <c r="B236" s="114"/>
      <c r="C236" s="115" t="s">
        <v>364</v>
      </c>
      <c r="D236" s="115" t="s">
        <v>114</v>
      </c>
      <c r="E236" s="116" t="s">
        <v>365</v>
      </c>
      <c r="F236" s="117" t="s">
        <v>366</v>
      </c>
      <c r="G236" s="118" t="s">
        <v>154</v>
      </c>
      <c r="H236" s="119">
        <v>200</v>
      </c>
      <c r="I236" s="120"/>
      <c r="J236" s="121">
        <f>ROUND(I236*H236,2)</f>
        <v>0</v>
      </c>
      <c r="K236" s="122"/>
      <c r="L236" s="28"/>
      <c r="M236" s="123" t="s">
        <v>3</v>
      </c>
      <c r="N236" s="124" t="s">
        <v>42</v>
      </c>
      <c r="P236" s="125">
        <f>O236*H236</f>
        <v>0</v>
      </c>
      <c r="Q236" s="125">
        <v>0</v>
      </c>
      <c r="R236" s="125">
        <f>Q236*H236</f>
        <v>0</v>
      </c>
      <c r="S236" s="125">
        <v>0</v>
      </c>
      <c r="T236" s="126">
        <f>S236*H236</f>
        <v>0</v>
      </c>
      <c r="AR236" s="127" t="s">
        <v>122</v>
      </c>
      <c r="AT236" s="127" t="s">
        <v>114</v>
      </c>
      <c r="AU236" s="127" t="s">
        <v>78</v>
      </c>
      <c r="AY236" s="13" t="s">
        <v>113</v>
      </c>
      <c r="BE236" s="128">
        <f>IF(N236="základní",J236,0)</f>
        <v>0</v>
      </c>
      <c r="BF236" s="128">
        <f>IF(N236="snížená",J236,0)</f>
        <v>0</v>
      </c>
      <c r="BG236" s="128">
        <f>IF(N236="zákl. přenesená",J236,0)</f>
        <v>0</v>
      </c>
      <c r="BH236" s="128">
        <f>IF(N236="sníž. přenesená",J236,0)</f>
        <v>0</v>
      </c>
      <c r="BI236" s="128">
        <f>IF(N236="nulová",J236,0)</f>
        <v>0</v>
      </c>
      <c r="BJ236" s="13" t="s">
        <v>78</v>
      </c>
      <c r="BK236" s="128">
        <f>ROUND(I236*H236,2)</f>
        <v>0</v>
      </c>
      <c r="BL236" s="13" t="s">
        <v>122</v>
      </c>
      <c r="BM236" s="127" t="s">
        <v>367</v>
      </c>
    </row>
    <row r="237" spans="2:65" s="1" customFormat="1" ht="11.25">
      <c r="B237" s="28"/>
      <c r="D237" s="129" t="s">
        <v>119</v>
      </c>
      <c r="F237" s="130" t="s">
        <v>366</v>
      </c>
      <c r="I237" s="131"/>
      <c r="L237" s="28"/>
      <c r="M237" s="132"/>
      <c r="T237" s="49"/>
      <c r="AT237" s="13" t="s">
        <v>119</v>
      </c>
      <c r="AU237" s="13" t="s">
        <v>78</v>
      </c>
    </row>
    <row r="238" spans="2:65" s="1" customFormat="1" ht="16.5" customHeight="1">
      <c r="B238" s="114"/>
      <c r="C238" s="115" t="s">
        <v>251</v>
      </c>
      <c r="D238" s="115" t="s">
        <v>114</v>
      </c>
      <c r="E238" s="116" t="s">
        <v>368</v>
      </c>
      <c r="F238" s="117" t="s">
        <v>369</v>
      </c>
      <c r="G238" s="118" t="s">
        <v>370</v>
      </c>
      <c r="H238" s="119">
        <v>16</v>
      </c>
      <c r="I238" s="120"/>
      <c r="J238" s="121">
        <f>ROUND(I238*H238,2)</f>
        <v>0</v>
      </c>
      <c r="K238" s="122"/>
      <c r="L238" s="28"/>
      <c r="M238" s="123" t="s">
        <v>3</v>
      </c>
      <c r="N238" s="124" t="s">
        <v>42</v>
      </c>
      <c r="P238" s="125">
        <f>O238*H238</f>
        <v>0</v>
      </c>
      <c r="Q238" s="125">
        <v>0</v>
      </c>
      <c r="R238" s="125">
        <f>Q238*H238</f>
        <v>0</v>
      </c>
      <c r="S238" s="125">
        <v>0</v>
      </c>
      <c r="T238" s="126">
        <f>S238*H238</f>
        <v>0</v>
      </c>
      <c r="AR238" s="127" t="s">
        <v>122</v>
      </c>
      <c r="AT238" s="127" t="s">
        <v>114</v>
      </c>
      <c r="AU238" s="127" t="s">
        <v>78</v>
      </c>
      <c r="AY238" s="13" t="s">
        <v>113</v>
      </c>
      <c r="BE238" s="128">
        <f>IF(N238="základní",J238,0)</f>
        <v>0</v>
      </c>
      <c r="BF238" s="128">
        <f>IF(N238="snížená",J238,0)</f>
        <v>0</v>
      </c>
      <c r="BG238" s="128">
        <f>IF(N238="zákl. přenesená",J238,0)</f>
        <v>0</v>
      </c>
      <c r="BH238" s="128">
        <f>IF(N238="sníž. přenesená",J238,0)</f>
        <v>0</v>
      </c>
      <c r="BI238" s="128">
        <f>IF(N238="nulová",J238,0)</f>
        <v>0</v>
      </c>
      <c r="BJ238" s="13" t="s">
        <v>78</v>
      </c>
      <c r="BK238" s="128">
        <f>ROUND(I238*H238,2)</f>
        <v>0</v>
      </c>
      <c r="BL238" s="13" t="s">
        <v>122</v>
      </c>
      <c r="BM238" s="127" t="s">
        <v>371</v>
      </c>
    </row>
    <row r="239" spans="2:65" s="1" customFormat="1" ht="11.25">
      <c r="B239" s="28"/>
      <c r="D239" s="129" t="s">
        <v>119</v>
      </c>
      <c r="F239" s="130" t="s">
        <v>369</v>
      </c>
      <c r="I239" s="131"/>
      <c r="L239" s="28"/>
      <c r="M239" s="132"/>
      <c r="T239" s="49"/>
      <c r="AT239" s="13" t="s">
        <v>119</v>
      </c>
      <c r="AU239" s="13" t="s">
        <v>78</v>
      </c>
    </row>
    <row r="240" spans="2:65" s="1" customFormat="1" ht="16.5" customHeight="1">
      <c r="B240" s="114"/>
      <c r="C240" s="115" t="s">
        <v>372</v>
      </c>
      <c r="D240" s="115" t="s">
        <v>114</v>
      </c>
      <c r="E240" s="116" t="s">
        <v>373</v>
      </c>
      <c r="F240" s="117" t="s">
        <v>374</v>
      </c>
      <c r="G240" s="118" t="s">
        <v>370</v>
      </c>
      <c r="H240" s="119">
        <v>200</v>
      </c>
      <c r="I240" s="120"/>
      <c r="J240" s="121">
        <f>ROUND(I240*H240,2)</f>
        <v>0</v>
      </c>
      <c r="K240" s="122"/>
      <c r="L240" s="28"/>
      <c r="M240" s="123" t="s">
        <v>3</v>
      </c>
      <c r="N240" s="124" t="s">
        <v>42</v>
      </c>
      <c r="P240" s="125">
        <f>O240*H240</f>
        <v>0</v>
      </c>
      <c r="Q240" s="125">
        <v>0</v>
      </c>
      <c r="R240" s="125">
        <f>Q240*H240</f>
        <v>0</v>
      </c>
      <c r="S240" s="125">
        <v>0</v>
      </c>
      <c r="T240" s="126">
        <f>S240*H240</f>
        <v>0</v>
      </c>
      <c r="AR240" s="127" t="s">
        <v>122</v>
      </c>
      <c r="AT240" s="127" t="s">
        <v>114</v>
      </c>
      <c r="AU240" s="127" t="s">
        <v>78</v>
      </c>
      <c r="AY240" s="13" t="s">
        <v>113</v>
      </c>
      <c r="BE240" s="128">
        <f>IF(N240="základní",J240,0)</f>
        <v>0</v>
      </c>
      <c r="BF240" s="128">
        <f>IF(N240="snížená",J240,0)</f>
        <v>0</v>
      </c>
      <c r="BG240" s="128">
        <f>IF(N240="zákl. přenesená",J240,0)</f>
        <v>0</v>
      </c>
      <c r="BH240" s="128">
        <f>IF(N240="sníž. přenesená",J240,0)</f>
        <v>0</v>
      </c>
      <c r="BI240" s="128">
        <f>IF(N240="nulová",J240,0)</f>
        <v>0</v>
      </c>
      <c r="BJ240" s="13" t="s">
        <v>78</v>
      </c>
      <c r="BK240" s="128">
        <f>ROUND(I240*H240,2)</f>
        <v>0</v>
      </c>
      <c r="BL240" s="13" t="s">
        <v>122</v>
      </c>
      <c r="BM240" s="127" t="s">
        <v>375</v>
      </c>
    </row>
    <row r="241" spans="2:65" s="1" customFormat="1" ht="11.25">
      <c r="B241" s="28"/>
      <c r="D241" s="129" t="s">
        <v>119</v>
      </c>
      <c r="F241" s="130" t="s">
        <v>374</v>
      </c>
      <c r="I241" s="131"/>
      <c r="L241" s="28"/>
      <c r="M241" s="132"/>
      <c r="T241" s="49"/>
      <c r="AT241" s="13" t="s">
        <v>119</v>
      </c>
      <c r="AU241" s="13" t="s">
        <v>78</v>
      </c>
    </row>
    <row r="242" spans="2:65" s="1" customFormat="1" ht="16.5" customHeight="1">
      <c r="B242" s="114"/>
      <c r="C242" s="115" t="s">
        <v>254</v>
      </c>
      <c r="D242" s="115" t="s">
        <v>114</v>
      </c>
      <c r="E242" s="116" t="s">
        <v>376</v>
      </c>
      <c r="F242" s="117" t="s">
        <v>377</v>
      </c>
      <c r="G242" s="118" t="s">
        <v>131</v>
      </c>
      <c r="H242" s="119">
        <v>1</v>
      </c>
      <c r="I242" s="120"/>
      <c r="J242" s="121">
        <f>ROUND(I242*H242,2)</f>
        <v>0</v>
      </c>
      <c r="K242" s="122"/>
      <c r="L242" s="28"/>
      <c r="M242" s="123" t="s">
        <v>3</v>
      </c>
      <c r="N242" s="124" t="s">
        <v>42</v>
      </c>
      <c r="P242" s="125">
        <f>O242*H242</f>
        <v>0</v>
      </c>
      <c r="Q242" s="125">
        <v>0</v>
      </c>
      <c r="R242" s="125">
        <f>Q242*H242</f>
        <v>0</v>
      </c>
      <c r="S242" s="125">
        <v>0</v>
      </c>
      <c r="T242" s="126">
        <f>S242*H242</f>
        <v>0</v>
      </c>
      <c r="AR242" s="127" t="s">
        <v>122</v>
      </c>
      <c r="AT242" s="127" t="s">
        <v>114</v>
      </c>
      <c r="AU242" s="127" t="s">
        <v>78</v>
      </c>
      <c r="AY242" s="13" t="s">
        <v>113</v>
      </c>
      <c r="BE242" s="128">
        <f>IF(N242="základní",J242,0)</f>
        <v>0</v>
      </c>
      <c r="BF242" s="128">
        <f>IF(N242="snížená",J242,0)</f>
        <v>0</v>
      </c>
      <c r="BG242" s="128">
        <f>IF(N242="zákl. přenesená",J242,0)</f>
        <v>0</v>
      </c>
      <c r="BH242" s="128">
        <f>IF(N242="sníž. přenesená",J242,0)</f>
        <v>0</v>
      </c>
      <c r="BI242" s="128">
        <f>IF(N242="nulová",J242,0)</f>
        <v>0</v>
      </c>
      <c r="BJ242" s="13" t="s">
        <v>78</v>
      </c>
      <c r="BK242" s="128">
        <f>ROUND(I242*H242,2)</f>
        <v>0</v>
      </c>
      <c r="BL242" s="13" t="s">
        <v>122</v>
      </c>
      <c r="BM242" s="127" t="s">
        <v>378</v>
      </c>
    </row>
    <row r="243" spans="2:65" s="1" customFormat="1" ht="11.25">
      <c r="B243" s="28"/>
      <c r="D243" s="129" t="s">
        <v>119</v>
      </c>
      <c r="F243" s="130" t="s">
        <v>377</v>
      </c>
      <c r="I243" s="131"/>
      <c r="L243" s="28"/>
      <c r="M243" s="132"/>
      <c r="T243" s="49"/>
      <c r="AT243" s="13" t="s">
        <v>119</v>
      </c>
      <c r="AU243" s="13" t="s">
        <v>78</v>
      </c>
    </row>
    <row r="244" spans="2:65" s="1" customFormat="1" ht="16.5" customHeight="1">
      <c r="B244" s="114"/>
      <c r="C244" s="115" t="s">
        <v>379</v>
      </c>
      <c r="D244" s="115" t="s">
        <v>114</v>
      </c>
      <c r="E244" s="116" t="s">
        <v>380</v>
      </c>
      <c r="F244" s="117" t="s">
        <v>381</v>
      </c>
      <c r="G244" s="118" t="s">
        <v>154</v>
      </c>
      <c r="H244" s="119">
        <v>102</v>
      </c>
      <c r="I244" s="120"/>
      <c r="J244" s="121">
        <f>ROUND(I244*H244,2)</f>
        <v>0</v>
      </c>
      <c r="K244" s="122"/>
      <c r="L244" s="28"/>
      <c r="M244" s="123" t="s">
        <v>3</v>
      </c>
      <c r="N244" s="124" t="s">
        <v>42</v>
      </c>
      <c r="P244" s="125">
        <f>O244*H244</f>
        <v>0</v>
      </c>
      <c r="Q244" s="125">
        <v>0</v>
      </c>
      <c r="R244" s="125">
        <f>Q244*H244</f>
        <v>0</v>
      </c>
      <c r="S244" s="125">
        <v>0</v>
      </c>
      <c r="T244" s="126">
        <f>S244*H244</f>
        <v>0</v>
      </c>
      <c r="AR244" s="127" t="s">
        <v>122</v>
      </c>
      <c r="AT244" s="127" t="s">
        <v>114</v>
      </c>
      <c r="AU244" s="127" t="s">
        <v>78</v>
      </c>
      <c r="AY244" s="13" t="s">
        <v>113</v>
      </c>
      <c r="BE244" s="128">
        <f>IF(N244="základní",J244,0)</f>
        <v>0</v>
      </c>
      <c r="BF244" s="128">
        <f>IF(N244="snížená",J244,0)</f>
        <v>0</v>
      </c>
      <c r="BG244" s="128">
        <f>IF(N244="zákl. přenesená",J244,0)</f>
        <v>0</v>
      </c>
      <c r="BH244" s="128">
        <f>IF(N244="sníž. přenesená",J244,0)</f>
        <v>0</v>
      </c>
      <c r="BI244" s="128">
        <f>IF(N244="nulová",J244,0)</f>
        <v>0</v>
      </c>
      <c r="BJ244" s="13" t="s">
        <v>78</v>
      </c>
      <c r="BK244" s="128">
        <f>ROUND(I244*H244,2)</f>
        <v>0</v>
      </c>
      <c r="BL244" s="13" t="s">
        <v>122</v>
      </c>
      <c r="BM244" s="127" t="s">
        <v>382</v>
      </c>
    </row>
    <row r="245" spans="2:65" s="1" customFormat="1" ht="11.25">
      <c r="B245" s="28"/>
      <c r="D245" s="129" t="s">
        <v>119</v>
      </c>
      <c r="F245" s="130" t="s">
        <v>381</v>
      </c>
      <c r="I245" s="131"/>
      <c r="L245" s="28"/>
      <c r="M245" s="132"/>
      <c r="T245" s="49"/>
      <c r="AT245" s="13" t="s">
        <v>119</v>
      </c>
      <c r="AU245" s="13" t="s">
        <v>78</v>
      </c>
    </row>
    <row r="246" spans="2:65" s="1" customFormat="1" ht="16.5" customHeight="1">
      <c r="B246" s="114"/>
      <c r="C246" s="115" t="s">
        <v>258</v>
      </c>
      <c r="D246" s="115" t="s">
        <v>114</v>
      </c>
      <c r="E246" s="116" t="s">
        <v>383</v>
      </c>
      <c r="F246" s="117" t="s">
        <v>384</v>
      </c>
      <c r="G246" s="118" t="s">
        <v>385</v>
      </c>
      <c r="H246" s="119">
        <v>2.5499999999999998</v>
      </c>
      <c r="I246" s="120"/>
      <c r="J246" s="121">
        <f>ROUND(I246*H246,2)</f>
        <v>0</v>
      </c>
      <c r="K246" s="122"/>
      <c r="L246" s="28"/>
      <c r="M246" s="123" t="s">
        <v>3</v>
      </c>
      <c r="N246" s="124" t="s">
        <v>42</v>
      </c>
      <c r="P246" s="125">
        <f>O246*H246</f>
        <v>0</v>
      </c>
      <c r="Q246" s="125">
        <v>0</v>
      </c>
      <c r="R246" s="125">
        <f>Q246*H246</f>
        <v>0</v>
      </c>
      <c r="S246" s="125">
        <v>0</v>
      </c>
      <c r="T246" s="126">
        <f>S246*H246</f>
        <v>0</v>
      </c>
      <c r="AR246" s="127" t="s">
        <v>122</v>
      </c>
      <c r="AT246" s="127" t="s">
        <v>114</v>
      </c>
      <c r="AU246" s="127" t="s">
        <v>78</v>
      </c>
      <c r="AY246" s="13" t="s">
        <v>113</v>
      </c>
      <c r="BE246" s="128">
        <f>IF(N246="základní",J246,0)</f>
        <v>0</v>
      </c>
      <c r="BF246" s="128">
        <f>IF(N246="snížená",J246,0)</f>
        <v>0</v>
      </c>
      <c r="BG246" s="128">
        <f>IF(N246="zákl. přenesená",J246,0)</f>
        <v>0</v>
      </c>
      <c r="BH246" s="128">
        <f>IF(N246="sníž. přenesená",J246,0)</f>
        <v>0</v>
      </c>
      <c r="BI246" s="128">
        <f>IF(N246="nulová",J246,0)</f>
        <v>0</v>
      </c>
      <c r="BJ246" s="13" t="s">
        <v>78</v>
      </c>
      <c r="BK246" s="128">
        <f>ROUND(I246*H246,2)</f>
        <v>0</v>
      </c>
      <c r="BL246" s="13" t="s">
        <v>122</v>
      </c>
      <c r="BM246" s="127" t="s">
        <v>386</v>
      </c>
    </row>
    <row r="247" spans="2:65" s="1" customFormat="1" ht="11.25">
      <c r="B247" s="28"/>
      <c r="D247" s="129" t="s">
        <v>119</v>
      </c>
      <c r="F247" s="130" t="s">
        <v>384</v>
      </c>
      <c r="I247" s="131"/>
      <c r="L247" s="28"/>
      <c r="M247" s="132"/>
      <c r="T247" s="49"/>
      <c r="AT247" s="13" t="s">
        <v>119</v>
      </c>
      <c r="AU247" s="13" t="s">
        <v>78</v>
      </c>
    </row>
    <row r="248" spans="2:65" s="1" customFormat="1" ht="16.5" customHeight="1">
      <c r="B248" s="114"/>
      <c r="C248" s="115" t="s">
        <v>387</v>
      </c>
      <c r="D248" s="115" t="s">
        <v>114</v>
      </c>
      <c r="E248" s="116" t="s">
        <v>388</v>
      </c>
      <c r="F248" s="117" t="s">
        <v>389</v>
      </c>
      <c r="G248" s="118" t="s">
        <v>154</v>
      </c>
      <c r="H248" s="119">
        <v>51</v>
      </c>
      <c r="I248" s="120"/>
      <c r="J248" s="121">
        <f>ROUND(I248*H248,2)</f>
        <v>0</v>
      </c>
      <c r="K248" s="122"/>
      <c r="L248" s="28"/>
      <c r="M248" s="123" t="s">
        <v>3</v>
      </c>
      <c r="N248" s="124" t="s">
        <v>42</v>
      </c>
      <c r="P248" s="125">
        <f>O248*H248</f>
        <v>0</v>
      </c>
      <c r="Q248" s="125">
        <v>0</v>
      </c>
      <c r="R248" s="125">
        <f>Q248*H248</f>
        <v>0</v>
      </c>
      <c r="S248" s="125">
        <v>0</v>
      </c>
      <c r="T248" s="126">
        <f>S248*H248</f>
        <v>0</v>
      </c>
      <c r="AR248" s="127" t="s">
        <v>122</v>
      </c>
      <c r="AT248" s="127" t="s">
        <v>114</v>
      </c>
      <c r="AU248" s="127" t="s">
        <v>78</v>
      </c>
      <c r="AY248" s="13" t="s">
        <v>113</v>
      </c>
      <c r="BE248" s="128">
        <f>IF(N248="základní",J248,0)</f>
        <v>0</v>
      </c>
      <c r="BF248" s="128">
        <f>IF(N248="snížená",J248,0)</f>
        <v>0</v>
      </c>
      <c r="BG248" s="128">
        <f>IF(N248="zákl. přenesená",J248,0)</f>
        <v>0</v>
      </c>
      <c r="BH248" s="128">
        <f>IF(N248="sníž. přenesená",J248,0)</f>
        <v>0</v>
      </c>
      <c r="BI248" s="128">
        <f>IF(N248="nulová",J248,0)</f>
        <v>0</v>
      </c>
      <c r="BJ248" s="13" t="s">
        <v>78</v>
      </c>
      <c r="BK248" s="128">
        <f>ROUND(I248*H248,2)</f>
        <v>0</v>
      </c>
      <c r="BL248" s="13" t="s">
        <v>122</v>
      </c>
      <c r="BM248" s="127" t="s">
        <v>390</v>
      </c>
    </row>
    <row r="249" spans="2:65" s="1" customFormat="1" ht="11.25">
      <c r="B249" s="28"/>
      <c r="D249" s="129" t="s">
        <v>119</v>
      </c>
      <c r="F249" s="130" t="s">
        <v>391</v>
      </c>
      <c r="I249" s="131"/>
      <c r="L249" s="28"/>
      <c r="M249" s="132"/>
      <c r="T249" s="49"/>
      <c r="AT249" s="13" t="s">
        <v>119</v>
      </c>
      <c r="AU249" s="13" t="s">
        <v>78</v>
      </c>
    </row>
    <row r="250" spans="2:65" s="1" customFormat="1" ht="16.5" customHeight="1">
      <c r="B250" s="114"/>
      <c r="C250" s="115" t="s">
        <v>261</v>
      </c>
      <c r="D250" s="115" t="s">
        <v>114</v>
      </c>
      <c r="E250" s="116" t="s">
        <v>392</v>
      </c>
      <c r="F250" s="117" t="s">
        <v>393</v>
      </c>
      <c r="G250" s="118" t="s">
        <v>127</v>
      </c>
      <c r="H250" s="119">
        <v>9</v>
      </c>
      <c r="I250" s="120"/>
      <c r="J250" s="121">
        <f>ROUND(I250*H250,2)</f>
        <v>0</v>
      </c>
      <c r="K250" s="122"/>
      <c r="L250" s="28"/>
      <c r="M250" s="123" t="s">
        <v>3</v>
      </c>
      <c r="N250" s="124" t="s">
        <v>42</v>
      </c>
      <c r="P250" s="125">
        <f>O250*H250</f>
        <v>0</v>
      </c>
      <c r="Q250" s="125">
        <v>0</v>
      </c>
      <c r="R250" s="125">
        <f>Q250*H250</f>
        <v>0</v>
      </c>
      <c r="S250" s="125">
        <v>0</v>
      </c>
      <c r="T250" s="126">
        <f>S250*H250</f>
        <v>0</v>
      </c>
      <c r="AR250" s="127" t="s">
        <v>122</v>
      </c>
      <c r="AT250" s="127" t="s">
        <v>114</v>
      </c>
      <c r="AU250" s="127" t="s">
        <v>78</v>
      </c>
      <c r="AY250" s="13" t="s">
        <v>113</v>
      </c>
      <c r="BE250" s="128">
        <f>IF(N250="základní",J250,0)</f>
        <v>0</v>
      </c>
      <c r="BF250" s="128">
        <f>IF(N250="snížená",J250,0)</f>
        <v>0</v>
      </c>
      <c r="BG250" s="128">
        <f>IF(N250="zákl. přenesená",J250,0)</f>
        <v>0</v>
      </c>
      <c r="BH250" s="128">
        <f>IF(N250="sníž. přenesená",J250,0)</f>
        <v>0</v>
      </c>
      <c r="BI250" s="128">
        <f>IF(N250="nulová",J250,0)</f>
        <v>0</v>
      </c>
      <c r="BJ250" s="13" t="s">
        <v>78</v>
      </c>
      <c r="BK250" s="128">
        <f>ROUND(I250*H250,2)</f>
        <v>0</v>
      </c>
      <c r="BL250" s="13" t="s">
        <v>122</v>
      </c>
      <c r="BM250" s="127" t="s">
        <v>394</v>
      </c>
    </row>
    <row r="251" spans="2:65" s="1" customFormat="1" ht="11.25">
      <c r="B251" s="28"/>
      <c r="D251" s="129" t="s">
        <v>119</v>
      </c>
      <c r="F251" s="130" t="s">
        <v>393</v>
      </c>
      <c r="I251" s="131"/>
      <c r="L251" s="28"/>
      <c r="M251" s="132"/>
      <c r="T251" s="49"/>
      <c r="AT251" s="13" t="s">
        <v>119</v>
      </c>
      <c r="AU251" s="13" t="s">
        <v>78</v>
      </c>
    </row>
    <row r="252" spans="2:65" s="1" customFormat="1" ht="16.5" customHeight="1">
      <c r="B252" s="114"/>
      <c r="C252" s="115" t="s">
        <v>395</v>
      </c>
      <c r="D252" s="115" t="s">
        <v>114</v>
      </c>
      <c r="E252" s="116" t="s">
        <v>396</v>
      </c>
      <c r="F252" s="117" t="s">
        <v>397</v>
      </c>
      <c r="G252" s="118" t="s">
        <v>154</v>
      </c>
      <c r="H252" s="119">
        <v>60</v>
      </c>
      <c r="I252" s="120"/>
      <c r="J252" s="121">
        <f>ROUND(I252*H252,2)</f>
        <v>0</v>
      </c>
      <c r="K252" s="122"/>
      <c r="L252" s="28"/>
      <c r="M252" s="123" t="s">
        <v>3</v>
      </c>
      <c r="N252" s="124" t="s">
        <v>42</v>
      </c>
      <c r="P252" s="125">
        <f>O252*H252</f>
        <v>0</v>
      </c>
      <c r="Q252" s="125">
        <v>0</v>
      </c>
      <c r="R252" s="125">
        <f>Q252*H252</f>
        <v>0</v>
      </c>
      <c r="S252" s="125">
        <v>0</v>
      </c>
      <c r="T252" s="126">
        <f>S252*H252</f>
        <v>0</v>
      </c>
      <c r="AR252" s="127" t="s">
        <v>122</v>
      </c>
      <c r="AT252" s="127" t="s">
        <v>114</v>
      </c>
      <c r="AU252" s="127" t="s">
        <v>78</v>
      </c>
      <c r="AY252" s="13" t="s">
        <v>113</v>
      </c>
      <c r="BE252" s="128">
        <f>IF(N252="základní",J252,0)</f>
        <v>0</v>
      </c>
      <c r="BF252" s="128">
        <f>IF(N252="snížená",J252,0)</f>
        <v>0</v>
      </c>
      <c r="BG252" s="128">
        <f>IF(N252="zákl. přenesená",J252,0)</f>
        <v>0</v>
      </c>
      <c r="BH252" s="128">
        <f>IF(N252="sníž. přenesená",J252,0)</f>
        <v>0</v>
      </c>
      <c r="BI252" s="128">
        <f>IF(N252="nulová",J252,0)</f>
        <v>0</v>
      </c>
      <c r="BJ252" s="13" t="s">
        <v>78</v>
      </c>
      <c r="BK252" s="128">
        <f>ROUND(I252*H252,2)</f>
        <v>0</v>
      </c>
      <c r="BL252" s="13" t="s">
        <v>122</v>
      </c>
      <c r="BM252" s="127" t="s">
        <v>398</v>
      </c>
    </row>
    <row r="253" spans="2:65" s="1" customFormat="1" ht="11.25">
      <c r="B253" s="28"/>
      <c r="D253" s="129" t="s">
        <v>119</v>
      </c>
      <c r="F253" s="130" t="s">
        <v>397</v>
      </c>
      <c r="I253" s="131"/>
      <c r="L253" s="28"/>
      <c r="M253" s="132"/>
      <c r="T253" s="49"/>
      <c r="AT253" s="13" t="s">
        <v>119</v>
      </c>
      <c r="AU253" s="13" t="s">
        <v>78</v>
      </c>
    </row>
    <row r="254" spans="2:65" s="1" customFormat="1" ht="16.5" customHeight="1">
      <c r="B254" s="114"/>
      <c r="C254" s="115" t="s">
        <v>265</v>
      </c>
      <c r="D254" s="115" t="s">
        <v>114</v>
      </c>
      <c r="E254" s="116" t="s">
        <v>399</v>
      </c>
      <c r="F254" s="117" t="s">
        <v>400</v>
      </c>
      <c r="G254" s="118" t="s">
        <v>154</v>
      </c>
      <c r="H254" s="119">
        <v>51</v>
      </c>
      <c r="I254" s="120"/>
      <c r="J254" s="121">
        <f>ROUND(I254*H254,2)</f>
        <v>0</v>
      </c>
      <c r="K254" s="122"/>
      <c r="L254" s="28"/>
      <c r="M254" s="123" t="s">
        <v>3</v>
      </c>
      <c r="N254" s="124" t="s">
        <v>42</v>
      </c>
      <c r="P254" s="125">
        <f>O254*H254</f>
        <v>0</v>
      </c>
      <c r="Q254" s="125">
        <v>0</v>
      </c>
      <c r="R254" s="125">
        <f>Q254*H254</f>
        <v>0</v>
      </c>
      <c r="S254" s="125">
        <v>0</v>
      </c>
      <c r="T254" s="126">
        <f>S254*H254</f>
        <v>0</v>
      </c>
      <c r="AR254" s="127" t="s">
        <v>122</v>
      </c>
      <c r="AT254" s="127" t="s">
        <v>114</v>
      </c>
      <c r="AU254" s="127" t="s">
        <v>78</v>
      </c>
      <c r="AY254" s="13" t="s">
        <v>113</v>
      </c>
      <c r="BE254" s="128">
        <f>IF(N254="základní",J254,0)</f>
        <v>0</v>
      </c>
      <c r="BF254" s="128">
        <f>IF(N254="snížená",J254,0)</f>
        <v>0</v>
      </c>
      <c r="BG254" s="128">
        <f>IF(N254="zákl. přenesená",J254,0)</f>
        <v>0</v>
      </c>
      <c r="BH254" s="128">
        <f>IF(N254="sníž. přenesená",J254,0)</f>
        <v>0</v>
      </c>
      <c r="BI254" s="128">
        <f>IF(N254="nulová",J254,0)</f>
        <v>0</v>
      </c>
      <c r="BJ254" s="13" t="s">
        <v>78</v>
      </c>
      <c r="BK254" s="128">
        <f>ROUND(I254*H254,2)</f>
        <v>0</v>
      </c>
      <c r="BL254" s="13" t="s">
        <v>122</v>
      </c>
      <c r="BM254" s="127" t="s">
        <v>401</v>
      </c>
    </row>
    <row r="255" spans="2:65" s="1" customFormat="1" ht="11.25">
      <c r="B255" s="28"/>
      <c r="D255" s="129" t="s">
        <v>119</v>
      </c>
      <c r="F255" s="130" t="s">
        <v>400</v>
      </c>
      <c r="I255" s="131"/>
      <c r="L255" s="28"/>
      <c r="M255" s="132"/>
      <c r="T255" s="49"/>
      <c r="AT255" s="13" t="s">
        <v>119</v>
      </c>
      <c r="AU255" s="13" t="s">
        <v>78</v>
      </c>
    </row>
    <row r="256" spans="2:65" s="1" customFormat="1" ht="16.5" customHeight="1">
      <c r="B256" s="114"/>
      <c r="C256" s="115" t="s">
        <v>402</v>
      </c>
      <c r="D256" s="115" t="s">
        <v>114</v>
      </c>
      <c r="E256" s="116" t="s">
        <v>403</v>
      </c>
      <c r="F256" s="117" t="s">
        <v>404</v>
      </c>
      <c r="G256" s="118" t="s">
        <v>385</v>
      </c>
      <c r="H256" s="119">
        <v>2.5499999999999998</v>
      </c>
      <c r="I256" s="120"/>
      <c r="J256" s="121">
        <f>ROUND(I256*H256,2)</f>
        <v>0</v>
      </c>
      <c r="K256" s="122"/>
      <c r="L256" s="28"/>
      <c r="M256" s="123" t="s">
        <v>3</v>
      </c>
      <c r="N256" s="124" t="s">
        <v>42</v>
      </c>
      <c r="P256" s="125">
        <f>O256*H256</f>
        <v>0</v>
      </c>
      <c r="Q256" s="125">
        <v>0</v>
      </c>
      <c r="R256" s="125">
        <f>Q256*H256</f>
        <v>0</v>
      </c>
      <c r="S256" s="125">
        <v>0</v>
      </c>
      <c r="T256" s="126">
        <f>S256*H256</f>
        <v>0</v>
      </c>
      <c r="AR256" s="127" t="s">
        <v>122</v>
      </c>
      <c r="AT256" s="127" t="s">
        <v>114</v>
      </c>
      <c r="AU256" s="127" t="s">
        <v>78</v>
      </c>
      <c r="AY256" s="13" t="s">
        <v>113</v>
      </c>
      <c r="BE256" s="128">
        <f>IF(N256="základní",J256,0)</f>
        <v>0</v>
      </c>
      <c r="BF256" s="128">
        <f>IF(N256="snížená",J256,0)</f>
        <v>0</v>
      </c>
      <c r="BG256" s="128">
        <f>IF(N256="zákl. přenesená",J256,0)</f>
        <v>0</v>
      </c>
      <c r="BH256" s="128">
        <f>IF(N256="sníž. přenesená",J256,0)</f>
        <v>0</v>
      </c>
      <c r="BI256" s="128">
        <f>IF(N256="nulová",J256,0)</f>
        <v>0</v>
      </c>
      <c r="BJ256" s="13" t="s">
        <v>78</v>
      </c>
      <c r="BK256" s="128">
        <f>ROUND(I256*H256,2)</f>
        <v>0</v>
      </c>
      <c r="BL256" s="13" t="s">
        <v>122</v>
      </c>
      <c r="BM256" s="127" t="s">
        <v>405</v>
      </c>
    </row>
    <row r="257" spans="2:65" s="1" customFormat="1" ht="11.25">
      <c r="B257" s="28"/>
      <c r="D257" s="129" t="s">
        <v>119</v>
      </c>
      <c r="F257" s="130" t="s">
        <v>404</v>
      </c>
      <c r="I257" s="131"/>
      <c r="L257" s="28"/>
      <c r="M257" s="132"/>
      <c r="T257" s="49"/>
      <c r="AT257" s="13" t="s">
        <v>119</v>
      </c>
      <c r="AU257" s="13" t="s">
        <v>78</v>
      </c>
    </row>
    <row r="258" spans="2:65" s="1" customFormat="1" ht="16.5" customHeight="1">
      <c r="B258" s="114"/>
      <c r="C258" s="115" t="s">
        <v>268</v>
      </c>
      <c r="D258" s="115" t="s">
        <v>114</v>
      </c>
      <c r="E258" s="116" t="s">
        <v>406</v>
      </c>
      <c r="F258" s="117" t="s">
        <v>407</v>
      </c>
      <c r="G258" s="118" t="s">
        <v>127</v>
      </c>
      <c r="H258" s="119">
        <v>10</v>
      </c>
      <c r="I258" s="120"/>
      <c r="J258" s="121">
        <f>ROUND(I258*H258,2)</f>
        <v>0</v>
      </c>
      <c r="K258" s="122"/>
      <c r="L258" s="28"/>
      <c r="M258" s="123" t="s">
        <v>3</v>
      </c>
      <c r="N258" s="124" t="s">
        <v>42</v>
      </c>
      <c r="P258" s="125">
        <f>O258*H258</f>
        <v>0</v>
      </c>
      <c r="Q258" s="125">
        <v>0</v>
      </c>
      <c r="R258" s="125">
        <f>Q258*H258</f>
        <v>0</v>
      </c>
      <c r="S258" s="125">
        <v>0</v>
      </c>
      <c r="T258" s="126">
        <f>S258*H258</f>
        <v>0</v>
      </c>
      <c r="AR258" s="127" t="s">
        <v>122</v>
      </c>
      <c r="AT258" s="127" t="s">
        <v>114</v>
      </c>
      <c r="AU258" s="127" t="s">
        <v>78</v>
      </c>
      <c r="AY258" s="13" t="s">
        <v>113</v>
      </c>
      <c r="BE258" s="128">
        <f>IF(N258="základní",J258,0)</f>
        <v>0</v>
      </c>
      <c r="BF258" s="128">
        <f>IF(N258="snížená",J258,0)</f>
        <v>0</v>
      </c>
      <c r="BG258" s="128">
        <f>IF(N258="zákl. přenesená",J258,0)</f>
        <v>0</v>
      </c>
      <c r="BH258" s="128">
        <f>IF(N258="sníž. přenesená",J258,0)</f>
        <v>0</v>
      </c>
      <c r="BI258" s="128">
        <f>IF(N258="nulová",J258,0)</f>
        <v>0</v>
      </c>
      <c r="BJ258" s="13" t="s">
        <v>78</v>
      </c>
      <c r="BK258" s="128">
        <f>ROUND(I258*H258,2)</f>
        <v>0</v>
      </c>
      <c r="BL258" s="13" t="s">
        <v>122</v>
      </c>
      <c r="BM258" s="127" t="s">
        <v>408</v>
      </c>
    </row>
    <row r="259" spans="2:65" s="1" customFormat="1" ht="11.25">
      <c r="B259" s="28"/>
      <c r="D259" s="129" t="s">
        <v>119</v>
      </c>
      <c r="F259" s="130" t="s">
        <v>407</v>
      </c>
      <c r="I259" s="131"/>
      <c r="L259" s="28"/>
      <c r="M259" s="132"/>
      <c r="T259" s="49"/>
      <c r="AT259" s="13" t="s">
        <v>119</v>
      </c>
      <c r="AU259" s="13" t="s">
        <v>78</v>
      </c>
    </row>
    <row r="260" spans="2:65" s="1" customFormat="1" ht="16.5" customHeight="1">
      <c r="B260" s="114"/>
      <c r="C260" s="115" t="s">
        <v>409</v>
      </c>
      <c r="D260" s="115" t="s">
        <v>114</v>
      </c>
      <c r="E260" s="116" t="s">
        <v>410</v>
      </c>
      <c r="F260" s="117" t="s">
        <v>411</v>
      </c>
      <c r="G260" s="118" t="s">
        <v>127</v>
      </c>
      <c r="H260" s="119">
        <v>4</v>
      </c>
      <c r="I260" s="120"/>
      <c r="J260" s="121">
        <f>ROUND(I260*H260,2)</f>
        <v>0</v>
      </c>
      <c r="K260" s="122"/>
      <c r="L260" s="28"/>
      <c r="M260" s="123" t="s">
        <v>3</v>
      </c>
      <c r="N260" s="124" t="s">
        <v>42</v>
      </c>
      <c r="P260" s="125">
        <f>O260*H260</f>
        <v>0</v>
      </c>
      <c r="Q260" s="125">
        <v>0</v>
      </c>
      <c r="R260" s="125">
        <f>Q260*H260</f>
        <v>0</v>
      </c>
      <c r="S260" s="125">
        <v>0</v>
      </c>
      <c r="T260" s="126">
        <f>S260*H260</f>
        <v>0</v>
      </c>
      <c r="AR260" s="127" t="s">
        <v>122</v>
      </c>
      <c r="AT260" s="127" t="s">
        <v>114</v>
      </c>
      <c r="AU260" s="127" t="s">
        <v>78</v>
      </c>
      <c r="AY260" s="13" t="s">
        <v>113</v>
      </c>
      <c r="BE260" s="128">
        <f>IF(N260="základní",J260,0)</f>
        <v>0</v>
      </c>
      <c r="BF260" s="128">
        <f>IF(N260="snížená",J260,0)</f>
        <v>0</v>
      </c>
      <c r="BG260" s="128">
        <f>IF(N260="zákl. přenesená",J260,0)</f>
        <v>0</v>
      </c>
      <c r="BH260" s="128">
        <f>IF(N260="sníž. přenesená",J260,0)</f>
        <v>0</v>
      </c>
      <c r="BI260" s="128">
        <f>IF(N260="nulová",J260,0)</f>
        <v>0</v>
      </c>
      <c r="BJ260" s="13" t="s">
        <v>78</v>
      </c>
      <c r="BK260" s="128">
        <f>ROUND(I260*H260,2)</f>
        <v>0</v>
      </c>
      <c r="BL260" s="13" t="s">
        <v>122</v>
      </c>
      <c r="BM260" s="127" t="s">
        <v>412</v>
      </c>
    </row>
    <row r="261" spans="2:65" s="1" customFormat="1" ht="11.25">
      <c r="B261" s="28"/>
      <c r="D261" s="129" t="s">
        <v>119</v>
      </c>
      <c r="F261" s="130" t="s">
        <v>411</v>
      </c>
      <c r="I261" s="131"/>
      <c r="L261" s="28"/>
      <c r="M261" s="132"/>
      <c r="T261" s="49"/>
      <c r="AT261" s="13" t="s">
        <v>119</v>
      </c>
      <c r="AU261" s="13" t="s">
        <v>78</v>
      </c>
    </row>
    <row r="262" spans="2:65" s="1" customFormat="1" ht="16.5" customHeight="1">
      <c r="B262" s="114"/>
      <c r="C262" s="115" t="s">
        <v>272</v>
      </c>
      <c r="D262" s="115" t="s">
        <v>114</v>
      </c>
      <c r="E262" s="116" t="s">
        <v>413</v>
      </c>
      <c r="F262" s="117" t="s">
        <v>414</v>
      </c>
      <c r="G262" s="118" t="s">
        <v>415</v>
      </c>
      <c r="H262" s="119">
        <v>1</v>
      </c>
      <c r="I262" s="120"/>
      <c r="J262" s="121">
        <f>ROUND(I262*H262,2)</f>
        <v>0</v>
      </c>
      <c r="K262" s="122"/>
      <c r="L262" s="28"/>
      <c r="M262" s="123" t="s">
        <v>3</v>
      </c>
      <c r="N262" s="124" t="s">
        <v>42</v>
      </c>
      <c r="P262" s="125">
        <f>O262*H262</f>
        <v>0</v>
      </c>
      <c r="Q262" s="125">
        <v>0</v>
      </c>
      <c r="R262" s="125">
        <f>Q262*H262</f>
        <v>0</v>
      </c>
      <c r="S262" s="125">
        <v>0</v>
      </c>
      <c r="T262" s="126">
        <f>S262*H262</f>
        <v>0</v>
      </c>
      <c r="AR262" s="127" t="s">
        <v>122</v>
      </c>
      <c r="AT262" s="127" t="s">
        <v>114</v>
      </c>
      <c r="AU262" s="127" t="s">
        <v>78</v>
      </c>
      <c r="AY262" s="13" t="s">
        <v>113</v>
      </c>
      <c r="BE262" s="128">
        <f>IF(N262="základní",J262,0)</f>
        <v>0</v>
      </c>
      <c r="BF262" s="128">
        <f>IF(N262="snížená",J262,0)</f>
        <v>0</v>
      </c>
      <c r="BG262" s="128">
        <f>IF(N262="zákl. přenesená",J262,0)</f>
        <v>0</v>
      </c>
      <c r="BH262" s="128">
        <f>IF(N262="sníž. přenesená",J262,0)</f>
        <v>0</v>
      </c>
      <c r="BI262" s="128">
        <f>IF(N262="nulová",J262,0)</f>
        <v>0</v>
      </c>
      <c r="BJ262" s="13" t="s">
        <v>78</v>
      </c>
      <c r="BK262" s="128">
        <f>ROUND(I262*H262,2)</f>
        <v>0</v>
      </c>
      <c r="BL262" s="13" t="s">
        <v>122</v>
      </c>
      <c r="BM262" s="127" t="s">
        <v>416</v>
      </c>
    </row>
    <row r="263" spans="2:65" s="1" customFormat="1" ht="11.25">
      <c r="B263" s="28"/>
      <c r="D263" s="129" t="s">
        <v>119</v>
      </c>
      <c r="F263" s="130" t="s">
        <v>414</v>
      </c>
      <c r="I263" s="131"/>
      <c r="L263" s="28"/>
      <c r="M263" s="132"/>
      <c r="T263" s="49"/>
      <c r="AT263" s="13" t="s">
        <v>119</v>
      </c>
      <c r="AU263" s="13" t="s">
        <v>78</v>
      </c>
    </row>
    <row r="264" spans="2:65" s="1" customFormat="1" ht="16.5" customHeight="1">
      <c r="B264" s="114"/>
      <c r="C264" s="115" t="s">
        <v>417</v>
      </c>
      <c r="D264" s="115" t="s">
        <v>114</v>
      </c>
      <c r="E264" s="116" t="s">
        <v>418</v>
      </c>
      <c r="F264" s="117" t="s">
        <v>419</v>
      </c>
      <c r="G264" s="118" t="s">
        <v>127</v>
      </c>
      <c r="H264" s="119">
        <v>4</v>
      </c>
      <c r="I264" s="120"/>
      <c r="J264" s="121">
        <f>ROUND(I264*H264,2)</f>
        <v>0</v>
      </c>
      <c r="K264" s="122"/>
      <c r="L264" s="28"/>
      <c r="M264" s="123" t="s">
        <v>3</v>
      </c>
      <c r="N264" s="124" t="s">
        <v>42</v>
      </c>
      <c r="P264" s="125">
        <f>O264*H264</f>
        <v>0</v>
      </c>
      <c r="Q264" s="125">
        <v>0</v>
      </c>
      <c r="R264" s="125">
        <f>Q264*H264</f>
        <v>0</v>
      </c>
      <c r="S264" s="125">
        <v>0</v>
      </c>
      <c r="T264" s="126">
        <f>S264*H264</f>
        <v>0</v>
      </c>
      <c r="AR264" s="127" t="s">
        <v>122</v>
      </c>
      <c r="AT264" s="127" t="s">
        <v>114</v>
      </c>
      <c r="AU264" s="127" t="s">
        <v>78</v>
      </c>
      <c r="AY264" s="13" t="s">
        <v>113</v>
      </c>
      <c r="BE264" s="128">
        <f>IF(N264="základní",J264,0)</f>
        <v>0</v>
      </c>
      <c r="BF264" s="128">
        <f>IF(N264="snížená",J264,0)</f>
        <v>0</v>
      </c>
      <c r="BG264" s="128">
        <f>IF(N264="zákl. přenesená",J264,0)</f>
        <v>0</v>
      </c>
      <c r="BH264" s="128">
        <f>IF(N264="sníž. přenesená",J264,0)</f>
        <v>0</v>
      </c>
      <c r="BI264" s="128">
        <f>IF(N264="nulová",J264,0)</f>
        <v>0</v>
      </c>
      <c r="BJ264" s="13" t="s">
        <v>78</v>
      </c>
      <c r="BK264" s="128">
        <f>ROUND(I264*H264,2)</f>
        <v>0</v>
      </c>
      <c r="BL264" s="13" t="s">
        <v>122</v>
      </c>
      <c r="BM264" s="127" t="s">
        <v>420</v>
      </c>
    </row>
    <row r="265" spans="2:65" s="1" customFormat="1" ht="11.25">
      <c r="B265" s="28"/>
      <c r="D265" s="129" t="s">
        <v>119</v>
      </c>
      <c r="F265" s="130" t="s">
        <v>419</v>
      </c>
      <c r="I265" s="131"/>
      <c r="L265" s="28"/>
      <c r="M265" s="132"/>
      <c r="T265" s="49"/>
      <c r="AT265" s="13" t="s">
        <v>119</v>
      </c>
      <c r="AU265" s="13" t="s">
        <v>78</v>
      </c>
    </row>
    <row r="266" spans="2:65" s="1" customFormat="1" ht="16.5" customHeight="1">
      <c r="B266" s="114"/>
      <c r="C266" s="115" t="s">
        <v>275</v>
      </c>
      <c r="D266" s="115" t="s">
        <v>114</v>
      </c>
      <c r="E266" s="116" t="s">
        <v>421</v>
      </c>
      <c r="F266" s="117" t="s">
        <v>422</v>
      </c>
      <c r="G266" s="118" t="s">
        <v>127</v>
      </c>
      <c r="H266" s="119">
        <v>8</v>
      </c>
      <c r="I266" s="120"/>
      <c r="J266" s="121">
        <f>ROUND(I266*H266,2)</f>
        <v>0</v>
      </c>
      <c r="K266" s="122"/>
      <c r="L266" s="28"/>
      <c r="M266" s="123" t="s">
        <v>3</v>
      </c>
      <c r="N266" s="124" t="s">
        <v>42</v>
      </c>
      <c r="P266" s="125">
        <f>O266*H266</f>
        <v>0</v>
      </c>
      <c r="Q266" s="125">
        <v>0</v>
      </c>
      <c r="R266" s="125">
        <f>Q266*H266</f>
        <v>0</v>
      </c>
      <c r="S266" s="125">
        <v>0</v>
      </c>
      <c r="T266" s="126">
        <f>S266*H266</f>
        <v>0</v>
      </c>
      <c r="AR266" s="127" t="s">
        <v>122</v>
      </c>
      <c r="AT266" s="127" t="s">
        <v>114</v>
      </c>
      <c r="AU266" s="127" t="s">
        <v>78</v>
      </c>
      <c r="AY266" s="13" t="s">
        <v>113</v>
      </c>
      <c r="BE266" s="128">
        <f>IF(N266="základní",J266,0)</f>
        <v>0</v>
      </c>
      <c r="BF266" s="128">
        <f>IF(N266="snížená",J266,0)</f>
        <v>0</v>
      </c>
      <c r="BG266" s="128">
        <f>IF(N266="zákl. přenesená",J266,0)</f>
        <v>0</v>
      </c>
      <c r="BH266" s="128">
        <f>IF(N266="sníž. přenesená",J266,0)</f>
        <v>0</v>
      </c>
      <c r="BI266" s="128">
        <f>IF(N266="nulová",J266,0)</f>
        <v>0</v>
      </c>
      <c r="BJ266" s="13" t="s">
        <v>78</v>
      </c>
      <c r="BK266" s="128">
        <f>ROUND(I266*H266,2)</f>
        <v>0</v>
      </c>
      <c r="BL266" s="13" t="s">
        <v>122</v>
      </c>
      <c r="BM266" s="127" t="s">
        <v>423</v>
      </c>
    </row>
    <row r="267" spans="2:65" s="1" customFormat="1" ht="11.25">
      <c r="B267" s="28"/>
      <c r="D267" s="129" t="s">
        <v>119</v>
      </c>
      <c r="F267" s="130" t="s">
        <v>422</v>
      </c>
      <c r="I267" s="131"/>
      <c r="L267" s="28"/>
      <c r="M267" s="132"/>
      <c r="T267" s="49"/>
      <c r="AT267" s="13" t="s">
        <v>119</v>
      </c>
      <c r="AU267" s="13" t="s">
        <v>78</v>
      </c>
    </row>
    <row r="268" spans="2:65" s="1" customFormat="1" ht="16.5" customHeight="1">
      <c r="B268" s="114"/>
      <c r="C268" s="115" t="s">
        <v>424</v>
      </c>
      <c r="D268" s="115" t="s">
        <v>114</v>
      </c>
      <c r="E268" s="116" t="s">
        <v>188</v>
      </c>
      <c r="F268" s="117" t="s">
        <v>189</v>
      </c>
      <c r="G268" s="118" t="s">
        <v>131</v>
      </c>
      <c r="H268" s="119">
        <v>1</v>
      </c>
      <c r="I268" s="120"/>
      <c r="J268" s="121">
        <f>ROUND(I268*H268,2)</f>
        <v>0</v>
      </c>
      <c r="K268" s="122"/>
      <c r="L268" s="28"/>
      <c r="M268" s="123" t="s">
        <v>3</v>
      </c>
      <c r="N268" s="124" t="s">
        <v>42</v>
      </c>
      <c r="P268" s="125">
        <f>O268*H268</f>
        <v>0</v>
      </c>
      <c r="Q268" s="125">
        <v>0</v>
      </c>
      <c r="R268" s="125">
        <f>Q268*H268</f>
        <v>0</v>
      </c>
      <c r="S268" s="125">
        <v>0</v>
      </c>
      <c r="T268" s="126">
        <f>S268*H268</f>
        <v>0</v>
      </c>
      <c r="AR268" s="127" t="s">
        <v>122</v>
      </c>
      <c r="AT268" s="127" t="s">
        <v>114</v>
      </c>
      <c r="AU268" s="127" t="s">
        <v>78</v>
      </c>
      <c r="AY268" s="13" t="s">
        <v>113</v>
      </c>
      <c r="BE268" s="128">
        <f>IF(N268="základní",J268,0)</f>
        <v>0</v>
      </c>
      <c r="BF268" s="128">
        <f>IF(N268="snížená",J268,0)</f>
        <v>0</v>
      </c>
      <c r="BG268" s="128">
        <f>IF(N268="zákl. přenesená",J268,0)</f>
        <v>0</v>
      </c>
      <c r="BH268" s="128">
        <f>IF(N268="sníž. přenesená",J268,0)</f>
        <v>0</v>
      </c>
      <c r="BI268" s="128">
        <f>IF(N268="nulová",J268,0)</f>
        <v>0</v>
      </c>
      <c r="BJ268" s="13" t="s">
        <v>78</v>
      </c>
      <c r="BK268" s="128">
        <f>ROUND(I268*H268,2)</f>
        <v>0</v>
      </c>
      <c r="BL268" s="13" t="s">
        <v>122</v>
      </c>
      <c r="BM268" s="127" t="s">
        <v>425</v>
      </c>
    </row>
    <row r="269" spans="2:65" s="1" customFormat="1" ht="11.25">
      <c r="B269" s="28"/>
      <c r="D269" s="129" t="s">
        <v>119</v>
      </c>
      <c r="F269" s="130" t="s">
        <v>189</v>
      </c>
      <c r="I269" s="131"/>
      <c r="L269" s="28"/>
      <c r="M269" s="132"/>
      <c r="T269" s="49"/>
      <c r="AT269" s="13" t="s">
        <v>119</v>
      </c>
      <c r="AU269" s="13" t="s">
        <v>78</v>
      </c>
    </row>
    <row r="270" spans="2:65" s="10" customFormat="1" ht="25.9" customHeight="1">
      <c r="B270" s="104"/>
      <c r="D270" s="105" t="s">
        <v>70</v>
      </c>
      <c r="E270" s="106" t="s">
        <v>426</v>
      </c>
      <c r="F270" s="106" t="s">
        <v>427</v>
      </c>
      <c r="I270" s="107"/>
      <c r="J270" s="108">
        <f>BK270</f>
        <v>0</v>
      </c>
      <c r="L270" s="104"/>
      <c r="M270" s="109"/>
      <c r="P270" s="110">
        <f>SUM(P271:P288)</f>
        <v>0</v>
      </c>
      <c r="R270" s="110">
        <f>SUM(R271:R288)</f>
        <v>0</v>
      </c>
      <c r="T270" s="111">
        <f>SUM(T271:T288)</f>
        <v>0</v>
      </c>
      <c r="AR270" s="105" t="s">
        <v>78</v>
      </c>
      <c r="AT270" s="112" t="s">
        <v>70</v>
      </c>
      <c r="AU270" s="112" t="s">
        <v>71</v>
      </c>
      <c r="AY270" s="105" t="s">
        <v>113</v>
      </c>
      <c r="BK270" s="113">
        <f>SUM(BK271:BK288)</f>
        <v>0</v>
      </c>
    </row>
    <row r="271" spans="2:65" s="1" customFormat="1" ht="16.5" customHeight="1">
      <c r="B271" s="114"/>
      <c r="C271" s="115" t="s">
        <v>279</v>
      </c>
      <c r="D271" s="115" t="s">
        <v>114</v>
      </c>
      <c r="E271" s="116" t="s">
        <v>428</v>
      </c>
      <c r="F271" s="117" t="s">
        <v>429</v>
      </c>
      <c r="G271" s="118" t="s">
        <v>127</v>
      </c>
      <c r="H271" s="119">
        <v>4</v>
      </c>
      <c r="I271" s="120"/>
      <c r="J271" s="121">
        <f>ROUND(I271*H271,2)</f>
        <v>0</v>
      </c>
      <c r="K271" s="122"/>
      <c r="L271" s="28"/>
      <c r="M271" s="123" t="s">
        <v>3</v>
      </c>
      <c r="N271" s="124" t="s">
        <v>42</v>
      </c>
      <c r="P271" s="125">
        <f>O271*H271</f>
        <v>0</v>
      </c>
      <c r="Q271" s="125">
        <v>0</v>
      </c>
      <c r="R271" s="125">
        <f>Q271*H271</f>
        <v>0</v>
      </c>
      <c r="S271" s="125">
        <v>0</v>
      </c>
      <c r="T271" s="126">
        <f>S271*H271</f>
        <v>0</v>
      </c>
      <c r="AR271" s="127" t="s">
        <v>122</v>
      </c>
      <c r="AT271" s="127" t="s">
        <v>114</v>
      </c>
      <c r="AU271" s="127" t="s">
        <v>78</v>
      </c>
      <c r="AY271" s="13" t="s">
        <v>113</v>
      </c>
      <c r="BE271" s="128">
        <f>IF(N271="základní",J271,0)</f>
        <v>0</v>
      </c>
      <c r="BF271" s="128">
        <f>IF(N271="snížená",J271,0)</f>
        <v>0</v>
      </c>
      <c r="BG271" s="128">
        <f>IF(N271="zákl. přenesená",J271,0)</f>
        <v>0</v>
      </c>
      <c r="BH271" s="128">
        <f>IF(N271="sníž. přenesená",J271,0)</f>
        <v>0</v>
      </c>
      <c r="BI271" s="128">
        <f>IF(N271="nulová",J271,0)</f>
        <v>0</v>
      </c>
      <c r="BJ271" s="13" t="s">
        <v>78</v>
      </c>
      <c r="BK271" s="128">
        <f>ROUND(I271*H271,2)</f>
        <v>0</v>
      </c>
      <c r="BL271" s="13" t="s">
        <v>122</v>
      </c>
      <c r="BM271" s="127" t="s">
        <v>430</v>
      </c>
    </row>
    <row r="272" spans="2:65" s="1" customFormat="1" ht="11.25">
      <c r="B272" s="28"/>
      <c r="D272" s="129" t="s">
        <v>119</v>
      </c>
      <c r="F272" s="130" t="s">
        <v>429</v>
      </c>
      <c r="I272" s="131"/>
      <c r="L272" s="28"/>
      <c r="M272" s="132"/>
      <c r="T272" s="49"/>
      <c r="AT272" s="13" t="s">
        <v>119</v>
      </c>
      <c r="AU272" s="13" t="s">
        <v>78</v>
      </c>
    </row>
    <row r="273" spans="2:65" s="1" customFormat="1" ht="16.5" customHeight="1">
      <c r="B273" s="114"/>
      <c r="C273" s="115" t="s">
        <v>431</v>
      </c>
      <c r="D273" s="115" t="s">
        <v>114</v>
      </c>
      <c r="E273" s="116" t="s">
        <v>432</v>
      </c>
      <c r="F273" s="117" t="s">
        <v>433</v>
      </c>
      <c r="G273" s="118" t="s">
        <v>370</v>
      </c>
      <c r="H273" s="119">
        <v>12</v>
      </c>
      <c r="I273" s="120"/>
      <c r="J273" s="121">
        <f>ROUND(I273*H273,2)</f>
        <v>0</v>
      </c>
      <c r="K273" s="122"/>
      <c r="L273" s="28"/>
      <c r="M273" s="123" t="s">
        <v>3</v>
      </c>
      <c r="N273" s="124" t="s">
        <v>42</v>
      </c>
      <c r="P273" s="125">
        <f>O273*H273</f>
        <v>0</v>
      </c>
      <c r="Q273" s="125">
        <v>0</v>
      </c>
      <c r="R273" s="125">
        <f>Q273*H273</f>
        <v>0</v>
      </c>
      <c r="S273" s="125">
        <v>0</v>
      </c>
      <c r="T273" s="126">
        <f>S273*H273</f>
        <v>0</v>
      </c>
      <c r="AR273" s="127" t="s">
        <v>122</v>
      </c>
      <c r="AT273" s="127" t="s">
        <v>114</v>
      </c>
      <c r="AU273" s="127" t="s">
        <v>78</v>
      </c>
      <c r="AY273" s="13" t="s">
        <v>113</v>
      </c>
      <c r="BE273" s="128">
        <f>IF(N273="základní",J273,0)</f>
        <v>0</v>
      </c>
      <c r="BF273" s="128">
        <f>IF(N273="snížená",J273,0)</f>
        <v>0</v>
      </c>
      <c r="BG273" s="128">
        <f>IF(N273="zákl. přenesená",J273,0)</f>
        <v>0</v>
      </c>
      <c r="BH273" s="128">
        <f>IF(N273="sníž. přenesená",J273,0)</f>
        <v>0</v>
      </c>
      <c r="BI273" s="128">
        <f>IF(N273="nulová",J273,0)</f>
        <v>0</v>
      </c>
      <c r="BJ273" s="13" t="s">
        <v>78</v>
      </c>
      <c r="BK273" s="128">
        <f>ROUND(I273*H273,2)</f>
        <v>0</v>
      </c>
      <c r="BL273" s="13" t="s">
        <v>122</v>
      </c>
      <c r="BM273" s="127" t="s">
        <v>434</v>
      </c>
    </row>
    <row r="274" spans="2:65" s="1" customFormat="1" ht="11.25">
      <c r="B274" s="28"/>
      <c r="D274" s="129" t="s">
        <v>119</v>
      </c>
      <c r="F274" s="130" t="s">
        <v>435</v>
      </c>
      <c r="I274" s="131"/>
      <c r="L274" s="28"/>
      <c r="M274" s="132"/>
      <c r="T274" s="49"/>
      <c r="AT274" s="13" t="s">
        <v>119</v>
      </c>
      <c r="AU274" s="13" t="s">
        <v>78</v>
      </c>
    </row>
    <row r="275" spans="2:65" s="1" customFormat="1" ht="16.5" customHeight="1">
      <c r="B275" s="114"/>
      <c r="C275" s="115" t="s">
        <v>282</v>
      </c>
      <c r="D275" s="115" t="s">
        <v>114</v>
      </c>
      <c r="E275" s="116" t="s">
        <v>436</v>
      </c>
      <c r="F275" s="117" t="s">
        <v>437</v>
      </c>
      <c r="G275" s="118" t="s">
        <v>154</v>
      </c>
      <c r="H275" s="119">
        <v>330</v>
      </c>
      <c r="I275" s="120"/>
      <c r="J275" s="121">
        <f>ROUND(I275*H275,2)</f>
        <v>0</v>
      </c>
      <c r="K275" s="122"/>
      <c r="L275" s="28"/>
      <c r="M275" s="123" t="s">
        <v>3</v>
      </c>
      <c r="N275" s="124" t="s">
        <v>42</v>
      </c>
      <c r="P275" s="125">
        <f>O275*H275</f>
        <v>0</v>
      </c>
      <c r="Q275" s="125">
        <v>0</v>
      </c>
      <c r="R275" s="125">
        <f>Q275*H275</f>
        <v>0</v>
      </c>
      <c r="S275" s="125">
        <v>0</v>
      </c>
      <c r="T275" s="126">
        <f>S275*H275</f>
        <v>0</v>
      </c>
      <c r="AR275" s="127" t="s">
        <v>122</v>
      </c>
      <c r="AT275" s="127" t="s">
        <v>114</v>
      </c>
      <c r="AU275" s="127" t="s">
        <v>78</v>
      </c>
      <c r="AY275" s="13" t="s">
        <v>113</v>
      </c>
      <c r="BE275" s="128">
        <f>IF(N275="základní",J275,0)</f>
        <v>0</v>
      </c>
      <c r="BF275" s="128">
        <f>IF(N275="snížená",J275,0)</f>
        <v>0</v>
      </c>
      <c r="BG275" s="128">
        <f>IF(N275="zákl. přenesená",J275,0)</f>
        <v>0</v>
      </c>
      <c r="BH275" s="128">
        <f>IF(N275="sníž. přenesená",J275,0)</f>
        <v>0</v>
      </c>
      <c r="BI275" s="128">
        <f>IF(N275="nulová",J275,0)</f>
        <v>0</v>
      </c>
      <c r="BJ275" s="13" t="s">
        <v>78</v>
      </c>
      <c r="BK275" s="128">
        <f>ROUND(I275*H275,2)</f>
        <v>0</v>
      </c>
      <c r="BL275" s="13" t="s">
        <v>122</v>
      </c>
      <c r="BM275" s="127" t="s">
        <v>438</v>
      </c>
    </row>
    <row r="276" spans="2:65" s="1" customFormat="1" ht="11.25">
      <c r="B276" s="28"/>
      <c r="D276" s="129" t="s">
        <v>119</v>
      </c>
      <c r="F276" s="130" t="s">
        <v>437</v>
      </c>
      <c r="I276" s="131"/>
      <c r="L276" s="28"/>
      <c r="M276" s="132"/>
      <c r="T276" s="49"/>
      <c r="AT276" s="13" t="s">
        <v>119</v>
      </c>
      <c r="AU276" s="13" t="s">
        <v>78</v>
      </c>
    </row>
    <row r="277" spans="2:65" s="1" customFormat="1" ht="16.5" customHeight="1">
      <c r="B277" s="114"/>
      <c r="C277" s="115" t="s">
        <v>439</v>
      </c>
      <c r="D277" s="115" t="s">
        <v>114</v>
      </c>
      <c r="E277" s="116" t="s">
        <v>373</v>
      </c>
      <c r="F277" s="117" t="s">
        <v>374</v>
      </c>
      <c r="G277" s="118" t="s">
        <v>370</v>
      </c>
      <c r="H277" s="119">
        <v>344</v>
      </c>
      <c r="I277" s="120"/>
      <c r="J277" s="121">
        <f>ROUND(I277*H277,2)</f>
        <v>0</v>
      </c>
      <c r="K277" s="122"/>
      <c r="L277" s="28"/>
      <c r="M277" s="123" t="s">
        <v>3</v>
      </c>
      <c r="N277" s="124" t="s">
        <v>42</v>
      </c>
      <c r="P277" s="125">
        <f>O277*H277</f>
        <v>0</v>
      </c>
      <c r="Q277" s="125">
        <v>0</v>
      </c>
      <c r="R277" s="125">
        <f>Q277*H277</f>
        <v>0</v>
      </c>
      <c r="S277" s="125">
        <v>0</v>
      </c>
      <c r="T277" s="126">
        <f>S277*H277</f>
        <v>0</v>
      </c>
      <c r="AR277" s="127" t="s">
        <v>122</v>
      </c>
      <c r="AT277" s="127" t="s">
        <v>114</v>
      </c>
      <c r="AU277" s="127" t="s">
        <v>78</v>
      </c>
      <c r="AY277" s="13" t="s">
        <v>113</v>
      </c>
      <c r="BE277" s="128">
        <f>IF(N277="základní",J277,0)</f>
        <v>0</v>
      </c>
      <c r="BF277" s="128">
        <f>IF(N277="snížená",J277,0)</f>
        <v>0</v>
      </c>
      <c r="BG277" s="128">
        <f>IF(N277="zákl. přenesená",J277,0)</f>
        <v>0</v>
      </c>
      <c r="BH277" s="128">
        <f>IF(N277="sníž. přenesená",J277,0)</f>
        <v>0</v>
      </c>
      <c r="BI277" s="128">
        <f>IF(N277="nulová",J277,0)</f>
        <v>0</v>
      </c>
      <c r="BJ277" s="13" t="s">
        <v>78</v>
      </c>
      <c r="BK277" s="128">
        <f>ROUND(I277*H277,2)</f>
        <v>0</v>
      </c>
      <c r="BL277" s="13" t="s">
        <v>122</v>
      </c>
      <c r="BM277" s="127" t="s">
        <v>440</v>
      </c>
    </row>
    <row r="278" spans="2:65" s="1" customFormat="1" ht="11.25">
      <c r="B278" s="28"/>
      <c r="D278" s="129" t="s">
        <v>119</v>
      </c>
      <c r="F278" s="130" t="s">
        <v>374</v>
      </c>
      <c r="I278" s="131"/>
      <c r="L278" s="28"/>
      <c r="M278" s="132"/>
      <c r="T278" s="49"/>
      <c r="AT278" s="13" t="s">
        <v>119</v>
      </c>
      <c r="AU278" s="13" t="s">
        <v>78</v>
      </c>
    </row>
    <row r="279" spans="2:65" s="1" customFormat="1" ht="16.5" customHeight="1">
      <c r="B279" s="114"/>
      <c r="C279" s="115" t="s">
        <v>286</v>
      </c>
      <c r="D279" s="115" t="s">
        <v>114</v>
      </c>
      <c r="E279" s="116" t="s">
        <v>441</v>
      </c>
      <c r="F279" s="117" t="s">
        <v>442</v>
      </c>
      <c r="G279" s="118" t="s">
        <v>370</v>
      </c>
      <c r="H279" s="119">
        <v>80</v>
      </c>
      <c r="I279" s="120"/>
      <c r="J279" s="121">
        <f>ROUND(I279*H279,2)</f>
        <v>0</v>
      </c>
      <c r="K279" s="122"/>
      <c r="L279" s="28"/>
      <c r="M279" s="123" t="s">
        <v>3</v>
      </c>
      <c r="N279" s="124" t="s">
        <v>42</v>
      </c>
      <c r="P279" s="125">
        <f>O279*H279</f>
        <v>0</v>
      </c>
      <c r="Q279" s="125">
        <v>0</v>
      </c>
      <c r="R279" s="125">
        <f>Q279*H279</f>
        <v>0</v>
      </c>
      <c r="S279" s="125">
        <v>0</v>
      </c>
      <c r="T279" s="126">
        <f>S279*H279</f>
        <v>0</v>
      </c>
      <c r="AR279" s="127" t="s">
        <v>122</v>
      </c>
      <c r="AT279" s="127" t="s">
        <v>114</v>
      </c>
      <c r="AU279" s="127" t="s">
        <v>78</v>
      </c>
      <c r="AY279" s="13" t="s">
        <v>113</v>
      </c>
      <c r="BE279" s="128">
        <f>IF(N279="základní",J279,0)</f>
        <v>0</v>
      </c>
      <c r="BF279" s="128">
        <f>IF(N279="snížená",J279,0)</f>
        <v>0</v>
      </c>
      <c r="BG279" s="128">
        <f>IF(N279="zákl. přenesená",J279,0)</f>
        <v>0</v>
      </c>
      <c r="BH279" s="128">
        <f>IF(N279="sníž. přenesená",J279,0)</f>
        <v>0</v>
      </c>
      <c r="BI279" s="128">
        <f>IF(N279="nulová",J279,0)</f>
        <v>0</v>
      </c>
      <c r="BJ279" s="13" t="s">
        <v>78</v>
      </c>
      <c r="BK279" s="128">
        <f>ROUND(I279*H279,2)</f>
        <v>0</v>
      </c>
      <c r="BL279" s="13" t="s">
        <v>122</v>
      </c>
      <c r="BM279" s="127" t="s">
        <v>443</v>
      </c>
    </row>
    <row r="280" spans="2:65" s="1" customFormat="1" ht="11.25">
      <c r="B280" s="28"/>
      <c r="D280" s="129" t="s">
        <v>119</v>
      </c>
      <c r="F280" s="130" t="s">
        <v>442</v>
      </c>
      <c r="I280" s="131"/>
      <c r="L280" s="28"/>
      <c r="M280" s="132"/>
      <c r="T280" s="49"/>
      <c r="AT280" s="13" t="s">
        <v>119</v>
      </c>
      <c r="AU280" s="13" t="s">
        <v>78</v>
      </c>
    </row>
    <row r="281" spans="2:65" s="1" customFormat="1" ht="16.5" customHeight="1">
      <c r="B281" s="114"/>
      <c r="C281" s="115" t="s">
        <v>444</v>
      </c>
      <c r="D281" s="115" t="s">
        <v>114</v>
      </c>
      <c r="E281" s="116" t="s">
        <v>445</v>
      </c>
      <c r="F281" s="117" t="s">
        <v>446</v>
      </c>
      <c r="G281" s="118" t="s">
        <v>370</v>
      </c>
      <c r="H281" s="119">
        <v>16</v>
      </c>
      <c r="I281" s="120"/>
      <c r="J281" s="121">
        <f>ROUND(I281*H281,2)</f>
        <v>0</v>
      </c>
      <c r="K281" s="122"/>
      <c r="L281" s="28"/>
      <c r="M281" s="123" t="s">
        <v>3</v>
      </c>
      <c r="N281" s="124" t="s">
        <v>42</v>
      </c>
      <c r="P281" s="125">
        <f>O281*H281</f>
        <v>0</v>
      </c>
      <c r="Q281" s="125">
        <v>0</v>
      </c>
      <c r="R281" s="125">
        <f>Q281*H281</f>
        <v>0</v>
      </c>
      <c r="S281" s="125">
        <v>0</v>
      </c>
      <c r="T281" s="126">
        <f>S281*H281</f>
        <v>0</v>
      </c>
      <c r="AR281" s="127" t="s">
        <v>122</v>
      </c>
      <c r="AT281" s="127" t="s">
        <v>114</v>
      </c>
      <c r="AU281" s="127" t="s">
        <v>78</v>
      </c>
      <c r="AY281" s="13" t="s">
        <v>113</v>
      </c>
      <c r="BE281" s="128">
        <f>IF(N281="základní",J281,0)</f>
        <v>0</v>
      </c>
      <c r="BF281" s="128">
        <f>IF(N281="snížená",J281,0)</f>
        <v>0</v>
      </c>
      <c r="BG281" s="128">
        <f>IF(N281="zákl. přenesená",J281,0)</f>
        <v>0</v>
      </c>
      <c r="BH281" s="128">
        <f>IF(N281="sníž. přenesená",J281,0)</f>
        <v>0</v>
      </c>
      <c r="BI281" s="128">
        <f>IF(N281="nulová",J281,0)</f>
        <v>0</v>
      </c>
      <c r="BJ281" s="13" t="s">
        <v>78</v>
      </c>
      <c r="BK281" s="128">
        <f>ROUND(I281*H281,2)</f>
        <v>0</v>
      </c>
      <c r="BL281" s="13" t="s">
        <v>122</v>
      </c>
      <c r="BM281" s="127" t="s">
        <v>447</v>
      </c>
    </row>
    <row r="282" spans="2:65" s="1" customFormat="1" ht="11.25">
      <c r="B282" s="28"/>
      <c r="D282" s="129" t="s">
        <v>119</v>
      </c>
      <c r="F282" s="130" t="s">
        <v>446</v>
      </c>
      <c r="I282" s="131"/>
      <c r="L282" s="28"/>
      <c r="M282" s="132"/>
      <c r="T282" s="49"/>
      <c r="AT282" s="13" t="s">
        <v>119</v>
      </c>
      <c r="AU282" s="13" t="s">
        <v>78</v>
      </c>
    </row>
    <row r="283" spans="2:65" s="1" customFormat="1" ht="16.5" customHeight="1">
      <c r="B283" s="114"/>
      <c r="C283" s="115" t="s">
        <v>287</v>
      </c>
      <c r="D283" s="115" t="s">
        <v>114</v>
      </c>
      <c r="E283" s="116" t="s">
        <v>448</v>
      </c>
      <c r="F283" s="117" t="s">
        <v>449</v>
      </c>
      <c r="G283" s="118" t="s">
        <v>154</v>
      </c>
      <c r="H283" s="119">
        <v>480</v>
      </c>
      <c r="I283" s="120"/>
      <c r="J283" s="121">
        <f>ROUND(I283*H283,2)</f>
        <v>0</v>
      </c>
      <c r="K283" s="122"/>
      <c r="L283" s="28"/>
      <c r="M283" s="123" t="s">
        <v>3</v>
      </c>
      <c r="N283" s="124" t="s">
        <v>42</v>
      </c>
      <c r="P283" s="125">
        <f>O283*H283</f>
        <v>0</v>
      </c>
      <c r="Q283" s="125">
        <v>0</v>
      </c>
      <c r="R283" s="125">
        <f>Q283*H283</f>
        <v>0</v>
      </c>
      <c r="S283" s="125">
        <v>0</v>
      </c>
      <c r="T283" s="126">
        <f>S283*H283</f>
        <v>0</v>
      </c>
      <c r="AR283" s="127" t="s">
        <v>122</v>
      </c>
      <c r="AT283" s="127" t="s">
        <v>114</v>
      </c>
      <c r="AU283" s="127" t="s">
        <v>78</v>
      </c>
      <c r="AY283" s="13" t="s">
        <v>113</v>
      </c>
      <c r="BE283" s="128">
        <f>IF(N283="základní",J283,0)</f>
        <v>0</v>
      </c>
      <c r="BF283" s="128">
        <f>IF(N283="snížená",J283,0)</f>
        <v>0</v>
      </c>
      <c r="BG283" s="128">
        <f>IF(N283="zákl. přenesená",J283,0)</f>
        <v>0</v>
      </c>
      <c r="BH283" s="128">
        <f>IF(N283="sníž. přenesená",J283,0)</f>
        <v>0</v>
      </c>
      <c r="BI283" s="128">
        <f>IF(N283="nulová",J283,0)</f>
        <v>0</v>
      </c>
      <c r="BJ283" s="13" t="s">
        <v>78</v>
      </c>
      <c r="BK283" s="128">
        <f>ROUND(I283*H283,2)</f>
        <v>0</v>
      </c>
      <c r="BL283" s="13" t="s">
        <v>122</v>
      </c>
      <c r="BM283" s="127" t="s">
        <v>450</v>
      </c>
    </row>
    <row r="284" spans="2:65" s="1" customFormat="1" ht="11.25">
      <c r="B284" s="28"/>
      <c r="D284" s="129" t="s">
        <v>119</v>
      </c>
      <c r="F284" s="130" t="s">
        <v>449</v>
      </c>
      <c r="I284" s="131"/>
      <c r="L284" s="28"/>
      <c r="M284" s="132"/>
      <c r="T284" s="49"/>
      <c r="AT284" s="13" t="s">
        <v>119</v>
      </c>
      <c r="AU284" s="13" t="s">
        <v>78</v>
      </c>
    </row>
    <row r="285" spans="2:65" s="1" customFormat="1" ht="16.5" customHeight="1">
      <c r="B285" s="114"/>
      <c r="C285" s="115" t="s">
        <v>451</v>
      </c>
      <c r="D285" s="115" t="s">
        <v>114</v>
      </c>
      <c r="E285" s="116" t="s">
        <v>452</v>
      </c>
      <c r="F285" s="117" t="s">
        <v>453</v>
      </c>
      <c r="G285" s="118" t="s">
        <v>127</v>
      </c>
      <c r="H285" s="119">
        <v>4</v>
      </c>
      <c r="I285" s="120"/>
      <c r="J285" s="121">
        <f>ROUND(I285*H285,2)</f>
        <v>0</v>
      </c>
      <c r="K285" s="122"/>
      <c r="L285" s="28"/>
      <c r="M285" s="123" t="s">
        <v>3</v>
      </c>
      <c r="N285" s="124" t="s">
        <v>42</v>
      </c>
      <c r="P285" s="125">
        <f>O285*H285</f>
        <v>0</v>
      </c>
      <c r="Q285" s="125">
        <v>0</v>
      </c>
      <c r="R285" s="125">
        <f>Q285*H285</f>
        <v>0</v>
      </c>
      <c r="S285" s="125">
        <v>0</v>
      </c>
      <c r="T285" s="126">
        <f>S285*H285</f>
        <v>0</v>
      </c>
      <c r="AR285" s="127" t="s">
        <v>122</v>
      </c>
      <c r="AT285" s="127" t="s">
        <v>114</v>
      </c>
      <c r="AU285" s="127" t="s">
        <v>78</v>
      </c>
      <c r="AY285" s="13" t="s">
        <v>113</v>
      </c>
      <c r="BE285" s="128">
        <f>IF(N285="základní",J285,0)</f>
        <v>0</v>
      </c>
      <c r="BF285" s="128">
        <f>IF(N285="snížená",J285,0)</f>
        <v>0</v>
      </c>
      <c r="BG285" s="128">
        <f>IF(N285="zákl. přenesená",J285,0)</f>
        <v>0</v>
      </c>
      <c r="BH285" s="128">
        <f>IF(N285="sníž. přenesená",J285,0)</f>
        <v>0</v>
      </c>
      <c r="BI285" s="128">
        <f>IF(N285="nulová",J285,0)</f>
        <v>0</v>
      </c>
      <c r="BJ285" s="13" t="s">
        <v>78</v>
      </c>
      <c r="BK285" s="128">
        <f>ROUND(I285*H285,2)</f>
        <v>0</v>
      </c>
      <c r="BL285" s="13" t="s">
        <v>122</v>
      </c>
      <c r="BM285" s="127" t="s">
        <v>454</v>
      </c>
    </row>
    <row r="286" spans="2:65" s="1" customFormat="1" ht="11.25">
      <c r="B286" s="28"/>
      <c r="D286" s="129" t="s">
        <v>119</v>
      </c>
      <c r="F286" s="130" t="s">
        <v>453</v>
      </c>
      <c r="I286" s="131"/>
      <c r="L286" s="28"/>
      <c r="M286" s="132"/>
      <c r="T286" s="49"/>
      <c r="AT286" s="13" t="s">
        <v>119</v>
      </c>
      <c r="AU286" s="13" t="s">
        <v>78</v>
      </c>
    </row>
    <row r="287" spans="2:65" s="1" customFormat="1" ht="16.5" customHeight="1">
      <c r="B287" s="114"/>
      <c r="C287" s="115" t="s">
        <v>289</v>
      </c>
      <c r="D287" s="115" t="s">
        <v>114</v>
      </c>
      <c r="E287" s="116" t="s">
        <v>188</v>
      </c>
      <c r="F287" s="117" t="s">
        <v>189</v>
      </c>
      <c r="G287" s="118" t="s">
        <v>131</v>
      </c>
      <c r="H287" s="119">
        <v>1</v>
      </c>
      <c r="I287" s="120"/>
      <c r="J287" s="121">
        <f>ROUND(I287*H287,2)</f>
        <v>0</v>
      </c>
      <c r="K287" s="122"/>
      <c r="L287" s="28"/>
      <c r="M287" s="123" t="s">
        <v>3</v>
      </c>
      <c r="N287" s="124" t="s">
        <v>42</v>
      </c>
      <c r="P287" s="125">
        <f>O287*H287</f>
        <v>0</v>
      </c>
      <c r="Q287" s="125">
        <v>0</v>
      </c>
      <c r="R287" s="125">
        <f>Q287*H287</f>
        <v>0</v>
      </c>
      <c r="S287" s="125">
        <v>0</v>
      </c>
      <c r="T287" s="126">
        <f>S287*H287</f>
        <v>0</v>
      </c>
      <c r="AR287" s="127" t="s">
        <v>122</v>
      </c>
      <c r="AT287" s="127" t="s">
        <v>114</v>
      </c>
      <c r="AU287" s="127" t="s">
        <v>78</v>
      </c>
      <c r="AY287" s="13" t="s">
        <v>113</v>
      </c>
      <c r="BE287" s="128">
        <f>IF(N287="základní",J287,0)</f>
        <v>0</v>
      </c>
      <c r="BF287" s="128">
        <f>IF(N287="snížená",J287,0)</f>
        <v>0</v>
      </c>
      <c r="BG287" s="128">
        <f>IF(N287="zákl. přenesená",J287,0)</f>
        <v>0</v>
      </c>
      <c r="BH287" s="128">
        <f>IF(N287="sníž. přenesená",J287,0)</f>
        <v>0</v>
      </c>
      <c r="BI287" s="128">
        <f>IF(N287="nulová",J287,0)</f>
        <v>0</v>
      </c>
      <c r="BJ287" s="13" t="s">
        <v>78</v>
      </c>
      <c r="BK287" s="128">
        <f>ROUND(I287*H287,2)</f>
        <v>0</v>
      </c>
      <c r="BL287" s="13" t="s">
        <v>122</v>
      </c>
      <c r="BM287" s="127" t="s">
        <v>455</v>
      </c>
    </row>
    <row r="288" spans="2:65" s="1" customFormat="1" ht="11.25">
      <c r="B288" s="28"/>
      <c r="D288" s="129" t="s">
        <v>119</v>
      </c>
      <c r="F288" s="130" t="s">
        <v>189</v>
      </c>
      <c r="I288" s="131"/>
      <c r="L288" s="28"/>
      <c r="M288" s="132"/>
      <c r="T288" s="49"/>
      <c r="AT288" s="13" t="s">
        <v>119</v>
      </c>
      <c r="AU288" s="13" t="s">
        <v>78</v>
      </c>
    </row>
    <row r="289" spans="2:65" s="10" customFormat="1" ht="25.9" customHeight="1">
      <c r="B289" s="104"/>
      <c r="D289" s="105" t="s">
        <v>70</v>
      </c>
      <c r="E289" s="106" t="s">
        <v>456</v>
      </c>
      <c r="F289" s="106" t="s">
        <v>457</v>
      </c>
      <c r="I289" s="107"/>
      <c r="J289" s="108">
        <f>BK289</f>
        <v>0</v>
      </c>
      <c r="L289" s="104"/>
      <c r="M289" s="109"/>
      <c r="P289" s="110">
        <f>SUM(P290:P313)</f>
        <v>0</v>
      </c>
      <c r="R289" s="110">
        <f>SUM(R290:R313)</f>
        <v>0</v>
      </c>
      <c r="T289" s="111">
        <f>SUM(T290:T313)</f>
        <v>0</v>
      </c>
      <c r="AR289" s="105" t="s">
        <v>78</v>
      </c>
      <c r="AT289" s="112" t="s">
        <v>70</v>
      </c>
      <c r="AU289" s="112" t="s">
        <v>71</v>
      </c>
      <c r="AY289" s="105" t="s">
        <v>113</v>
      </c>
      <c r="BK289" s="113">
        <f>SUM(BK290:BK313)</f>
        <v>0</v>
      </c>
    </row>
    <row r="290" spans="2:65" s="1" customFormat="1" ht="16.5" customHeight="1">
      <c r="B290" s="114"/>
      <c r="C290" s="115" t="s">
        <v>458</v>
      </c>
      <c r="D290" s="115" t="s">
        <v>114</v>
      </c>
      <c r="E290" s="116" t="s">
        <v>459</v>
      </c>
      <c r="F290" s="117" t="s">
        <v>460</v>
      </c>
      <c r="G290" s="118" t="s">
        <v>131</v>
      </c>
      <c r="H290" s="119">
        <v>1</v>
      </c>
      <c r="I290" s="120"/>
      <c r="J290" s="121">
        <f>ROUND(I290*H290,2)</f>
        <v>0</v>
      </c>
      <c r="K290" s="122"/>
      <c r="L290" s="28"/>
      <c r="M290" s="123" t="s">
        <v>3</v>
      </c>
      <c r="N290" s="124" t="s">
        <v>42</v>
      </c>
      <c r="P290" s="125">
        <f>O290*H290</f>
        <v>0</v>
      </c>
      <c r="Q290" s="125">
        <v>0</v>
      </c>
      <c r="R290" s="125">
        <f>Q290*H290</f>
        <v>0</v>
      </c>
      <c r="S290" s="125">
        <v>0</v>
      </c>
      <c r="T290" s="126">
        <f>S290*H290</f>
        <v>0</v>
      </c>
      <c r="AR290" s="127" t="s">
        <v>122</v>
      </c>
      <c r="AT290" s="127" t="s">
        <v>114</v>
      </c>
      <c r="AU290" s="127" t="s">
        <v>78</v>
      </c>
      <c r="AY290" s="13" t="s">
        <v>113</v>
      </c>
      <c r="BE290" s="128">
        <f>IF(N290="základní",J290,0)</f>
        <v>0</v>
      </c>
      <c r="BF290" s="128">
        <f>IF(N290="snížená",J290,0)</f>
        <v>0</v>
      </c>
      <c r="BG290" s="128">
        <f>IF(N290="zákl. přenesená",J290,0)</f>
        <v>0</v>
      </c>
      <c r="BH290" s="128">
        <f>IF(N290="sníž. přenesená",J290,0)</f>
        <v>0</v>
      </c>
      <c r="BI290" s="128">
        <f>IF(N290="nulová",J290,0)</f>
        <v>0</v>
      </c>
      <c r="BJ290" s="13" t="s">
        <v>78</v>
      </c>
      <c r="BK290" s="128">
        <f>ROUND(I290*H290,2)</f>
        <v>0</v>
      </c>
      <c r="BL290" s="13" t="s">
        <v>122</v>
      </c>
      <c r="BM290" s="127" t="s">
        <v>461</v>
      </c>
    </row>
    <row r="291" spans="2:65" s="1" customFormat="1" ht="11.25">
      <c r="B291" s="28"/>
      <c r="D291" s="129" t="s">
        <v>119</v>
      </c>
      <c r="F291" s="130" t="s">
        <v>460</v>
      </c>
      <c r="I291" s="131"/>
      <c r="L291" s="28"/>
      <c r="M291" s="132"/>
      <c r="T291" s="49"/>
      <c r="AT291" s="13" t="s">
        <v>119</v>
      </c>
      <c r="AU291" s="13" t="s">
        <v>78</v>
      </c>
    </row>
    <row r="292" spans="2:65" s="1" customFormat="1" ht="16.5" customHeight="1">
      <c r="B292" s="114"/>
      <c r="C292" s="115" t="s">
        <v>292</v>
      </c>
      <c r="D292" s="115" t="s">
        <v>114</v>
      </c>
      <c r="E292" s="116" t="s">
        <v>462</v>
      </c>
      <c r="F292" s="117" t="s">
        <v>463</v>
      </c>
      <c r="G292" s="118" t="s">
        <v>464</v>
      </c>
      <c r="H292" s="119">
        <v>20</v>
      </c>
      <c r="I292" s="120"/>
      <c r="J292" s="121">
        <f>ROUND(I292*H292,2)</f>
        <v>0</v>
      </c>
      <c r="K292" s="122"/>
      <c r="L292" s="28"/>
      <c r="M292" s="123" t="s">
        <v>3</v>
      </c>
      <c r="N292" s="124" t="s">
        <v>42</v>
      </c>
      <c r="P292" s="125">
        <f>O292*H292</f>
        <v>0</v>
      </c>
      <c r="Q292" s="125">
        <v>0</v>
      </c>
      <c r="R292" s="125">
        <f>Q292*H292</f>
        <v>0</v>
      </c>
      <c r="S292" s="125">
        <v>0</v>
      </c>
      <c r="T292" s="126">
        <f>S292*H292</f>
        <v>0</v>
      </c>
      <c r="AR292" s="127" t="s">
        <v>122</v>
      </c>
      <c r="AT292" s="127" t="s">
        <v>114</v>
      </c>
      <c r="AU292" s="127" t="s">
        <v>78</v>
      </c>
      <c r="AY292" s="13" t="s">
        <v>113</v>
      </c>
      <c r="BE292" s="128">
        <f>IF(N292="základní",J292,0)</f>
        <v>0</v>
      </c>
      <c r="BF292" s="128">
        <f>IF(N292="snížená",J292,0)</f>
        <v>0</v>
      </c>
      <c r="BG292" s="128">
        <f>IF(N292="zákl. přenesená",J292,0)</f>
        <v>0</v>
      </c>
      <c r="BH292" s="128">
        <f>IF(N292="sníž. přenesená",J292,0)</f>
        <v>0</v>
      </c>
      <c r="BI292" s="128">
        <f>IF(N292="nulová",J292,0)</f>
        <v>0</v>
      </c>
      <c r="BJ292" s="13" t="s">
        <v>78</v>
      </c>
      <c r="BK292" s="128">
        <f>ROUND(I292*H292,2)</f>
        <v>0</v>
      </c>
      <c r="BL292" s="13" t="s">
        <v>122</v>
      </c>
      <c r="BM292" s="127" t="s">
        <v>465</v>
      </c>
    </row>
    <row r="293" spans="2:65" s="1" customFormat="1" ht="11.25">
      <c r="B293" s="28"/>
      <c r="D293" s="129" t="s">
        <v>119</v>
      </c>
      <c r="F293" s="130" t="s">
        <v>463</v>
      </c>
      <c r="I293" s="131"/>
      <c r="L293" s="28"/>
      <c r="M293" s="132"/>
      <c r="T293" s="49"/>
      <c r="AT293" s="13" t="s">
        <v>119</v>
      </c>
      <c r="AU293" s="13" t="s">
        <v>78</v>
      </c>
    </row>
    <row r="294" spans="2:65" s="1" customFormat="1" ht="16.5" customHeight="1">
      <c r="B294" s="114"/>
      <c r="C294" s="115" t="s">
        <v>466</v>
      </c>
      <c r="D294" s="115" t="s">
        <v>114</v>
      </c>
      <c r="E294" s="116" t="s">
        <v>467</v>
      </c>
      <c r="F294" s="117" t="s">
        <v>468</v>
      </c>
      <c r="G294" s="118" t="s">
        <v>464</v>
      </c>
      <c r="H294" s="119">
        <v>30</v>
      </c>
      <c r="I294" s="120"/>
      <c r="J294" s="121">
        <f>ROUND(I294*H294,2)</f>
        <v>0</v>
      </c>
      <c r="K294" s="122"/>
      <c r="L294" s="28"/>
      <c r="M294" s="123" t="s">
        <v>3</v>
      </c>
      <c r="N294" s="124" t="s">
        <v>42</v>
      </c>
      <c r="P294" s="125">
        <f>O294*H294</f>
        <v>0</v>
      </c>
      <c r="Q294" s="125">
        <v>0</v>
      </c>
      <c r="R294" s="125">
        <f>Q294*H294</f>
        <v>0</v>
      </c>
      <c r="S294" s="125">
        <v>0</v>
      </c>
      <c r="T294" s="126">
        <f>S294*H294</f>
        <v>0</v>
      </c>
      <c r="AR294" s="127" t="s">
        <v>122</v>
      </c>
      <c r="AT294" s="127" t="s">
        <v>114</v>
      </c>
      <c r="AU294" s="127" t="s">
        <v>78</v>
      </c>
      <c r="AY294" s="13" t="s">
        <v>113</v>
      </c>
      <c r="BE294" s="128">
        <f>IF(N294="základní",J294,0)</f>
        <v>0</v>
      </c>
      <c r="BF294" s="128">
        <f>IF(N294="snížená",J294,0)</f>
        <v>0</v>
      </c>
      <c r="BG294" s="128">
        <f>IF(N294="zákl. přenesená",J294,0)</f>
        <v>0</v>
      </c>
      <c r="BH294" s="128">
        <f>IF(N294="sníž. přenesená",J294,0)</f>
        <v>0</v>
      </c>
      <c r="BI294" s="128">
        <f>IF(N294="nulová",J294,0)</f>
        <v>0</v>
      </c>
      <c r="BJ294" s="13" t="s">
        <v>78</v>
      </c>
      <c r="BK294" s="128">
        <f>ROUND(I294*H294,2)</f>
        <v>0</v>
      </c>
      <c r="BL294" s="13" t="s">
        <v>122</v>
      </c>
      <c r="BM294" s="127" t="s">
        <v>469</v>
      </c>
    </row>
    <row r="295" spans="2:65" s="1" customFormat="1" ht="11.25">
      <c r="B295" s="28"/>
      <c r="D295" s="129" t="s">
        <v>119</v>
      </c>
      <c r="F295" s="130" t="s">
        <v>468</v>
      </c>
      <c r="I295" s="131"/>
      <c r="L295" s="28"/>
      <c r="M295" s="132"/>
      <c r="T295" s="49"/>
      <c r="AT295" s="13" t="s">
        <v>119</v>
      </c>
      <c r="AU295" s="13" t="s">
        <v>78</v>
      </c>
    </row>
    <row r="296" spans="2:65" s="1" customFormat="1" ht="16.5" customHeight="1">
      <c r="B296" s="114"/>
      <c r="C296" s="115" t="s">
        <v>296</v>
      </c>
      <c r="D296" s="115" t="s">
        <v>114</v>
      </c>
      <c r="E296" s="116" t="s">
        <v>470</v>
      </c>
      <c r="F296" s="117" t="s">
        <v>471</v>
      </c>
      <c r="G296" s="118" t="s">
        <v>131</v>
      </c>
      <c r="H296" s="119">
        <v>1</v>
      </c>
      <c r="I296" s="120"/>
      <c r="J296" s="121">
        <f>ROUND(I296*H296,2)</f>
        <v>0</v>
      </c>
      <c r="K296" s="122"/>
      <c r="L296" s="28"/>
      <c r="M296" s="123" t="s">
        <v>3</v>
      </c>
      <c r="N296" s="124" t="s">
        <v>42</v>
      </c>
      <c r="P296" s="125">
        <f>O296*H296</f>
        <v>0</v>
      </c>
      <c r="Q296" s="125">
        <v>0</v>
      </c>
      <c r="R296" s="125">
        <f>Q296*H296</f>
        <v>0</v>
      </c>
      <c r="S296" s="125">
        <v>0</v>
      </c>
      <c r="T296" s="126">
        <f>S296*H296</f>
        <v>0</v>
      </c>
      <c r="AR296" s="127" t="s">
        <v>122</v>
      </c>
      <c r="AT296" s="127" t="s">
        <v>114</v>
      </c>
      <c r="AU296" s="127" t="s">
        <v>78</v>
      </c>
      <c r="AY296" s="13" t="s">
        <v>113</v>
      </c>
      <c r="BE296" s="128">
        <f>IF(N296="základní",J296,0)</f>
        <v>0</v>
      </c>
      <c r="BF296" s="128">
        <f>IF(N296="snížená",J296,0)</f>
        <v>0</v>
      </c>
      <c r="BG296" s="128">
        <f>IF(N296="zákl. přenesená",J296,0)</f>
        <v>0</v>
      </c>
      <c r="BH296" s="128">
        <f>IF(N296="sníž. přenesená",J296,0)</f>
        <v>0</v>
      </c>
      <c r="BI296" s="128">
        <f>IF(N296="nulová",J296,0)</f>
        <v>0</v>
      </c>
      <c r="BJ296" s="13" t="s">
        <v>78</v>
      </c>
      <c r="BK296" s="128">
        <f>ROUND(I296*H296,2)</f>
        <v>0</v>
      </c>
      <c r="BL296" s="13" t="s">
        <v>122</v>
      </c>
      <c r="BM296" s="127" t="s">
        <v>472</v>
      </c>
    </row>
    <row r="297" spans="2:65" s="1" customFormat="1" ht="11.25">
      <c r="B297" s="28"/>
      <c r="D297" s="129" t="s">
        <v>119</v>
      </c>
      <c r="F297" s="130" t="s">
        <v>471</v>
      </c>
      <c r="I297" s="131"/>
      <c r="L297" s="28"/>
      <c r="M297" s="132"/>
      <c r="T297" s="49"/>
      <c r="AT297" s="13" t="s">
        <v>119</v>
      </c>
      <c r="AU297" s="13" t="s">
        <v>78</v>
      </c>
    </row>
    <row r="298" spans="2:65" s="1" customFormat="1" ht="16.5" customHeight="1">
      <c r="B298" s="114"/>
      <c r="C298" s="115" t="s">
        <v>473</v>
      </c>
      <c r="D298" s="115" t="s">
        <v>114</v>
      </c>
      <c r="E298" s="116" t="s">
        <v>474</v>
      </c>
      <c r="F298" s="117" t="s">
        <v>475</v>
      </c>
      <c r="G298" s="118" t="s">
        <v>464</v>
      </c>
      <c r="H298" s="119">
        <v>8</v>
      </c>
      <c r="I298" s="120"/>
      <c r="J298" s="121">
        <f>ROUND(I298*H298,2)</f>
        <v>0</v>
      </c>
      <c r="K298" s="122"/>
      <c r="L298" s="28"/>
      <c r="M298" s="123" t="s">
        <v>3</v>
      </c>
      <c r="N298" s="124" t="s">
        <v>42</v>
      </c>
      <c r="P298" s="125">
        <f>O298*H298</f>
        <v>0</v>
      </c>
      <c r="Q298" s="125">
        <v>0</v>
      </c>
      <c r="R298" s="125">
        <f>Q298*H298</f>
        <v>0</v>
      </c>
      <c r="S298" s="125">
        <v>0</v>
      </c>
      <c r="T298" s="126">
        <f>S298*H298</f>
        <v>0</v>
      </c>
      <c r="AR298" s="127" t="s">
        <v>122</v>
      </c>
      <c r="AT298" s="127" t="s">
        <v>114</v>
      </c>
      <c r="AU298" s="127" t="s">
        <v>78</v>
      </c>
      <c r="AY298" s="13" t="s">
        <v>113</v>
      </c>
      <c r="BE298" s="128">
        <f>IF(N298="základní",J298,0)</f>
        <v>0</v>
      </c>
      <c r="BF298" s="128">
        <f>IF(N298="snížená",J298,0)</f>
        <v>0</v>
      </c>
      <c r="BG298" s="128">
        <f>IF(N298="zákl. přenesená",J298,0)</f>
        <v>0</v>
      </c>
      <c r="BH298" s="128">
        <f>IF(N298="sníž. přenesená",J298,0)</f>
        <v>0</v>
      </c>
      <c r="BI298" s="128">
        <f>IF(N298="nulová",J298,0)</f>
        <v>0</v>
      </c>
      <c r="BJ298" s="13" t="s">
        <v>78</v>
      </c>
      <c r="BK298" s="128">
        <f>ROUND(I298*H298,2)</f>
        <v>0</v>
      </c>
      <c r="BL298" s="13" t="s">
        <v>122</v>
      </c>
      <c r="BM298" s="127" t="s">
        <v>476</v>
      </c>
    </row>
    <row r="299" spans="2:65" s="1" customFormat="1" ht="11.25">
      <c r="B299" s="28"/>
      <c r="D299" s="129" t="s">
        <v>119</v>
      </c>
      <c r="F299" s="130" t="s">
        <v>475</v>
      </c>
      <c r="I299" s="131"/>
      <c r="L299" s="28"/>
      <c r="M299" s="132"/>
      <c r="T299" s="49"/>
      <c r="AT299" s="13" t="s">
        <v>119</v>
      </c>
      <c r="AU299" s="13" t="s">
        <v>78</v>
      </c>
    </row>
    <row r="300" spans="2:65" s="1" customFormat="1" ht="16.5" customHeight="1">
      <c r="B300" s="114"/>
      <c r="C300" s="115" t="s">
        <v>299</v>
      </c>
      <c r="D300" s="115" t="s">
        <v>114</v>
      </c>
      <c r="E300" s="116" t="s">
        <v>477</v>
      </c>
      <c r="F300" s="117" t="s">
        <v>478</v>
      </c>
      <c r="G300" s="118" t="s">
        <v>131</v>
      </c>
      <c r="H300" s="119">
        <v>1</v>
      </c>
      <c r="I300" s="120"/>
      <c r="J300" s="121">
        <f>ROUND(I300*H300,2)</f>
        <v>0</v>
      </c>
      <c r="K300" s="122"/>
      <c r="L300" s="28"/>
      <c r="M300" s="123" t="s">
        <v>3</v>
      </c>
      <c r="N300" s="124" t="s">
        <v>42</v>
      </c>
      <c r="P300" s="125">
        <f>O300*H300</f>
        <v>0</v>
      </c>
      <c r="Q300" s="125">
        <v>0</v>
      </c>
      <c r="R300" s="125">
        <f>Q300*H300</f>
        <v>0</v>
      </c>
      <c r="S300" s="125">
        <v>0</v>
      </c>
      <c r="T300" s="126">
        <f>S300*H300</f>
        <v>0</v>
      </c>
      <c r="AR300" s="127" t="s">
        <v>122</v>
      </c>
      <c r="AT300" s="127" t="s">
        <v>114</v>
      </c>
      <c r="AU300" s="127" t="s">
        <v>78</v>
      </c>
      <c r="AY300" s="13" t="s">
        <v>113</v>
      </c>
      <c r="BE300" s="128">
        <f>IF(N300="základní",J300,0)</f>
        <v>0</v>
      </c>
      <c r="BF300" s="128">
        <f>IF(N300="snížená",J300,0)</f>
        <v>0</v>
      </c>
      <c r="BG300" s="128">
        <f>IF(N300="zákl. přenesená",J300,0)</f>
        <v>0</v>
      </c>
      <c r="BH300" s="128">
        <f>IF(N300="sníž. přenesená",J300,0)</f>
        <v>0</v>
      </c>
      <c r="BI300" s="128">
        <f>IF(N300="nulová",J300,0)</f>
        <v>0</v>
      </c>
      <c r="BJ300" s="13" t="s">
        <v>78</v>
      </c>
      <c r="BK300" s="128">
        <f>ROUND(I300*H300,2)</f>
        <v>0</v>
      </c>
      <c r="BL300" s="13" t="s">
        <v>122</v>
      </c>
      <c r="BM300" s="127" t="s">
        <v>479</v>
      </c>
    </row>
    <row r="301" spans="2:65" s="1" customFormat="1" ht="11.25">
      <c r="B301" s="28"/>
      <c r="D301" s="129" t="s">
        <v>119</v>
      </c>
      <c r="F301" s="130" t="s">
        <v>478</v>
      </c>
      <c r="I301" s="131"/>
      <c r="L301" s="28"/>
      <c r="M301" s="132"/>
      <c r="T301" s="49"/>
      <c r="AT301" s="13" t="s">
        <v>119</v>
      </c>
      <c r="AU301" s="13" t="s">
        <v>78</v>
      </c>
    </row>
    <row r="302" spans="2:65" s="1" customFormat="1" ht="16.5" customHeight="1">
      <c r="B302" s="114"/>
      <c r="C302" s="115" t="s">
        <v>480</v>
      </c>
      <c r="D302" s="115" t="s">
        <v>114</v>
      </c>
      <c r="E302" s="116" t="s">
        <v>481</v>
      </c>
      <c r="F302" s="117" t="s">
        <v>482</v>
      </c>
      <c r="G302" s="118" t="s">
        <v>131</v>
      </c>
      <c r="H302" s="119">
        <v>1</v>
      </c>
      <c r="I302" s="120"/>
      <c r="J302" s="121">
        <f>ROUND(I302*H302,2)</f>
        <v>0</v>
      </c>
      <c r="K302" s="122"/>
      <c r="L302" s="28"/>
      <c r="M302" s="123" t="s">
        <v>3</v>
      </c>
      <c r="N302" s="124" t="s">
        <v>42</v>
      </c>
      <c r="P302" s="125">
        <f>O302*H302</f>
        <v>0</v>
      </c>
      <c r="Q302" s="125">
        <v>0</v>
      </c>
      <c r="R302" s="125">
        <f>Q302*H302</f>
        <v>0</v>
      </c>
      <c r="S302" s="125">
        <v>0</v>
      </c>
      <c r="T302" s="126">
        <f>S302*H302</f>
        <v>0</v>
      </c>
      <c r="AR302" s="127" t="s">
        <v>122</v>
      </c>
      <c r="AT302" s="127" t="s">
        <v>114</v>
      </c>
      <c r="AU302" s="127" t="s">
        <v>78</v>
      </c>
      <c r="AY302" s="13" t="s">
        <v>113</v>
      </c>
      <c r="BE302" s="128">
        <f>IF(N302="základní",J302,0)</f>
        <v>0</v>
      </c>
      <c r="BF302" s="128">
        <f>IF(N302="snížená",J302,0)</f>
        <v>0</v>
      </c>
      <c r="BG302" s="128">
        <f>IF(N302="zákl. přenesená",J302,0)</f>
        <v>0</v>
      </c>
      <c r="BH302" s="128">
        <f>IF(N302="sníž. přenesená",J302,0)</f>
        <v>0</v>
      </c>
      <c r="BI302" s="128">
        <f>IF(N302="nulová",J302,0)</f>
        <v>0</v>
      </c>
      <c r="BJ302" s="13" t="s">
        <v>78</v>
      </c>
      <c r="BK302" s="128">
        <f>ROUND(I302*H302,2)</f>
        <v>0</v>
      </c>
      <c r="BL302" s="13" t="s">
        <v>122</v>
      </c>
      <c r="BM302" s="127" t="s">
        <v>483</v>
      </c>
    </row>
    <row r="303" spans="2:65" s="1" customFormat="1" ht="11.25">
      <c r="B303" s="28"/>
      <c r="D303" s="129" t="s">
        <v>119</v>
      </c>
      <c r="F303" s="130" t="s">
        <v>482</v>
      </c>
      <c r="I303" s="131"/>
      <c r="L303" s="28"/>
      <c r="M303" s="132"/>
      <c r="T303" s="49"/>
      <c r="AT303" s="13" t="s">
        <v>119</v>
      </c>
      <c r="AU303" s="13" t="s">
        <v>78</v>
      </c>
    </row>
    <row r="304" spans="2:65" s="1" customFormat="1" ht="16.5" customHeight="1">
      <c r="B304" s="114"/>
      <c r="C304" s="115" t="s">
        <v>303</v>
      </c>
      <c r="D304" s="115" t="s">
        <v>114</v>
      </c>
      <c r="E304" s="116" t="s">
        <v>484</v>
      </c>
      <c r="F304" s="117" t="s">
        <v>485</v>
      </c>
      <c r="G304" s="118" t="s">
        <v>131</v>
      </c>
      <c r="H304" s="119">
        <v>1</v>
      </c>
      <c r="I304" s="120"/>
      <c r="J304" s="121">
        <f>ROUND(I304*H304,2)</f>
        <v>0</v>
      </c>
      <c r="K304" s="122"/>
      <c r="L304" s="28"/>
      <c r="M304" s="123" t="s">
        <v>3</v>
      </c>
      <c r="N304" s="124" t="s">
        <v>42</v>
      </c>
      <c r="P304" s="125">
        <f>O304*H304</f>
        <v>0</v>
      </c>
      <c r="Q304" s="125">
        <v>0</v>
      </c>
      <c r="R304" s="125">
        <f>Q304*H304</f>
        <v>0</v>
      </c>
      <c r="S304" s="125">
        <v>0</v>
      </c>
      <c r="T304" s="126">
        <f>S304*H304</f>
        <v>0</v>
      </c>
      <c r="AR304" s="127" t="s">
        <v>122</v>
      </c>
      <c r="AT304" s="127" t="s">
        <v>114</v>
      </c>
      <c r="AU304" s="127" t="s">
        <v>78</v>
      </c>
      <c r="AY304" s="13" t="s">
        <v>113</v>
      </c>
      <c r="BE304" s="128">
        <f>IF(N304="základní",J304,0)</f>
        <v>0</v>
      </c>
      <c r="BF304" s="128">
        <f>IF(N304="snížená",J304,0)</f>
        <v>0</v>
      </c>
      <c r="BG304" s="128">
        <f>IF(N304="zákl. přenesená",J304,0)</f>
        <v>0</v>
      </c>
      <c r="BH304" s="128">
        <f>IF(N304="sníž. přenesená",J304,0)</f>
        <v>0</v>
      </c>
      <c r="BI304" s="128">
        <f>IF(N304="nulová",J304,0)</f>
        <v>0</v>
      </c>
      <c r="BJ304" s="13" t="s">
        <v>78</v>
      </c>
      <c r="BK304" s="128">
        <f>ROUND(I304*H304,2)</f>
        <v>0</v>
      </c>
      <c r="BL304" s="13" t="s">
        <v>122</v>
      </c>
      <c r="BM304" s="127" t="s">
        <v>486</v>
      </c>
    </row>
    <row r="305" spans="2:65" s="1" customFormat="1" ht="11.25">
      <c r="B305" s="28"/>
      <c r="D305" s="129" t="s">
        <v>119</v>
      </c>
      <c r="F305" s="130" t="s">
        <v>485</v>
      </c>
      <c r="I305" s="131"/>
      <c r="L305" s="28"/>
      <c r="M305" s="132"/>
      <c r="T305" s="49"/>
      <c r="AT305" s="13" t="s">
        <v>119</v>
      </c>
      <c r="AU305" s="13" t="s">
        <v>78</v>
      </c>
    </row>
    <row r="306" spans="2:65" s="1" customFormat="1" ht="16.5" customHeight="1">
      <c r="B306" s="114"/>
      <c r="C306" s="115" t="s">
        <v>487</v>
      </c>
      <c r="D306" s="115" t="s">
        <v>114</v>
      </c>
      <c r="E306" s="116" t="s">
        <v>488</v>
      </c>
      <c r="F306" s="117" t="s">
        <v>489</v>
      </c>
      <c r="G306" s="118" t="s">
        <v>131</v>
      </c>
      <c r="H306" s="119">
        <v>1</v>
      </c>
      <c r="I306" s="120"/>
      <c r="J306" s="121">
        <f>ROUND(I306*H306,2)</f>
        <v>0</v>
      </c>
      <c r="K306" s="122"/>
      <c r="L306" s="28"/>
      <c r="M306" s="123" t="s">
        <v>3</v>
      </c>
      <c r="N306" s="124" t="s">
        <v>42</v>
      </c>
      <c r="P306" s="125">
        <f>O306*H306</f>
        <v>0</v>
      </c>
      <c r="Q306" s="125">
        <v>0</v>
      </c>
      <c r="R306" s="125">
        <f>Q306*H306</f>
        <v>0</v>
      </c>
      <c r="S306" s="125">
        <v>0</v>
      </c>
      <c r="T306" s="126">
        <f>S306*H306</f>
        <v>0</v>
      </c>
      <c r="AR306" s="127" t="s">
        <v>122</v>
      </c>
      <c r="AT306" s="127" t="s">
        <v>114</v>
      </c>
      <c r="AU306" s="127" t="s">
        <v>78</v>
      </c>
      <c r="AY306" s="13" t="s">
        <v>113</v>
      </c>
      <c r="BE306" s="128">
        <f>IF(N306="základní",J306,0)</f>
        <v>0</v>
      </c>
      <c r="BF306" s="128">
        <f>IF(N306="snížená",J306,0)</f>
        <v>0</v>
      </c>
      <c r="BG306" s="128">
        <f>IF(N306="zákl. přenesená",J306,0)</f>
        <v>0</v>
      </c>
      <c r="BH306" s="128">
        <f>IF(N306="sníž. přenesená",J306,0)</f>
        <v>0</v>
      </c>
      <c r="BI306" s="128">
        <f>IF(N306="nulová",J306,0)</f>
        <v>0</v>
      </c>
      <c r="BJ306" s="13" t="s">
        <v>78</v>
      </c>
      <c r="BK306" s="128">
        <f>ROUND(I306*H306,2)</f>
        <v>0</v>
      </c>
      <c r="BL306" s="13" t="s">
        <v>122</v>
      </c>
      <c r="BM306" s="127" t="s">
        <v>490</v>
      </c>
    </row>
    <row r="307" spans="2:65" s="1" customFormat="1" ht="11.25">
      <c r="B307" s="28"/>
      <c r="D307" s="129" t="s">
        <v>119</v>
      </c>
      <c r="F307" s="130" t="s">
        <v>489</v>
      </c>
      <c r="I307" s="131"/>
      <c r="L307" s="28"/>
      <c r="M307" s="132"/>
      <c r="T307" s="49"/>
      <c r="AT307" s="13" t="s">
        <v>119</v>
      </c>
      <c r="AU307" s="13" t="s">
        <v>78</v>
      </c>
    </row>
    <row r="308" spans="2:65" s="1" customFormat="1" ht="16.5" customHeight="1">
      <c r="B308" s="114"/>
      <c r="C308" s="115" t="s">
        <v>306</v>
      </c>
      <c r="D308" s="115" t="s">
        <v>114</v>
      </c>
      <c r="E308" s="116" t="s">
        <v>491</v>
      </c>
      <c r="F308" s="117" t="s">
        <v>492</v>
      </c>
      <c r="G308" s="118" t="s">
        <v>117</v>
      </c>
      <c r="H308" s="119">
        <v>180</v>
      </c>
      <c r="I308" s="120"/>
      <c r="J308" s="121">
        <f>ROUND(I308*H308,2)</f>
        <v>0</v>
      </c>
      <c r="K308" s="122"/>
      <c r="L308" s="28"/>
      <c r="M308" s="123" t="s">
        <v>3</v>
      </c>
      <c r="N308" s="124" t="s">
        <v>42</v>
      </c>
      <c r="P308" s="125">
        <f>O308*H308</f>
        <v>0</v>
      </c>
      <c r="Q308" s="125">
        <v>0</v>
      </c>
      <c r="R308" s="125">
        <f>Q308*H308</f>
        <v>0</v>
      </c>
      <c r="S308" s="125">
        <v>0</v>
      </c>
      <c r="T308" s="126">
        <f>S308*H308</f>
        <v>0</v>
      </c>
      <c r="AR308" s="127" t="s">
        <v>122</v>
      </c>
      <c r="AT308" s="127" t="s">
        <v>114</v>
      </c>
      <c r="AU308" s="127" t="s">
        <v>78</v>
      </c>
      <c r="AY308" s="13" t="s">
        <v>113</v>
      </c>
      <c r="BE308" s="128">
        <f>IF(N308="základní",J308,0)</f>
        <v>0</v>
      </c>
      <c r="BF308" s="128">
        <f>IF(N308="snížená",J308,0)</f>
        <v>0</v>
      </c>
      <c r="BG308" s="128">
        <f>IF(N308="zákl. přenesená",J308,0)</f>
        <v>0</v>
      </c>
      <c r="BH308" s="128">
        <f>IF(N308="sníž. přenesená",J308,0)</f>
        <v>0</v>
      </c>
      <c r="BI308" s="128">
        <f>IF(N308="nulová",J308,0)</f>
        <v>0</v>
      </c>
      <c r="BJ308" s="13" t="s">
        <v>78</v>
      </c>
      <c r="BK308" s="128">
        <f>ROUND(I308*H308,2)</f>
        <v>0</v>
      </c>
      <c r="BL308" s="13" t="s">
        <v>122</v>
      </c>
      <c r="BM308" s="127" t="s">
        <v>493</v>
      </c>
    </row>
    <row r="309" spans="2:65" s="1" customFormat="1" ht="11.25">
      <c r="B309" s="28"/>
      <c r="D309" s="129" t="s">
        <v>119</v>
      </c>
      <c r="F309" s="130" t="s">
        <v>492</v>
      </c>
      <c r="I309" s="131"/>
      <c r="L309" s="28"/>
      <c r="M309" s="132"/>
      <c r="T309" s="49"/>
      <c r="AT309" s="13" t="s">
        <v>119</v>
      </c>
      <c r="AU309" s="13" t="s">
        <v>78</v>
      </c>
    </row>
    <row r="310" spans="2:65" s="1" customFormat="1" ht="16.5" customHeight="1">
      <c r="B310" s="114"/>
      <c r="C310" s="115" t="s">
        <v>494</v>
      </c>
      <c r="D310" s="115" t="s">
        <v>114</v>
      </c>
      <c r="E310" s="116" t="s">
        <v>495</v>
      </c>
      <c r="F310" s="117" t="s">
        <v>496</v>
      </c>
      <c r="G310" s="118" t="s">
        <v>131</v>
      </c>
      <c r="H310" s="119">
        <v>1</v>
      </c>
      <c r="I310" s="120"/>
      <c r="J310" s="121">
        <f>ROUND(I310*H310,2)</f>
        <v>0</v>
      </c>
      <c r="K310" s="122"/>
      <c r="L310" s="28"/>
      <c r="M310" s="123" t="s">
        <v>3</v>
      </c>
      <c r="N310" s="124" t="s">
        <v>42</v>
      </c>
      <c r="P310" s="125">
        <f>O310*H310</f>
        <v>0</v>
      </c>
      <c r="Q310" s="125">
        <v>0</v>
      </c>
      <c r="R310" s="125">
        <f>Q310*H310</f>
        <v>0</v>
      </c>
      <c r="S310" s="125">
        <v>0</v>
      </c>
      <c r="T310" s="126">
        <f>S310*H310</f>
        <v>0</v>
      </c>
      <c r="AR310" s="127" t="s">
        <v>122</v>
      </c>
      <c r="AT310" s="127" t="s">
        <v>114</v>
      </c>
      <c r="AU310" s="127" t="s">
        <v>78</v>
      </c>
      <c r="AY310" s="13" t="s">
        <v>113</v>
      </c>
      <c r="BE310" s="128">
        <f>IF(N310="základní",J310,0)</f>
        <v>0</v>
      </c>
      <c r="BF310" s="128">
        <f>IF(N310="snížená",J310,0)</f>
        <v>0</v>
      </c>
      <c r="BG310" s="128">
        <f>IF(N310="zákl. přenesená",J310,0)</f>
        <v>0</v>
      </c>
      <c r="BH310" s="128">
        <f>IF(N310="sníž. přenesená",J310,0)</f>
        <v>0</v>
      </c>
      <c r="BI310" s="128">
        <f>IF(N310="nulová",J310,0)</f>
        <v>0</v>
      </c>
      <c r="BJ310" s="13" t="s">
        <v>78</v>
      </c>
      <c r="BK310" s="128">
        <f>ROUND(I310*H310,2)</f>
        <v>0</v>
      </c>
      <c r="BL310" s="13" t="s">
        <v>122</v>
      </c>
      <c r="BM310" s="127" t="s">
        <v>497</v>
      </c>
    </row>
    <row r="311" spans="2:65" s="1" customFormat="1" ht="11.25">
      <c r="B311" s="28"/>
      <c r="D311" s="129" t="s">
        <v>119</v>
      </c>
      <c r="F311" s="130" t="s">
        <v>496</v>
      </c>
      <c r="I311" s="131"/>
      <c r="L311" s="28"/>
      <c r="M311" s="132"/>
      <c r="T311" s="49"/>
      <c r="AT311" s="13" t="s">
        <v>119</v>
      </c>
      <c r="AU311" s="13" t="s">
        <v>78</v>
      </c>
    </row>
    <row r="312" spans="2:65" s="1" customFormat="1" ht="16.5" customHeight="1">
      <c r="B312" s="114"/>
      <c r="C312" s="115" t="s">
        <v>310</v>
      </c>
      <c r="D312" s="115" t="s">
        <v>114</v>
      </c>
      <c r="E312" s="116" t="s">
        <v>498</v>
      </c>
      <c r="F312" s="117" t="s">
        <v>499</v>
      </c>
      <c r="G312" s="118" t="s">
        <v>131</v>
      </c>
      <c r="H312" s="119">
        <v>1</v>
      </c>
      <c r="I312" s="120"/>
      <c r="J312" s="121">
        <f>ROUND(I312*H312,2)</f>
        <v>0</v>
      </c>
      <c r="K312" s="122"/>
      <c r="L312" s="28"/>
      <c r="M312" s="123" t="s">
        <v>3</v>
      </c>
      <c r="N312" s="124" t="s">
        <v>42</v>
      </c>
      <c r="P312" s="125">
        <f>O312*H312</f>
        <v>0</v>
      </c>
      <c r="Q312" s="125">
        <v>0</v>
      </c>
      <c r="R312" s="125">
        <f>Q312*H312</f>
        <v>0</v>
      </c>
      <c r="S312" s="125">
        <v>0</v>
      </c>
      <c r="T312" s="126">
        <f>S312*H312</f>
        <v>0</v>
      </c>
      <c r="AR312" s="127" t="s">
        <v>122</v>
      </c>
      <c r="AT312" s="127" t="s">
        <v>114</v>
      </c>
      <c r="AU312" s="127" t="s">
        <v>78</v>
      </c>
      <c r="AY312" s="13" t="s">
        <v>113</v>
      </c>
      <c r="BE312" s="128">
        <f>IF(N312="základní",J312,0)</f>
        <v>0</v>
      </c>
      <c r="BF312" s="128">
        <f>IF(N312="snížená",J312,0)</f>
        <v>0</v>
      </c>
      <c r="BG312" s="128">
        <f>IF(N312="zákl. přenesená",J312,0)</f>
        <v>0</v>
      </c>
      <c r="BH312" s="128">
        <f>IF(N312="sníž. přenesená",J312,0)</f>
        <v>0</v>
      </c>
      <c r="BI312" s="128">
        <f>IF(N312="nulová",J312,0)</f>
        <v>0</v>
      </c>
      <c r="BJ312" s="13" t="s">
        <v>78</v>
      </c>
      <c r="BK312" s="128">
        <f>ROUND(I312*H312,2)</f>
        <v>0</v>
      </c>
      <c r="BL312" s="13" t="s">
        <v>122</v>
      </c>
      <c r="BM312" s="127" t="s">
        <v>500</v>
      </c>
    </row>
    <row r="313" spans="2:65" s="1" customFormat="1" ht="11.25">
      <c r="B313" s="28"/>
      <c r="D313" s="129" t="s">
        <v>119</v>
      </c>
      <c r="F313" s="130" t="s">
        <v>499</v>
      </c>
      <c r="I313" s="131"/>
      <c r="L313" s="28"/>
      <c r="M313" s="132"/>
      <c r="T313" s="49"/>
      <c r="AT313" s="13" t="s">
        <v>119</v>
      </c>
      <c r="AU313" s="13" t="s">
        <v>78</v>
      </c>
    </row>
    <row r="314" spans="2:65" s="10" customFormat="1" ht="25.9" customHeight="1">
      <c r="B314" s="104"/>
      <c r="D314" s="105" t="s">
        <v>70</v>
      </c>
      <c r="E314" s="106" t="s">
        <v>501</v>
      </c>
      <c r="F314" s="106" t="s">
        <v>502</v>
      </c>
      <c r="I314" s="107"/>
      <c r="J314" s="108">
        <f>BK314</f>
        <v>0</v>
      </c>
      <c r="L314" s="104"/>
      <c r="M314" s="109"/>
      <c r="P314" s="110">
        <f>SUM(P315:P402)</f>
        <v>0</v>
      </c>
      <c r="R314" s="110">
        <f>SUM(R315:R402)</f>
        <v>0</v>
      </c>
      <c r="T314" s="111">
        <f>SUM(T315:T402)</f>
        <v>0</v>
      </c>
      <c r="AR314" s="105" t="s">
        <v>78</v>
      </c>
      <c r="AT314" s="112" t="s">
        <v>70</v>
      </c>
      <c r="AU314" s="112" t="s">
        <v>71</v>
      </c>
      <c r="AY314" s="105" t="s">
        <v>113</v>
      </c>
      <c r="BK314" s="113">
        <f>SUM(BK315:BK402)</f>
        <v>0</v>
      </c>
    </row>
    <row r="315" spans="2:65" s="1" customFormat="1" ht="16.5" customHeight="1">
      <c r="B315" s="114"/>
      <c r="C315" s="115" t="s">
        <v>503</v>
      </c>
      <c r="D315" s="115" t="s">
        <v>114</v>
      </c>
      <c r="E315" s="116" t="s">
        <v>504</v>
      </c>
      <c r="F315" s="117" t="s">
        <v>505</v>
      </c>
      <c r="G315" s="118" t="s">
        <v>370</v>
      </c>
      <c r="H315" s="119">
        <v>4</v>
      </c>
      <c r="I315" s="120"/>
      <c r="J315" s="121">
        <f>ROUND(I315*H315,2)</f>
        <v>0</v>
      </c>
      <c r="K315" s="122"/>
      <c r="L315" s="28"/>
      <c r="M315" s="123" t="s">
        <v>3</v>
      </c>
      <c r="N315" s="124" t="s">
        <v>42</v>
      </c>
      <c r="P315" s="125">
        <f>O315*H315</f>
        <v>0</v>
      </c>
      <c r="Q315" s="125">
        <v>0</v>
      </c>
      <c r="R315" s="125">
        <f>Q315*H315</f>
        <v>0</v>
      </c>
      <c r="S315" s="125">
        <v>0</v>
      </c>
      <c r="T315" s="126">
        <f>S315*H315</f>
        <v>0</v>
      </c>
      <c r="AR315" s="127" t="s">
        <v>122</v>
      </c>
      <c r="AT315" s="127" t="s">
        <v>114</v>
      </c>
      <c r="AU315" s="127" t="s">
        <v>78</v>
      </c>
      <c r="AY315" s="13" t="s">
        <v>113</v>
      </c>
      <c r="BE315" s="128">
        <f>IF(N315="základní",J315,0)</f>
        <v>0</v>
      </c>
      <c r="BF315" s="128">
        <f>IF(N315="snížená",J315,0)</f>
        <v>0</v>
      </c>
      <c r="BG315" s="128">
        <f>IF(N315="zákl. přenesená",J315,0)</f>
        <v>0</v>
      </c>
      <c r="BH315" s="128">
        <f>IF(N315="sníž. přenesená",J315,0)</f>
        <v>0</v>
      </c>
      <c r="BI315" s="128">
        <f>IF(N315="nulová",J315,0)</f>
        <v>0</v>
      </c>
      <c r="BJ315" s="13" t="s">
        <v>78</v>
      </c>
      <c r="BK315" s="128">
        <f>ROUND(I315*H315,2)</f>
        <v>0</v>
      </c>
      <c r="BL315" s="13" t="s">
        <v>122</v>
      </c>
      <c r="BM315" s="127" t="s">
        <v>506</v>
      </c>
    </row>
    <row r="316" spans="2:65" s="1" customFormat="1" ht="11.25">
      <c r="B316" s="28"/>
      <c r="D316" s="129" t="s">
        <v>119</v>
      </c>
      <c r="F316" s="130" t="s">
        <v>505</v>
      </c>
      <c r="I316" s="131"/>
      <c r="L316" s="28"/>
      <c r="M316" s="132"/>
      <c r="T316" s="49"/>
      <c r="AT316" s="13" t="s">
        <v>119</v>
      </c>
      <c r="AU316" s="13" t="s">
        <v>78</v>
      </c>
    </row>
    <row r="317" spans="2:65" s="1" customFormat="1" ht="16.5" customHeight="1">
      <c r="B317" s="114"/>
      <c r="C317" s="115" t="s">
        <v>313</v>
      </c>
      <c r="D317" s="115" t="s">
        <v>114</v>
      </c>
      <c r="E317" s="116" t="s">
        <v>507</v>
      </c>
      <c r="F317" s="117" t="s">
        <v>508</v>
      </c>
      <c r="G317" s="118" t="s">
        <v>370</v>
      </c>
      <c r="H317" s="119">
        <v>7</v>
      </c>
      <c r="I317" s="120"/>
      <c r="J317" s="121">
        <f>ROUND(I317*H317,2)</f>
        <v>0</v>
      </c>
      <c r="K317" s="122"/>
      <c r="L317" s="28"/>
      <c r="M317" s="123" t="s">
        <v>3</v>
      </c>
      <c r="N317" s="124" t="s">
        <v>42</v>
      </c>
      <c r="P317" s="125">
        <f>O317*H317</f>
        <v>0</v>
      </c>
      <c r="Q317" s="125">
        <v>0</v>
      </c>
      <c r="R317" s="125">
        <f>Q317*H317</f>
        <v>0</v>
      </c>
      <c r="S317" s="125">
        <v>0</v>
      </c>
      <c r="T317" s="126">
        <f>S317*H317</f>
        <v>0</v>
      </c>
      <c r="AR317" s="127" t="s">
        <v>122</v>
      </c>
      <c r="AT317" s="127" t="s">
        <v>114</v>
      </c>
      <c r="AU317" s="127" t="s">
        <v>78</v>
      </c>
      <c r="AY317" s="13" t="s">
        <v>113</v>
      </c>
      <c r="BE317" s="128">
        <f>IF(N317="základní",J317,0)</f>
        <v>0</v>
      </c>
      <c r="BF317" s="128">
        <f>IF(N317="snížená",J317,0)</f>
        <v>0</v>
      </c>
      <c r="BG317" s="128">
        <f>IF(N317="zákl. přenesená",J317,0)</f>
        <v>0</v>
      </c>
      <c r="BH317" s="128">
        <f>IF(N317="sníž. přenesená",J317,0)</f>
        <v>0</v>
      </c>
      <c r="BI317" s="128">
        <f>IF(N317="nulová",J317,0)</f>
        <v>0</v>
      </c>
      <c r="BJ317" s="13" t="s">
        <v>78</v>
      </c>
      <c r="BK317" s="128">
        <f>ROUND(I317*H317,2)</f>
        <v>0</v>
      </c>
      <c r="BL317" s="13" t="s">
        <v>122</v>
      </c>
      <c r="BM317" s="127" t="s">
        <v>509</v>
      </c>
    </row>
    <row r="318" spans="2:65" s="1" customFormat="1" ht="11.25">
      <c r="B318" s="28"/>
      <c r="D318" s="129" t="s">
        <v>119</v>
      </c>
      <c r="F318" s="130" t="s">
        <v>508</v>
      </c>
      <c r="I318" s="131"/>
      <c r="L318" s="28"/>
      <c r="M318" s="132"/>
      <c r="T318" s="49"/>
      <c r="AT318" s="13" t="s">
        <v>119</v>
      </c>
      <c r="AU318" s="13" t="s">
        <v>78</v>
      </c>
    </row>
    <row r="319" spans="2:65" s="1" customFormat="1" ht="16.5" customHeight="1">
      <c r="B319" s="114"/>
      <c r="C319" s="115" t="s">
        <v>510</v>
      </c>
      <c r="D319" s="115" t="s">
        <v>114</v>
      </c>
      <c r="E319" s="116" t="s">
        <v>511</v>
      </c>
      <c r="F319" s="117" t="s">
        <v>512</v>
      </c>
      <c r="G319" s="118" t="s">
        <v>370</v>
      </c>
      <c r="H319" s="119">
        <v>2</v>
      </c>
      <c r="I319" s="120"/>
      <c r="J319" s="121">
        <f>ROUND(I319*H319,2)</f>
        <v>0</v>
      </c>
      <c r="K319" s="122"/>
      <c r="L319" s="28"/>
      <c r="M319" s="123" t="s">
        <v>3</v>
      </c>
      <c r="N319" s="124" t="s">
        <v>42</v>
      </c>
      <c r="P319" s="125">
        <f>O319*H319</f>
        <v>0</v>
      </c>
      <c r="Q319" s="125">
        <v>0</v>
      </c>
      <c r="R319" s="125">
        <f>Q319*H319</f>
        <v>0</v>
      </c>
      <c r="S319" s="125">
        <v>0</v>
      </c>
      <c r="T319" s="126">
        <f>S319*H319</f>
        <v>0</v>
      </c>
      <c r="AR319" s="127" t="s">
        <v>122</v>
      </c>
      <c r="AT319" s="127" t="s">
        <v>114</v>
      </c>
      <c r="AU319" s="127" t="s">
        <v>78</v>
      </c>
      <c r="AY319" s="13" t="s">
        <v>113</v>
      </c>
      <c r="BE319" s="128">
        <f>IF(N319="základní",J319,0)</f>
        <v>0</v>
      </c>
      <c r="BF319" s="128">
        <f>IF(N319="snížená",J319,0)</f>
        <v>0</v>
      </c>
      <c r="BG319" s="128">
        <f>IF(N319="zákl. přenesená",J319,0)</f>
        <v>0</v>
      </c>
      <c r="BH319" s="128">
        <f>IF(N319="sníž. přenesená",J319,0)</f>
        <v>0</v>
      </c>
      <c r="BI319" s="128">
        <f>IF(N319="nulová",J319,0)</f>
        <v>0</v>
      </c>
      <c r="BJ319" s="13" t="s">
        <v>78</v>
      </c>
      <c r="BK319" s="128">
        <f>ROUND(I319*H319,2)</f>
        <v>0</v>
      </c>
      <c r="BL319" s="13" t="s">
        <v>122</v>
      </c>
      <c r="BM319" s="127" t="s">
        <v>513</v>
      </c>
    </row>
    <row r="320" spans="2:65" s="1" customFormat="1" ht="11.25">
      <c r="B320" s="28"/>
      <c r="D320" s="129" t="s">
        <v>119</v>
      </c>
      <c r="F320" s="130" t="s">
        <v>512</v>
      </c>
      <c r="I320" s="131"/>
      <c r="L320" s="28"/>
      <c r="M320" s="132"/>
      <c r="T320" s="49"/>
      <c r="AT320" s="13" t="s">
        <v>119</v>
      </c>
      <c r="AU320" s="13" t="s">
        <v>78</v>
      </c>
    </row>
    <row r="321" spans="2:65" s="1" customFormat="1" ht="16.5" customHeight="1">
      <c r="B321" s="114"/>
      <c r="C321" s="115" t="s">
        <v>315</v>
      </c>
      <c r="D321" s="115" t="s">
        <v>114</v>
      </c>
      <c r="E321" s="116" t="s">
        <v>514</v>
      </c>
      <c r="F321" s="117" t="s">
        <v>515</v>
      </c>
      <c r="G321" s="118" t="s">
        <v>370</v>
      </c>
      <c r="H321" s="119">
        <v>2</v>
      </c>
      <c r="I321" s="120"/>
      <c r="J321" s="121">
        <f>ROUND(I321*H321,2)</f>
        <v>0</v>
      </c>
      <c r="K321" s="122"/>
      <c r="L321" s="28"/>
      <c r="M321" s="123" t="s">
        <v>3</v>
      </c>
      <c r="N321" s="124" t="s">
        <v>42</v>
      </c>
      <c r="P321" s="125">
        <f>O321*H321</f>
        <v>0</v>
      </c>
      <c r="Q321" s="125">
        <v>0</v>
      </c>
      <c r="R321" s="125">
        <f>Q321*H321</f>
        <v>0</v>
      </c>
      <c r="S321" s="125">
        <v>0</v>
      </c>
      <c r="T321" s="126">
        <f>S321*H321</f>
        <v>0</v>
      </c>
      <c r="AR321" s="127" t="s">
        <v>122</v>
      </c>
      <c r="AT321" s="127" t="s">
        <v>114</v>
      </c>
      <c r="AU321" s="127" t="s">
        <v>78</v>
      </c>
      <c r="AY321" s="13" t="s">
        <v>113</v>
      </c>
      <c r="BE321" s="128">
        <f>IF(N321="základní",J321,0)</f>
        <v>0</v>
      </c>
      <c r="BF321" s="128">
        <f>IF(N321="snížená",J321,0)</f>
        <v>0</v>
      </c>
      <c r="BG321" s="128">
        <f>IF(N321="zákl. přenesená",J321,0)</f>
        <v>0</v>
      </c>
      <c r="BH321" s="128">
        <f>IF(N321="sníž. přenesená",J321,0)</f>
        <v>0</v>
      </c>
      <c r="BI321" s="128">
        <f>IF(N321="nulová",J321,0)</f>
        <v>0</v>
      </c>
      <c r="BJ321" s="13" t="s">
        <v>78</v>
      </c>
      <c r="BK321" s="128">
        <f>ROUND(I321*H321,2)</f>
        <v>0</v>
      </c>
      <c r="BL321" s="13" t="s">
        <v>122</v>
      </c>
      <c r="BM321" s="127" t="s">
        <v>516</v>
      </c>
    </row>
    <row r="322" spans="2:65" s="1" customFormat="1" ht="11.25">
      <c r="B322" s="28"/>
      <c r="D322" s="129" t="s">
        <v>119</v>
      </c>
      <c r="F322" s="130" t="s">
        <v>515</v>
      </c>
      <c r="I322" s="131"/>
      <c r="L322" s="28"/>
      <c r="M322" s="132"/>
      <c r="T322" s="49"/>
      <c r="AT322" s="13" t="s">
        <v>119</v>
      </c>
      <c r="AU322" s="13" t="s">
        <v>78</v>
      </c>
    </row>
    <row r="323" spans="2:65" s="1" customFormat="1" ht="16.5" customHeight="1">
      <c r="B323" s="114"/>
      <c r="C323" s="115" t="s">
        <v>517</v>
      </c>
      <c r="D323" s="115" t="s">
        <v>114</v>
      </c>
      <c r="E323" s="116" t="s">
        <v>518</v>
      </c>
      <c r="F323" s="117" t="s">
        <v>519</v>
      </c>
      <c r="G323" s="118" t="s">
        <v>370</v>
      </c>
      <c r="H323" s="119">
        <v>2</v>
      </c>
      <c r="I323" s="120"/>
      <c r="J323" s="121">
        <f>ROUND(I323*H323,2)</f>
        <v>0</v>
      </c>
      <c r="K323" s="122"/>
      <c r="L323" s="28"/>
      <c r="M323" s="123" t="s">
        <v>3</v>
      </c>
      <c r="N323" s="124" t="s">
        <v>42</v>
      </c>
      <c r="P323" s="125">
        <f>O323*H323</f>
        <v>0</v>
      </c>
      <c r="Q323" s="125">
        <v>0</v>
      </c>
      <c r="R323" s="125">
        <f>Q323*H323</f>
        <v>0</v>
      </c>
      <c r="S323" s="125">
        <v>0</v>
      </c>
      <c r="T323" s="126">
        <f>S323*H323</f>
        <v>0</v>
      </c>
      <c r="AR323" s="127" t="s">
        <v>122</v>
      </c>
      <c r="AT323" s="127" t="s">
        <v>114</v>
      </c>
      <c r="AU323" s="127" t="s">
        <v>78</v>
      </c>
      <c r="AY323" s="13" t="s">
        <v>113</v>
      </c>
      <c r="BE323" s="128">
        <f>IF(N323="základní",J323,0)</f>
        <v>0</v>
      </c>
      <c r="BF323" s="128">
        <f>IF(N323="snížená",J323,0)</f>
        <v>0</v>
      </c>
      <c r="BG323" s="128">
        <f>IF(N323="zákl. přenesená",J323,0)</f>
        <v>0</v>
      </c>
      <c r="BH323" s="128">
        <f>IF(N323="sníž. přenesená",J323,0)</f>
        <v>0</v>
      </c>
      <c r="BI323" s="128">
        <f>IF(N323="nulová",J323,0)</f>
        <v>0</v>
      </c>
      <c r="BJ323" s="13" t="s">
        <v>78</v>
      </c>
      <c r="BK323" s="128">
        <f>ROUND(I323*H323,2)</f>
        <v>0</v>
      </c>
      <c r="BL323" s="13" t="s">
        <v>122</v>
      </c>
      <c r="BM323" s="127" t="s">
        <v>520</v>
      </c>
    </row>
    <row r="324" spans="2:65" s="1" customFormat="1" ht="11.25">
      <c r="B324" s="28"/>
      <c r="D324" s="129" t="s">
        <v>119</v>
      </c>
      <c r="F324" s="130" t="s">
        <v>519</v>
      </c>
      <c r="I324" s="131"/>
      <c r="L324" s="28"/>
      <c r="M324" s="132"/>
      <c r="T324" s="49"/>
      <c r="AT324" s="13" t="s">
        <v>119</v>
      </c>
      <c r="AU324" s="13" t="s">
        <v>78</v>
      </c>
    </row>
    <row r="325" spans="2:65" s="1" customFormat="1" ht="16.5" customHeight="1">
      <c r="B325" s="114"/>
      <c r="C325" s="115" t="s">
        <v>320</v>
      </c>
      <c r="D325" s="115" t="s">
        <v>114</v>
      </c>
      <c r="E325" s="116" t="s">
        <v>521</v>
      </c>
      <c r="F325" s="117" t="s">
        <v>522</v>
      </c>
      <c r="G325" s="118" t="s">
        <v>370</v>
      </c>
      <c r="H325" s="119">
        <v>1</v>
      </c>
      <c r="I325" s="120"/>
      <c r="J325" s="121">
        <f>ROUND(I325*H325,2)</f>
        <v>0</v>
      </c>
      <c r="K325" s="122"/>
      <c r="L325" s="28"/>
      <c r="M325" s="123" t="s">
        <v>3</v>
      </c>
      <c r="N325" s="124" t="s">
        <v>42</v>
      </c>
      <c r="P325" s="125">
        <f>O325*H325</f>
        <v>0</v>
      </c>
      <c r="Q325" s="125">
        <v>0</v>
      </c>
      <c r="R325" s="125">
        <f>Q325*H325</f>
        <v>0</v>
      </c>
      <c r="S325" s="125">
        <v>0</v>
      </c>
      <c r="T325" s="126">
        <f>S325*H325</f>
        <v>0</v>
      </c>
      <c r="AR325" s="127" t="s">
        <v>122</v>
      </c>
      <c r="AT325" s="127" t="s">
        <v>114</v>
      </c>
      <c r="AU325" s="127" t="s">
        <v>78</v>
      </c>
      <c r="AY325" s="13" t="s">
        <v>113</v>
      </c>
      <c r="BE325" s="128">
        <f>IF(N325="základní",J325,0)</f>
        <v>0</v>
      </c>
      <c r="BF325" s="128">
        <f>IF(N325="snížená",J325,0)</f>
        <v>0</v>
      </c>
      <c r="BG325" s="128">
        <f>IF(N325="zákl. přenesená",J325,0)</f>
        <v>0</v>
      </c>
      <c r="BH325" s="128">
        <f>IF(N325="sníž. přenesená",J325,0)</f>
        <v>0</v>
      </c>
      <c r="BI325" s="128">
        <f>IF(N325="nulová",J325,0)</f>
        <v>0</v>
      </c>
      <c r="BJ325" s="13" t="s">
        <v>78</v>
      </c>
      <c r="BK325" s="128">
        <f>ROUND(I325*H325,2)</f>
        <v>0</v>
      </c>
      <c r="BL325" s="13" t="s">
        <v>122</v>
      </c>
      <c r="BM325" s="127" t="s">
        <v>523</v>
      </c>
    </row>
    <row r="326" spans="2:65" s="1" customFormat="1" ht="11.25">
      <c r="B326" s="28"/>
      <c r="D326" s="129" t="s">
        <v>119</v>
      </c>
      <c r="F326" s="130" t="s">
        <v>522</v>
      </c>
      <c r="I326" s="131"/>
      <c r="L326" s="28"/>
      <c r="M326" s="132"/>
      <c r="T326" s="49"/>
      <c r="AT326" s="13" t="s">
        <v>119</v>
      </c>
      <c r="AU326" s="13" t="s">
        <v>78</v>
      </c>
    </row>
    <row r="327" spans="2:65" s="1" customFormat="1" ht="16.5" customHeight="1">
      <c r="B327" s="114"/>
      <c r="C327" s="115" t="s">
        <v>524</v>
      </c>
      <c r="D327" s="115" t="s">
        <v>114</v>
      </c>
      <c r="E327" s="116" t="s">
        <v>525</v>
      </c>
      <c r="F327" s="117" t="s">
        <v>512</v>
      </c>
      <c r="G327" s="118" t="s">
        <v>370</v>
      </c>
      <c r="H327" s="119">
        <v>4</v>
      </c>
      <c r="I327" s="120"/>
      <c r="J327" s="121">
        <f>ROUND(I327*H327,2)</f>
        <v>0</v>
      </c>
      <c r="K327" s="122"/>
      <c r="L327" s="28"/>
      <c r="M327" s="123" t="s">
        <v>3</v>
      </c>
      <c r="N327" s="124" t="s">
        <v>42</v>
      </c>
      <c r="P327" s="125">
        <f>O327*H327</f>
        <v>0</v>
      </c>
      <c r="Q327" s="125">
        <v>0</v>
      </c>
      <c r="R327" s="125">
        <f>Q327*H327</f>
        <v>0</v>
      </c>
      <c r="S327" s="125">
        <v>0</v>
      </c>
      <c r="T327" s="126">
        <f>S327*H327</f>
        <v>0</v>
      </c>
      <c r="AR327" s="127" t="s">
        <v>122</v>
      </c>
      <c r="AT327" s="127" t="s">
        <v>114</v>
      </c>
      <c r="AU327" s="127" t="s">
        <v>78</v>
      </c>
      <c r="AY327" s="13" t="s">
        <v>113</v>
      </c>
      <c r="BE327" s="128">
        <f>IF(N327="základní",J327,0)</f>
        <v>0</v>
      </c>
      <c r="BF327" s="128">
        <f>IF(N327="snížená",J327,0)</f>
        <v>0</v>
      </c>
      <c r="BG327" s="128">
        <f>IF(N327="zákl. přenesená",J327,0)</f>
        <v>0</v>
      </c>
      <c r="BH327" s="128">
        <f>IF(N327="sníž. přenesená",J327,0)</f>
        <v>0</v>
      </c>
      <c r="BI327" s="128">
        <f>IF(N327="nulová",J327,0)</f>
        <v>0</v>
      </c>
      <c r="BJ327" s="13" t="s">
        <v>78</v>
      </c>
      <c r="BK327" s="128">
        <f>ROUND(I327*H327,2)</f>
        <v>0</v>
      </c>
      <c r="BL327" s="13" t="s">
        <v>122</v>
      </c>
      <c r="BM327" s="127" t="s">
        <v>526</v>
      </c>
    </row>
    <row r="328" spans="2:65" s="1" customFormat="1" ht="11.25">
      <c r="B328" s="28"/>
      <c r="D328" s="129" t="s">
        <v>119</v>
      </c>
      <c r="F328" s="130" t="s">
        <v>512</v>
      </c>
      <c r="I328" s="131"/>
      <c r="L328" s="28"/>
      <c r="M328" s="132"/>
      <c r="T328" s="49"/>
      <c r="AT328" s="13" t="s">
        <v>119</v>
      </c>
      <c r="AU328" s="13" t="s">
        <v>78</v>
      </c>
    </row>
    <row r="329" spans="2:65" s="1" customFormat="1" ht="16.5" customHeight="1">
      <c r="B329" s="114"/>
      <c r="C329" s="115" t="s">
        <v>324</v>
      </c>
      <c r="D329" s="115" t="s">
        <v>114</v>
      </c>
      <c r="E329" s="116" t="s">
        <v>527</v>
      </c>
      <c r="F329" s="117" t="s">
        <v>528</v>
      </c>
      <c r="G329" s="118" t="s">
        <v>370</v>
      </c>
      <c r="H329" s="119">
        <v>2</v>
      </c>
      <c r="I329" s="120"/>
      <c r="J329" s="121">
        <f>ROUND(I329*H329,2)</f>
        <v>0</v>
      </c>
      <c r="K329" s="122"/>
      <c r="L329" s="28"/>
      <c r="M329" s="123" t="s">
        <v>3</v>
      </c>
      <c r="N329" s="124" t="s">
        <v>42</v>
      </c>
      <c r="P329" s="125">
        <f>O329*H329</f>
        <v>0</v>
      </c>
      <c r="Q329" s="125">
        <v>0</v>
      </c>
      <c r="R329" s="125">
        <f>Q329*H329</f>
        <v>0</v>
      </c>
      <c r="S329" s="125">
        <v>0</v>
      </c>
      <c r="T329" s="126">
        <f>S329*H329</f>
        <v>0</v>
      </c>
      <c r="AR329" s="127" t="s">
        <v>122</v>
      </c>
      <c r="AT329" s="127" t="s">
        <v>114</v>
      </c>
      <c r="AU329" s="127" t="s">
        <v>78</v>
      </c>
      <c r="AY329" s="13" t="s">
        <v>113</v>
      </c>
      <c r="BE329" s="128">
        <f>IF(N329="základní",J329,0)</f>
        <v>0</v>
      </c>
      <c r="BF329" s="128">
        <f>IF(N329="snížená",J329,0)</f>
        <v>0</v>
      </c>
      <c r="BG329" s="128">
        <f>IF(N329="zákl. přenesená",J329,0)</f>
        <v>0</v>
      </c>
      <c r="BH329" s="128">
        <f>IF(N329="sníž. přenesená",J329,0)</f>
        <v>0</v>
      </c>
      <c r="BI329" s="128">
        <f>IF(N329="nulová",J329,0)</f>
        <v>0</v>
      </c>
      <c r="BJ329" s="13" t="s">
        <v>78</v>
      </c>
      <c r="BK329" s="128">
        <f>ROUND(I329*H329,2)</f>
        <v>0</v>
      </c>
      <c r="BL329" s="13" t="s">
        <v>122</v>
      </c>
      <c r="BM329" s="127" t="s">
        <v>529</v>
      </c>
    </row>
    <row r="330" spans="2:65" s="1" customFormat="1" ht="11.25">
      <c r="B330" s="28"/>
      <c r="D330" s="129" t="s">
        <v>119</v>
      </c>
      <c r="F330" s="130" t="s">
        <v>528</v>
      </c>
      <c r="I330" s="131"/>
      <c r="L330" s="28"/>
      <c r="M330" s="132"/>
      <c r="T330" s="49"/>
      <c r="AT330" s="13" t="s">
        <v>119</v>
      </c>
      <c r="AU330" s="13" t="s">
        <v>78</v>
      </c>
    </row>
    <row r="331" spans="2:65" s="1" customFormat="1" ht="16.5" customHeight="1">
      <c r="B331" s="114"/>
      <c r="C331" s="115" t="s">
        <v>530</v>
      </c>
      <c r="D331" s="115" t="s">
        <v>114</v>
      </c>
      <c r="E331" s="116" t="s">
        <v>531</v>
      </c>
      <c r="F331" s="117" t="s">
        <v>532</v>
      </c>
      <c r="G331" s="118" t="s">
        <v>370</v>
      </c>
      <c r="H331" s="119">
        <v>2</v>
      </c>
      <c r="I331" s="120"/>
      <c r="J331" s="121">
        <f>ROUND(I331*H331,2)</f>
        <v>0</v>
      </c>
      <c r="K331" s="122"/>
      <c r="L331" s="28"/>
      <c r="M331" s="123" t="s">
        <v>3</v>
      </c>
      <c r="N331" s="124" t="s">
        <v>42</v>
      </c>
      <c r="P331" s="125">
        <f>O331*H331</f>
        <v>0</v>
      </c>
      <c r="Q331" s="125">
        <v>0</v>
      </c>
      <c r="R331" s="125">
        <f>Q331*H331</f>
        <v>0</v>
      </c>
      <c r="S331" s="125">
        <v>0</v>
      </c>
      <c r="T331" s="126">
        <f>S331*H331</f>
        <v>0</v>
      </c>
      <c r="AR331" s="127" t="s">
        <v>122</v>
      </c>
      <c r="AT331" s="127" t="s">
        <v>114</v>
      </c>
      <c r="AU331" s="127" t="s">
        <v>78</v>
      </c>
      <c r="AY331" s="13" t="s">
        <v>113</v>
      </c>
      <c r="BE331" s="128">
        <f>IF(N331="základní",J331,0)</f>
        <v>0</v>
      </c>
      <c r="BF331" s="128">
        <f>IF(N331="snížená",J331,0)</f>
        <v>0</v>
      </c>
      <c r="BG331" s="128">
        <f>IF(N331="zákl. přenesená",J331,0)</f>
        <v>0</v>
      </c>
      <c r="BH331" s="128">
        <f>IF(N331="sníž. přenesená",J331,0)</f>
        <v>0</v>
      </c>
      <c r="BI331" s="128">
        <f>IF(N331="nulová",J331,0)</f>
        <v>0</v>
      </c>
      <c r="BJ331" s="13" t="s">
        <v>78</v>
      </c>
      <c r="BK331" s="128">
        <f>ROUND(I331*H331,2)</f>
        <v>0</v>
      </c>
      <c r="BL331" s="13" t="s">
        <v>122</v>
      </c>
      <c r="BM331" s="127" t="s">
        <v>533</v>
      </c>
    </row>
    <row r="332" spans="2:65" s="1" customFormat="1" ht="11.25">
      <c r="B332" s="28"/>
      <c r="D332" s="129" t="s">
        <v>119</v>
      </c>
      <c r="F332" s="130" t="s">
        <v>532</v>
      </c>
      <c r="I332" s="131"/>
      <c r="L332" s="28"/>
      <c r="M332" s="132"/>
      <c r="T332" s="49"/>
      <c r="AT332" s="13" t="s">
        <v>119</v>
      </c>
      <c r="AU332" s="13" t="s">
        <v>78</v>
      </c>
    </row>
    <row r="333" spans="2:65" s="1" customFormat="1" ht="16.5" customHeight="1">
      <c r="B333" s="114"/>
      <c r="C333" s="115" t="s">
        <v>327</v>
      </c>
      <c r="D333" s="115" t="s">
        <v>114</v>
      </c>
      <c r="E333" s="116" t="s">
        <v>534</v>
      </c>
      <c r="F333" s="117" t="s">
        <v>535</v>
      </c>
      <c r="G333" s="118" t="s">
        <v>370</v>
      </c>
      <c r="H333" s="119">
        <v>8</v>
      </c>
      <c r="I333" s="120"/>
      <c r="J333" s="121">
        <f>ROUND(I333*H333,2)</f>
        <v>0</v>
      </c>
      <c r="K333" s="122"/>
      <c r="L333" s="28"/>
      <c r="M333" s="123" t="s">
        <v>3</v>
      </c>
      <c r="N333" s="124" t="s">
        <v>42</v>
      </c>
      <c r="P333" s="125">
        <f>O333*H333</f>
        <v>0</v>
      </c>
      <c r="Q333" s="125">
        <v>0</v>
      </c>
      <c r="R333" s="125">
        <f>Q333*H333</f>
        <v>0</v>
      </c>
      <c r="S333" s="125">
        <v>0</v>
      </c>
      <c r="T333" s="126">
        <f>S333*H333</f>
        <v>0</v>
      </c>
      <c r="AR333" s="127" t="s">
        <v>122</v>
      </c>
      <c r="AT333" s="127" t="s">
        <v>114</v>
      </c>
      <c r="AU333" s="127" t="s">
        <v>78</v>
      </c>
      <c r="AY333" s="13" t="s">
        <v>113</v>
      </c>
      <c r="BE333" s="128">
        <f>IF(N333="základní",J333,0)</f>
        <v>0</v>
      </c>
      <c r="BF333" s="128">
        <f>IF(N333="snížená",J333,0)</f>
        <v>0</v>
      </c>
      <c r="BG333" s="128">
        <f>IF(N333="zákl. přenesená",J333,0)</f>
        <v>0</v>
      </c>
      <c r="BH333" s="128">
        <f>IF(N333="sníž. přenesená",J333,0)</f>
        <v>0</v>
      </c>
      <c r="BI333" s="128">
        <f>IF(N333="nulová",J333,0)</f>
        <v>0</v>
      </c>
      <c r="BJ333" s="13" t="s">
        <v>78</v>
      </c>
      <c r="BK333" s="128">
        <f>ROUND(I333*H333,2)</f>
        <v>0</v>
      </c>
      <c r="BL333" s="13" t="s">
        <v>122</v>
      </c>
      <c r="BM333" s="127" t="s">
        <v>536</v>
      </c>
    </row>
    <row r="334" spans="2:65" s="1" customFormat="1" ht="11.25">
      <c r="B334" s="28"/>
      <c r="D334" s="129" t="s">
        <v>119</v>
      </c>
      <c r="F334" s="130" t="s">
        <v>537</v>
      </c>
      <c r="I334" s="131"/>
      <c r="L334" s="28"/>
      <c r="M334" s="132"/>
      <c r="T334" s="49"/>
      <c r="AT334" s="13" t="s">
        <v>119</v>
      </c>
      <c r="AU334" s="13" t="s">
        <v>78</v>
      </c>
    </row>
    <row r="335" spans="2:65" s="1" customFormat="1" ht="16.5" customHeight="1">
      <c r="B335" s="114"/>
      <c r="C335" s="115" t="s">
        <v>538</v>
      </c>
      <c r="D335" s="115" t="s">
        <v>114</v>
      </c>
      <c r="E335" s="116" t="s">
        <v>539</v>
      </c>
      <c r="F335" s="117" t="s">
        <v>540</v>
      </c>
      <c r="G335" s="118" t="s">
        <v>370</v>
      </c>
      <c r="H335" s="119">
        <v>2</v>
      </c>
      <c r="I335" s="120"/>
      <c r="J335" s="121">
        <f>ROUND(I335*H335,2)</f>
        <v>0</v>
      </c>
      <c r="K335" s="122"/>
      <c r="L335" s="28"/>
      <c r="M335" s="123" t="s">
        <v>3</v>
      </c>
      <c r="N335" s="124" t="s">
        <v>42</v>
      </c>
      <c r="P335" s="125">
        <f>O335*H335</f>
        <v>0</v>
      </c>
      <c r="Q335" s="125">
        <v>0</v>
      </c>
      <c r="R335" s="125">
        <f>Q335*H335</f>
        <v>0</v>
      </c>
      <c r="S335" s="125">
        <v>0</v>
      </c>
      <c r="T335" s="126">
        <f>S335*H335</f>
        <v>0</v>
      </c>
      <c r="AR335" s="127" t="s">
        <v>122</v>
      </c>
      <c r="AT335" s="127" t="s">
        <v>114</v>
      </c>
      <c r="AU335" s="127" t="s">
        <v>78</v>
      </c>
      <c r="AY335" s="13" t="s">
        <v>113</v>
      </c>
      <c r="BE335" s="128">
        <f>IF(N335="základní",J335,0)</f>
        <v>0</v>
      </c>
      <c r="BF335" s="128">
        <f>IF(N335="snížená",J335,0)</f>
        <v>0</v>
      </c>
      <c r="BG335" s="128">
        <f>IF(N335="zákl. přenesená",J335,0)</f>
        <v>0</v>
      </c>
      <c r="BH335" s="128">
        <f>IF(N335="sníž. přenesená",J335,0)</f>
        <v>0</v>
      </c>
      <c r="BI335" s="128">
        <f>IF(N335="nulová",J335,0)</f>
        <v>0</v>
      </c>
      <c r="BJ335" s="13" t="s">
        <v>78</v>
      </c>
      <c r="BK335" s="128">
        <f>ROUND(I335*H335,2)</f>
        <v>0</v>
      </c>
      <c r="BL335" s="13" t="s">
        <v>122</v>
      </c>
      <c r="BM335" s="127" t="s">
        <v>541</v>
      </c>
    </row>
    <row r="336" spans="2:65" s="1" customFormat="1" ht="11.25">
      <c r="B336" s="28"/>
      <c r="D336" s="129" t="s">
        <v>119</v>
      </c>
      <c r="F336" s="130" t="s">
        <v>540</v>
      </c>
      <c r="I336" s="131"/>
      <c r="L336" s="28"/>
      <c r="M336" s="132"/>
      <c r="T336" s="49"/>
      <c r="AT336" s="13" t="s">
        <v>119</v>
      </c>
      <c r="AU336" s="13" t="s">
        <v>78</v>
      </c>
    </row>
    <row r="337" spans="2:65" s="1" customFormat="1" ht="16.5" customHeight="1">
      <c r="B337" s="114"/>
      <c r="C337" s="115" t="s">
        <v>333</v>
      </c>
      <c r="D337" s="115" t="s">
        <v>114</v>
      </c>
      <c r="E337" s="116" t="s">
        <v>542</v>
      </c>
      <c r="F337" s="117" t="s">
        <v>543</v>
      </c>
      <c r="G337" s="118" t="s">
        <v>370</v>
      </c>
      <c r="H337" s="119">
        <v>2</v>
      </c>
      <c r="I337" s="120"/>
      <c r="J337" s="121">
        <f>ROUND(I337*H337,2)</f>
        <v>0</v>
      </c>
      <c r="K337" s="122"/>
      <c r="L337" s="28"/>
      <c r="M337" s="123" t="s">
        <v>3</v>
      </c>
      <c r="N337" s="124" t="s">
        <v>42</v>
      </c>
      <c r="P337" s="125">
        <f>O337*H337</f>
        <v>0</v>
      </c>
      <c r="Q337" s="125">
        <v>0</v>
      </c>
      <c r="R337" s="125">
        <f>Q337*H337</f>
        <v>0</v>
      </c>
      <c r="S337" s="125">
        <v>0</v>
      </c>
      <c r="T337" s="126">
        <f>S337*H337</f>
        <v>0</v>
      </c>
      <c r="AR337" s="127" t="s">
        <v>122</v>
      </c>
      <c r="AT337" s="127" t="s">
        <v>114</v>
      </c>
      <c r="AU337" s="127" t="s">
        <v>78</v>
      </c>
      <c r="AY337" s="13" t="s">
        <v>113</v>
      </c>
      <c r="BE337" s="128">
        <f>IF(N337="základní",J337,0)</f>
        <v>0</v>
      </c>
      <c r="BF337" s="128">
        <f>IF(N337="snížená",J337,0)</f>
        <v>0</v>
      </c>
      <c r="BG337" s="128">
        <f>IF(N337="zákl. přenesená",J337,0)</f>
        <v>0</v>
      </c>
      <c r="BH337" s="128">
        <f>IF(N337="sníž. přenesená",J337,0)</f>
        <v>0</v>
      </c>
      <c r="BI337" s="128">
        <f>IF(N337="nulová",J337,0)</f>
        <v>0</v>
      </c>
      <c r="BJ337" s="13" t="s">
        <v>78</v>
      </c>
      <c r="BK337" s="128">
        <f>ROUND(I337*H337,2)</f>
        <v>0</v>
      </c>
      <c r="BL337" s="13" t="s">
        <v>122</v>
      </c>
      <c r="BM337" s="127" t="s">
        <v>544</v>
      </c>
    </row>
    <row r="338" spans="2:65" s="1" customFormat="1" ht="11.25">
      <c r="B338" s="28"/>
      <c r="D338" s="129" t="s">
        <v>119</v>
      </c>
      <c r="F338" s="130" t="s">
        <v>543</v>
      </c>
      <c r="I338" s="131"/>
      <c r="L338" s="28"/>
      <c r="M338" s="132"/>
      <c r="T338" s="49"/>
      <c r="AT338" s="13" t="s">
        <v>119</v>
      </c>
      <c r="AU338" s="13" t="s">
        <v>78</v>
      </c>
    </row>
    <row r="339" spans="2:65" s="1" customFormat="1" ht="16.5" customHeight="1">
      <c r="B339" s="114"/>
      <c r="C339" s="115" t="s">
        <v>545</v>
      </c>
      <c r="D339" s="115" t="s">
        <v>114</v>
      </c>
      <c r="E339" s="116" t="s">
        <v>546</v>
      </c>
      <c r="F339" s="117" t="s">
        <v>547</v>
      </c>
      <c r="G339" s="118" t="s">
        <v>370</v>
      </c>
      <c r="H339" s="119">
        <v>4</v>
      </c>
      <c r="I339" s="120"/>
      <c r="J339" s="121">
        <f>ROUND(I339*H339,2)</f>
        <v>0</v>
      </c>
      <c r="K339" s="122"/>
      <c r="L339" s="28"/>
      <c r="M339" s="123" t="s">
        <v>3</v>
      </c>
      <c r="N339" s="124" t="s">
        <v>42</v>
      </c>
      <c r="P339" s="125">
        <f>O339*H339</f>
        <v>0</v>
      </c>
      <c r="Q339" s="125">
        <v>0</v>
      </c>
      <c r="R339" s="125">
        <f>Q339*H339</f>
        <v>0</v>
      </c>
      <c r="S339" s="125">
        <v>0</v>
      </c>
      <c r="T339" s="126">
        <f>S339*H339</f>
        <v>0</v>
      </c>
      <c r="AR339" s="127" t="s">
        <v>122</v>
      </c>
      <c r="AT339" s="127" t="s">
        <v>114</v>
      </c>
      <c r="AU339" s="127" t="s">
        <v>78</v>
      </c>
      <c r="AY339" s="13" t="s">
        <v>113</v>
      </c>
      <c r="BE339" s="128">
        <f>IF(N339="základní",J339,0)</f>
        <v>0</v>
      </c>
      <c r="BF339" s="128">
        <f>IF(N339="snížená",J339,0)</f>
        <v>0</v>
      </c>
      <c r="BG339" s="128">
        <f>IF(N339="zákl. přenesená",J339,0)</f>
        <v>0</v>
      </c>
      <c r="BH339" s="128">
        <f>IF(N339="sníž. přenesená",J339,0)</f>
        <v>0</v>
      </c>
      <c r="BI339" s="128">
        <f>IF(N339="nulová",J339,0)</f>
        <v>0</v>
      </c>
      <c r="BJ339" s="13" t="s">
        <v>78</v>
      </c>
      <c r="BK339" s="128">
        <f>ROUND(I339*H339,2)</f>
        <v>0</v>
      </c>
      <c r="BL339" s="13" t="s">
        <v>122</v>
      </c>
      <c r="BM339" s="127" t="s">
        <v>548</v>
      </c>
    </row>
    <row r="340" spans="2:65" s="1" customFormat="1" ht="11.25">
      <c r="B340" s="28"/>
      <c r="D340" s="129" t="s">
        <v>119</v>
      </c>
      <c r="F340" s="130" t="s">
        <v>547</v>
      </c>
      <c r="I340" s="131"/>
      <c r="L340" s="28"/>
      <c r="M340" s="132"/>
      <c r="T340" s="49"/>
      <c r="AT340" s="13" t="s">
        <v>119</v>
      </c>
      <c r="AU340" s="13" t="s">
        <v>78</v>
      </c>
    </row>
    <row r="341" spans="2:65" s="1" customFormat="1" ht="16.5" customHeight="1">
      <c r="B341" s="114"/>
      <c r="C341" s="115" t="s">
        <v>336</v>
      </c>
      <c r="D341" s="115" t="s">
        <v>114</v>
      </c>
      <c r="E341" s="116" t="s">
        <v>549</v>
      </c>
      <c r="F341" s="117" t="s">
        <v>550</v>
      </c>
      <c r="G341" s="118" t="s">
        <v>370</v>
      </c>
      <c r="H341" s="119">
        <v>2</v>
      </c>
      <c r="I341" s="120"/>
      <c r="J341" s="121">
        <f>ROUND(I341*H341,2)</f>
        <v>0</v>
      </c>
      <c r="K341" s="122"/>
      <c r="L341" s="28"/>
      <c r="M341" s="123" t="s">
        <v>3</v>
      </c>
      <c r="N341" s="124" t="s">
        <v>42</v>
      </c>
      <c r="P341" s="125">
        <f>O341*H341</f>
        <v>0</v>
      </c>
      <c r="Q341" s="125">
        <v>0</v>
      </c>
      <c r="R341" s="125">
        <f>Q341*H341</f>
        <v>0</v>
      </c>
      <c r="S341" s="125">
        <v>0</v>
      </c>
      <c r="T341" s="126">
        <f>S341*H341</f>
        <v>0</v>
      </c>
      <c r="AR341" s="127" t="s">
        <v>122</v>
      </c>
      <c r="AT341" s="127" t="s">
        <v>114</v>
      </c>
      <c r="AU341" s="127" t="s">
        <v>78</v>
      </c>
      <c r="AY341" s="13" t="s">
        <v>113</v>
      </c>
      <c r="BE341" s="128">
        <f>IF(N341="základní",J341,0)</f>
        <v>0</v>
      </c>
      <c r="BF341" s="128">
        <f>IF(N341="snížená",J341,0)</f>
        <v>0</v>
      </c>
      <c r="BG341" s="128">
        <f>IF(N341="zákl. přenesená",J341,0)</f>
        <v>0</v>
      </c>
      <c r="BH341" s="128">
        <f>IF(N341="sníž. přenesená",J341,0)</f>
        <v>0</v>
      </c>
      <c r="BI341" s="128">
        <f>IF(N341="nulová",J341,0)</f>
        <v>0</v>
      </c>
      <c r="BJ341" s="13" t="s">
        <v>78</v>
      </c>
      <c r="BK341" s="128">
        <f>ROUND(I341*H341,2)</f>
        <v>0</v>
      </c>
      <c r="BL341" s="13" t="s">
        <v>122</v>
      </c>
      <c r="BM341" s="127" t="s">
        <v>551</v>
      </c>
    </row>
    <row r="342" spans="2:65" s="1" customFormat="1" ht="11.25">
      <c r="B342" s="28"/>
      <c r="D342" s="129" t="s">
        <v>119</v>
      </c>
      <c r="F342" s="130" t="s">
        <v>550</v>
      </c>
      <c r="I342" s="131"/>
      <c r="L342" s="28"/>
      <c r="M342" s="132"/>
      <c r="T342" s="49"/>
      <c r="AT342" s="13" t="s">
        <v>119</v>
      </c>
      <c r="AU342" s="13" t="s">
        <v>78</v>
      </c>
    </row>
    <row r="343" spans="2:65" s="1" customFormat="1" ht="16.5" customHeight="1">
      <c r="B343" s="114"/>
      <c r="C343" s="115" t="s">
        <v>552</v>
      </c>
      <c r="D343" s="115" t="s">
        <v>114</v>
      </c>
      <c r="E343" s="116" t="s">
        <v>553</v>
      </c>
      <c r="F343" s="117" t="s">
        <v>554</v>
      </c>
      <c r="G343" s="118" t="s">
        <v>370</v>
      </c>
      <c r="H343" s="119">
        <v>29</v>
      </c>
      <c r="I343" s="120"/>
      <c r="J343" s="121">
        <f>ROUND(I343*H343,2)</f>
        <v>0</v>
      </c>
      <c r="K343" s="122"/>
      <c r="L343" s="28"/>
      <c r="M343" s="123" t="s">
        <v>3</v>
      </c>
      <c r="N343" s="124" t="s">
        <v>42</v>
      </c>
      <c r="P343" s="125">
        <f>O343*H343</f>
        <v>0</v>
      </c>
      <c r="Q343" s="125">
        <v>0</v>
      </c>
      <c r="R343" s="125">
        <f>Q343*H343</f>
        <v>0</v>
      </c>
      <c r="S343" s="125">
        <v>0</v>
      </c>
      <c r="T343" s="126">
        <f>S343*H343</f>
        <v>0</v>
      </c>
      <c r="AR343" s="127" t="s">
        <v>122</v>
      </c>
      <c r="AT343" s="127" t="s">
        <v>114</v>
      </c>
      <c r="AU343" s="127" t="s">
        <v>78</v>
      </c>
      <c r="AY343" s="13" t="s">
        <v>113</v>
      </c>
      <c r="BE343" s="128">
        <f>IF(N343="základní",J343,0)</f>
        <v>0</v>
      </c>
      <c r="BF343" s="128">
        <f>IF(N343="snížená",J343,0)</f>
        <v>0</v>
      </c>
      <c r="BG343" s="128">
        <f>IF(N343="zákl. přenesená",J343,0)</f>
        <v>0</v>
      </c>
      <c r="BH343" s="128">
        <f>IF(N343="sníž. přenesená",J343,0)</f>
        <v>0</v>
      </c>
      <c r="BI343" s="128">
        <f>IF(N343="nulová",J343,0)</f>
        <v>0</v>
      </c>
      <c r="BJ343" s="13" t="s">
        <v>78</v>
      </c>
      <c r="BK343" s="128">
        <f>ROUND(I343*H343,2)</f>
        <v>0</v>
      </c>
      <c r="BL343" s="13" t="s">
        <v>122</v>
      </c>
      <c r="BM343" s="127" t="s">
        <v>555</v>
      </c>
    </row>
    <row r="344" spans="2:65" s="1" customFormat="1" ht="11.25">
      <c r="B344" s="28"/>
      <c r="D344" s="129" t="s">
        <v>119</v>
      </c>
      <c r="F344" s="130" t="s">
        <v>554</v>
      </c>
      <c r="I344" s="131"/>
      <c r="L344" s="28"/>
      <c r="M344" s="132"/>
      <c r="T344" s="49"/>
      <c r="AT344" s="13" t="s">
        <v>119</v>
      </c>
      <c r="AU344" s="13" t="s">
        <v>78</v>
      </c>
    </row>
    <row r="345" spans="2:65" s="1" customFormat="1" ht="16.5" customHeight="1">
      <c r="B345" s="114"/>
      <c r="C345" s="115" t="s">
        <v>341</v>
      </c>
      <c r="D345" s="115" t="s">
        <v>114</v>
      </c>
      <c r="E345" s="116" t="s">
        <v>556</v>
      </c>
      <c r="F345" s="117" t="s">
        <v>557</v>
      </c>
      <c r="G345" s="118" t="s">
        <v>370</v>
      </c>
      <c r="H345" s="119">
        <v>12</v>
      </c>
      <c r="I345" s="120"/>
      <c r="J345" s="121">
        <f>ROUND(I345*H345,2)</f>
        <v>0</v>
      </c>
      <c r="K345" s="122"/>
      <c r="L345" s="28"/>
      <c r="M345" s="123" t="s">
        <v>3</v>
      </c>
      <c r="N345" s="124" t="s">
        <v>42</v>
      </c>
      <c r="P345" s="125">
        <f>O345*H345</f>
        <v>0</v>
      </c>
      <c r="Q345" s="125">
        <v>0</v>
      </c>
      <c r="R345" s="125">
        <f>Q345*H345</f>
        <v>0</v>
      </c>
      <c r="S345" s="125">
        <v>0</v>
      </c>
      <c r="T345" s="126">
        <f>S345*H345</f>
        <v>0</v>
      </c>
      <c r="AR345" s="127" t="s">
        <v>122</v>
      </c>
      <c r="AT345" s="127" t="s">
        <v>114</v>
      </c>
      <c r="AU345" s="127" t="s">
        <v>78</v>
      </c>
      <c r="AY345" s="13" t="s">
        <v>113</v>
      </c>
      <c r="BE345" s="128">
        <f>IF(N345="základní",J345,0)</f>
        <v>0</v>
      </c>
      <c r="BF345" s="128">
        <f>IF(N345="snížená",J345,0)</f>
        <v>0</v>
      </c>
      <c r="BG345" s="128">
        <f>IF(N345="zákl. přenesená",J345,0)</f>
        <v>0</v>
      </c>
      <c r="BH345" s="128">
        <f>IF(N345="sníž. přenesená",J345,0)</f>
        <v>0</v>
      </c>
      <c r="BI345" s="128">
        <f>IF(N345="nulová",J345,0)</f>
        <v>0</v>
      </c>
      <c r="BJ345" s="13" t="s">
        <v>78</v>
      </c>
      <c r="BK345" s="128">
        <f>ROUND(I345*H345,2)</f>
        <v>0</v>
      </c>
      <c r="BL345" s="13" t="s">
        <v>122</v>
      </c>
      <c r="BM345" s="127" t="s">
        <v>558</v>
      </c>
    </row>
    <row r="346" spans="2:65" s="1" customFormat="1" ht="11.25">
      <c r="B346" s="28"/>
      <c r="D346" s="129" t="s">
        <v>119</v>
      </c>
      <c r="F346" s="130" t="s">
        <v>557</v>
      </c>
      <c r="I346" s="131"/>
      <c r="L346" s="28"/>
      <c r="M346" s="132"/>
      <c r="T346" s="49"/>
      <c r="AT346" s="13" t="s">
        <v>119</v>
      </c>
      <c r="AU346" s="13" t="s">
        <v>78</v>
      </c>
    </row>
    <row r="347" spans="2:65" s="1" customFormat="1" ht="16.5" customHeight="1">
      <c r="B347" s="114"/>
      <c r="C347" s="115" t="s">
        <v>559</v>
      </c>
      <c r="D347" s="115" t="s">
        <v>114</v>
      </c>
      <c r="E347" s="116" t="s">
        <v>560</v>
      </c>
      <c r="F347" s="117" t="s">
        <v>561</v>
      </c>
      <c r="G347" s="118" t="s">
        <v>370</v>
      </c>
      <c r="H347" s="119">
        <v>74</v>
      </c>
      <c r="I347" s="120"/>
      <c r="J347" s="121">
        <f>ROUND(I347*H347,2)</f>
        <v>0</v>
      </c>
      <c r="K347" s="122"/>
      <c r="L347" s="28"/>
      <c r="M347" s="123" t="s">
        <v>3</v>
      </c>
      <c r="N347" s="124" t="s">
        <v>42</v>
      </c>
      <c r="P347" s="125">
        <f>O347*H347</f>
        <v>0</v>
      </c>
      <c r="Q347" s="125">
        <v>0</v>
      </c>
      <c r="R347" s="125">
        <f>Q347*H347</f>
        <v>0</v>
      </c>
      <c r="S347" s="125">
        <v>0</v>
      </c>
      <c r="T347" s="126">
        <f>S347*H347</f>
        <v>0</v>
      </c>
      <c r="AR347" s="127" t="s">
        <v>122</v>
      </c>
      <c r="AT347" s="127" t="s">
        <v>114</v>
      </c>
      <c r="AU347" s="127" t="s">
        <v>78</v>
      </c>
      <c r="AY347" s="13" t="s">
        <v>113</v>
      </c>
      <c r="BE347" s="128">
        <f>IF(N347="základní",J347,0)</f>
        <v>0</v>
      </c>
      <c r="BF347" s="128">
        <f>IF(N347="snížená",J347,0)</f>
        <v>0</v>
      </c>
      <c r="BG347" s="128">
        <f>IF(N347="zákl. přenesená",J347,0)</f>
        <v>0</v>
      </c>
      <c r="BH347" s="128">
        <f>IF(N347="sníž. přenesená",J347,0)</f>
        <v>0</v>
      </c>
      <c r="BI347" s="128">
        <f>IF(N347="nulová",J347,0)</f>
        <v>0</v>
      </c>
      <c r="BJ347" s="13" t="s">
        <v>78</v>
      </c>
      <c r="BK347" s="128">
        <f>ROUND(I347*H347,2)</f>
        <v>0</v>
      </c>
      <c r="BL347" s="13" t="s">
        <v>122</v>
      </c>
      <c r="BM347" s="127" t="s">
        <v>562</v>
      </c>
    </row>
    <row r="348" spans="2:65" s="1" customFormat="1" ht="11.25">
      <c r="B348" s="28"/>
      <c r="D348" s="129" t="s">
        <v>119</v>
      </c>
      <c r="F348" s="130" t="s">
        <v>561</v>
      </c>
      <c r="I348" s="131"/>
      <c r="L348" s="28"/>
      <c r="M348" s="132"/>
      <c r="T348" s="49"/>
      <c r="AT348" s="13" t="s">
        <v>119</v>
      </c>
      <c r="AU348" s="13" t="s">
        <v>78</v>
      </c>
    </row>
    <row r="349" spans="2:65" s="1" customFormat="1" ht="16.5" customHeight="1">
      <c r="B349" s="114"/>
      <c r="C349" s="115" t="s">
        <v>344</v>
      </c>
      <c r="D349" s="115" t="s">
        <v>114</v>
      </c>
      <c r="E349" s="116" t="s">
        <v>563</v>
      </c>
      <c r="F349" s="117" t="s">
        <v>564</v>
      </c>
      <c r="G349" s="118" t="s">
        <v>370</v>
      </c>
      <c r="H349" s="119">
        <v>3</v>
      </c>
      <c r="I349" s="120"/>
      <c r="J349" s="121">
        <f>ROUND(I349*H349,2)</f>
        <v>0</v>
      </c>
      <c r="K349" s="122"/>
      <c r="L349" s="28"/>
      <c r="M349" s="123" t="s">
        <v>3</v>
      </c>
      <c r="N349" s="124" t="s">
        <v>42</v>
      </c>
      <c r="P349" s="125">
        <f>O349*H349</f>
        <v>0</v>
      </c>
      <c r="Q349" s="125">
        <v>0</v>
      </c>
      <c r="R349" s="125">
        <f>Q349*H349</f>
        <v>0</v>
      </c>
      <c r="S349" s="125">
        <v>0</v>
      </c>
      <c r="T349" s="126">
        <f>S349*H349</f>
        <v>0</v>
      </c>
      <c r="AR349" s="127" t="s">
        <v>122</v>
      </c>
      <c r="AT349" s="127" t="s">
        <v>114</v>
      </c>
      <c r="AU349" s="127" t="s">
        <v>78</v>
      </c>
      <c r="AY349" s="13" t="s">
        <v>113</v>
      </c>
      <c r="BE349" s="128">
        <f>IF(N349="základní",J349,0)</f>
        <v>0</v>
      </c>
      <c r="BF349" s="128">
        <f>IF(N349="snížená",J349,0)</f>
        <v>0</v>
      </c>
      <c r="BG349" s="128">
        <f>IF(N349="zákl. přenesená",J349,0)</f>
        <v>0</v>
      </c>
      <c r="BH349" s="128">
        <f>IF(N349="sníž. přenesená",J349,0)</f>
        <v>0</v>
      </c>
      <c r="BI349" s="128">
        <f>IF(N349="nulová",J349,0)</f>
        <v>0</v>
      </c>
      <c r="BJ349" s="13" t="s">
        <v>78</v>
      </c>
      <c r="BK349" s="128">
        <f>ROUND(I349*H349,2)</f>
        <v>0</v>
      </c>
      <c r="BL349" s="13" t="s">
        <v>122</v>
      </c>
      <c r="BM349" s="127" t="s">
        <v>565</v>
      </c>
    </row>
    <row r="350" spans="2:65" s="1" customFormat="1" ht="11.25">
      <c r="B350" s="28"/>
      <c r="D350" s="129" t="s">
        <v>119</v>
      </c>
      <c r="F350" s="130" t="s">
        <v>564</v>
      </c>
      <c r="I350" s="131"/>
      <c r="L350" s="28"/>
      <c r="M350" s="132"/>
      <c r="T350" s="49"/>
      <c r="AT350" s="13" t="s">
        <v>119</v>
      </c>
      <c r="AU350" s="13" t="s">
        <v>78</v>
      </c>
    </row>
    <row r="351" spans="2:65" s="1" customFormat="1" ht="16.5" customHeight="1">
      <c r="B351" s="114"/>
      <c r="C351" s="115" t="s">
        <v>566</v>
      </c>
      <c r="D351" s="115" t="s">
        <v>114</v>
      </c>
      <c r="E351" s="116" t="s">
        <v>567</v>
      </c>
      <c r="F351" s="117" t="s">
        <v>568</v>
      </c>
      <c r="G351" s="118" t="s">
        <v>370</v>
      </c>
      <c r="H351" s="119">
        <v>2</v>
      </c>
      <c r="I351" s="120"/>
      <c r="J351" s="121">
        <f>ROUND(I351*H351,2)</f>
        <v>0</v>
      </c>
      <c r="K351" s="122"/>
      <c r="L351" s="28"/>
      <c r="M351" s="123" t="s">
        <v>3</v>
      </c>
      <c r="N351" s="124" t="s">
        <v>42</v>
      </c>
      <c r="P351" s="125">
        <f>O351*H351</f>
        <v>0</v>
      </c>
      <c r="Q351" s="125">
        <v>0</v>
      </c>
      <c r="R351" s="125">
        <f>Q351*H351</f>
        <v>0</v>
      </c>
      <c r="S351" s="125">
        <v>0</v>
      </c>
      <c r="T351" s="126">
        <f>S351*H351</f>
        <v>0</v>
      </c>
      <c r="AR351" s="127" t="s">
        <v>122</v>
      </c>
      <c r="AT351" s="127" t="s">
        <v>114</v>
      </c>
      <c r="AU351" s="127" t="s">
        <v>78</v>
      </c>
      <c r="AY351" s="13" t="s">
        <v>113</v>
      </c>
      <c r="BE351" s="128">
        <f>IF(N351="základní",J351,0)</f>
        <v>0</v>
      </c>
      <c r="BF351" s="128">
        <f>IF(N351="snížená",J351,0)</f>
        <v>0</v>
      </c>
      <c r="BG351" s="128">
        <f>IF(N351="zákl. přenesená",J351,0)</f>
        <v>0</v>
      </c>
      <c r="BH351" s="128">
        <f>IF(N351="sníž. přenesená",J351,0)</f>
        <v>0</v>
      </c>
      <c r="BI351" s="128">
        <f>IF(N351="nulová",J351,0)</f>
        <v>0</v>
      </c>
      <c r="BJ351" s="13" t="s">
        <v>78</v>
      </c>
      <c r="BK351" s="128">
        <f>ROUND(I351*H351,2)</f>
        <v>0</v>
      </c>
      <c r="BL351" s="13" t="s">
        <v>122</v>
      </c>
      <c r="BM351" s="127" t="s">
        <v>569</v>
      </c>
    </row>
    <row r="352" spans="2:65" s="1" customFormat="1" ht="11.25">
      <c r="B352" s="28"/>
      <c r="D352" s="129" t="s">
        <v>119</v>
      </c>
      <c r="F352" s="130" t="s">
        <v>568</v>
      </c>
      <c r="I352" s="131"/>
      <c r="L352" s="28"/>
      <c r="M352" s="132"/>
      <c r="T352" s="49"/>
      <c r="AT352" s="13" t="s">
        <v>119</v>
      </c>
      <c r="AU352" s="13" t="s">
        <v>78</v>
      </c>
    </row>
    <row r="353" spans="2:65" s="1" customFormat="1" ht="16.5" customHeight="1">
      <c r="B353" s="114"/>
      <c r="C353" s="115" t="s">
        <v>348</v>
      </c>
      <c r="D353" s="115" t="s">
        <v>114</v>
      </c>
      <c r="E353" s="116" t="s">
        <v>570</v>
      </c>
      <c r="F353" s="117" t="s">
        <v>571</v>
      </c>
      <c r="G353" s="118" t="s">
        <v>370</v>
      </c>
      <c r="H353" s="119">
        <v>1</v>
      </c>
      <c r="I353" s="120"/>
      <c r="J353" s="121">
        <f>ROUND(I353*H353,2)</f>
        <v>0</v>
      </c>
      <c r="K353" s="122"/>
      <c r="L353" s="28"/>
      <c r="M353" s="123" t="s">
        <v>3</v>
      </c>
      <c r="N353" s="124" t="s">
        <v>42</v>
      </c>
      <c r="P353" s="125">
        <f>O353*H353</f>
        <v>0</v>
      </c>
      <c r="Q353" s="125">
        <v>0</v>
      </c>
      <c r="R353" s="125">
        <f>Q353*H353</f>
        <v>0</v>
      </c>
      <c r="S353" s="125">
        <v>0</v>
      </c>
      <c r="T353" s="126">
        <f>S353*H353</f>
        <v>0</v>
      </c>
      <c r="AR353" s="127" t="s">
        <v>122</v>
      </c>
      <c r="AT353" s="127" t="s">
        <v>114</v>
      </c>
      <c r="AU353" s="127" t="s">
        <v>78</v>
      </c>
      <c r="AY353" s="13" t="s">
        <v>113</v>
      </c>
      <c r="BE353" s="128">
        <f>IF(N353="základní",J353,0)</f>
        <v>0</v>
      </c>
      <c r="BF353" s="128">
        <f>IF(N353="snížená",J353,0)</f>
        <v>0</v>
      </c>
      <c r="BG353" s="128">
        <f>IF(N353="zákl. přenesená",J353,0)</f>
        <v>0</v>
      </c>
      <c r="BH353" s="128">
        <f>IF(N353="sníž. přenesená",J353,0)</f>
        <v>0</v>
      </c>
      <c r="BI353" s="128">
        <f>IF(N353="nulová",J353,0)</f>
        <v>0</v>
      </c>
      <c r="BJ353" s="13" t="s">
        <v>78</v>
      </c>
      <c r="BK353" s="128">
        <f>ROUND(I353*H353,2)</f>
        <v>0</v>
      </c>
      <c r="BL353" s="13" t="s">
        <v>122</v>
      </c>
      <c r="BM353" s="127" t="s">
        <v>572</v>
      </c>
    </row>
    <row r="354" spans="2:65" s="1" customFormat="1" ht="11.25">
      <c r="B354" s="28"/>
      <c r="D354" s="129" t="s">
        <v>119</v>
      </c>
      <c r="F354" s="130" t="s">
        <v>571</v>
      </c>
      <c r="I354" s="131"/>
      <c r="L354" s="28"/>
      <c r="M354" s="132"/>
      <c r="T354" s="49"/>
      <c r="AT354" s="13" t="s">
        <v>119</v>
      </c>
      <c r="AU354" s="13" t="s">
        <v>78</v>
      </c>
    </row>
    <row r="355" spans="2:65" s="1" customFormat="1" ht="16.5" customHeight="1">
      <c r="B355" s="114"/>
      <c r="C355" s="115" t="s">
        <v>573</v>
      </c>
      <c r="D355" s="115" t="s">
        <v>114</v>
      </c>
      <c r="E355" s="116" t="s">
        <v>574</v>
      </c>
      <c r="F355" s="117" t="s">
        <v>575</v>
      </c>
      <c r="G355" s="118" t="s">
        <v>370</v>
      </c>
      <c r="H355" s="119">
        <v>1</v>
      </c>
      <c r="I355" s="120"/>
      <c r="J355" s="121">
        <f>ROUND(I355*H355,2)</f>
        <v>0</v>
      </c>
      <c r="K355" s="122"/>
      <c r="L355" s="28"/>
      <c r="M355" s="123" t="s">
        <v>3</v>
      </c>
      <c r="N355" s="124" t="s">
        <v>42</v>
      </c>
      <c r="P355" s="125">
        <f>O355*H355</f>
        <v>0</v>
      </c>
      <c r="Q355" s="125">
        <v>0</v>
      </c>
      <c r="R355" s="125">
        <f>Q355*H355</f>
        <v>0</v>
      </c>
      <c r="S355" s="125">
        <v>0</v>
      </c>
      <c r="T355" s="126">
        <f>S355*H355</f>
        <v>0</v>
      </c>
      <c r="AR355" s="127" t="s">
        <v>122</v>
      </c>
      <c r="AT355" s="127" t="s">
        <v>114</v>
      </c>
      <c r="AU355" s="127" t="s">
        <v>78</v>
      </c>
      <c r="AY355" s="13" t="s">
        <v>113</v>
      </c>
      <c r="BE355" s="128">
        <f>IF(N355="základní",J355,0)</f>
        <v>0</v>
      </c>
      <c r="BF355" s="128">
        <f>IF(N355="snížená",J355,0)</f>
        <v>0</v>
      </c>
      <c r="BG355" s="128">
        <f>IF(N355="zákl. přenesená",J355,0)</f>
        <v>0</v>
      </c>
      <c r="BH355" s="128">
        <f>IF(N355="sníž. přenesená",J355,0)</f>
        <v>0</v>
      </c>
      <c r="BI355" s="128">
        <f>IF(N355="nulová",J355,0)</f>
        <v>0</v>
      </c>
      <c r="BJ355" s="13" t="s">
        <v>78</v>
      </c>
      <c r="BK355" s="128">
        <f>ROUND(I355*H355,2)</f>
        <v>0</v>
      </c>
      <c r="BL355" s="13" t="s">
        <v>122</v>
      </c>
      <c r="BM355" s="127" t="s">
        <v>576</v>
      </c>
    </row>
    <row r="356" spans="2:65" s="1" customFormat="1" ht="11.25">
      <c r="B356" s="28"/>
      <c r="D356" s="129" t="s">
        <v>119</v>
      </c>
      <c r="F356" s="130" t="s">
        <v>575</v>
      </c>
      <c r="I356" s="131"/>
      <c r="L356" s="28"/>
      <c r="M356" s="132"/>
      <c r="T356" s="49"/>
      <c r="AT356" s="13" t="s">
        <v>119</v>
      </c>
      <c r="AU356" s="13" t="s">
        <v>78</v>
      </c>
    </row>
    <row r="357" spans="2:65" s="1" customFormat="1" ht="16.5" customHeight="1">
      <c r="B357" s="114"/>
      <c r="C357" s="115" t="s">
        <v>349</v>
      </c>
      <c r="D357" s="115" t="s">
        <v>114</v>
      </c>
      <c r="E357" s="116" t="s">
        <v>577</v>
      </c>
      <c r="F357" s="117" t="s">
        <v>578</v>
      </c>
      <c r="G357" s="118" t="s">
        <v>370</v>
      </c>
      <c r="H357" s="119">
        <v>1</v>
      </c>
      <c r="I357" s="120"/>
      <c r="J357" s="121">
        <f>ROUND(I357*H357,2)</f>
        <v>0</v>
      </c>
      <c r="K357" s="122"/>
      <c r="L357" s="28"/>
      <c r="M357" s="123" t="s">
        <v>3</v>
      </c>
      <c r="N357" s="124" t="s">
        <v>42</v>
      </c>
      <c r="P357" s="125">
        <f>O357*H357</f>
        <v>0</v>
      </c>
      <c r="Q357" s="125">
        <v>0</v>
      </c>
      <c r="R357" s="125">
        <f>Q357*H357</f>
        <v>0</v>
      </c>
      <c r="S357" s="125">
        <v>0</v>
      </c>
      <c r="T357" s="126">
        <f>S357*H357</f>
        <v>0</v>
      </c>
      <c r="AR357" s="127" t="s">
        <v>122</v>
      </c>
      <c r="AT357" s="127" t="s">
        <v>114</v>
      </c>
      <c r="AU357" s="127" t="s">
        <v>78</v>
      </c>
      <c r="AY357" s="13" t="s">
        <v>113</v>
      </c>
      <c r="BE357" s="128">
        <f>IF(N357="základní",J357,0)</f>
        <v>0</v>
      </c>
      <c r="BF357" s="128">
        <f>IF(N357="snížená",J357,0)</f>
        <v>0</v>
      </c>
      <c r="BG357" s="128">
        <f>IF(N357="zákl. přenesená",J357,0)</f>
        <v>0</v>
      </c>
      <c r="BH357" s="128">
        <f>IF(N357="sníž. přenesená",J357,0)</f>
        <v>0</v>
      </c>
      <c r="BI357" s="128">
        <f>IF(N357="nulová",J357,0)</f>
        <v>0</v>
      </c>
      <c r="BJ357" s="13" t="s">
        <v>78</v>
      </c>
      <c r="BK357" s="128">
        <f>ROUND(I357*H357,2)</f>
        <v>0</v>
      </c>
      <c r="BL357" s="13" t="s">
        <v>122</v>
      </c>
      <c r="BM357" s="127" t="s">
        <v>579</v>
      </c>
    </row>
    <row r="358" spans="2:65" s="1" customFormat="1" ht="11.25">
      <c r="B358" s="28"/>
      <c r="D358" s="129" t="s">
        <v>119</v>
      </c>
      <c r="F358" s="130" t="s">
        <v>578</v>
      </c>
      <c r="I358" s="131"/>
      <c r="L358" s="28"/>
      <c r="M358" s="132"/>
      <c r="T358" s="49"/>
      <c r="AT358" s="13" t="s">
        <v>119</v>
      </c>
      <c r="AU358" s="13" t="s">
        <v>78</v>
      </c>
    </row>
    <row r="359" spans="2:65" s="1" customFormat="1" ht="16.5" customHeight="1">
      <c r="B359" s="114"/>
      <c r="C359" s="115" t="s">
        <v>580</v>
      </c>
      <c r="D359" s="115" t="s">
        <v>114</v>
      </c>
      <c r="E359" s="116" t="s">
        <v>581</v>
      </c>
      <c r="F359" s="117" t="s">
        <v>582</v>
      </c>
      <c r="G359" s="118" t="s">
        <v>370</v>
      </c>
      <c r="H359" s="119">
        <v>1</v>
      </c>
      <c r="I359" s="120"/>
      <c r="J359" s="121">
        <f>ROUND(I359*H359,2)</f>
        <v>0</v>
      </c>
      <c r="K359" s="122"/>
      <c r="L359" s="28"/>
      <c r="M359" s="123" t="s">
        <v>3</v>
      </c>
      <c r="N359" s="124" t="s">
        <v>42</v>
      </c>
      <c r="P359" s="125">
        <f>O359*H359</f>
        <v>0</v>
      </c>
      <c r="Q359" s="125">
        <v>0</v>
      </c>
      <c r="R359" s="125">
        <f>Q359*H359</f>
        <v>0</v>
      </c>
      <c r="S359" s="125">
        <v>0</v>
      </c>
      <c r="T359" s="126">
        <f>S359*H359</f>
        <v>0</v>
      </c>
      <c r="AR359" s="127" t="s">
        <v>122</v>
      </c>
      <c r="AT359" s="127" t="s">
        <v>114</v>
      </c>
      <c r="AU359" s="127" t="s">
        <v>78</v>
      </c>
      <c r="AY359" s="13" t="s">
        <v>113</v>
      </c>
      <c r="BE359" s="128">
        <f>IF(N359="základní",J359,0)</f>
        <v>0</v>
      </c>
      <c r="BF359" s="128">
        <f>IF(N359="snížená",J359,0)</f>
        <v>0</v>
      </c>
      <c r="BG359" s="128">
        <f>IF(N359="zákl. přenesená",J359,0)</f>
        <v>0</v>
      </c>
      <c r="BH359" s="128">
        <f>IF(N359="sníž. přenesená",J359,0)</f>
        <v>0</v>
      </c>
      <c r="BI359" s="128">
        <f>IF(N359="nulová",J359,0)</f>
        <v>0</v>
      </c>
      <c r="BJ359" s="13" t="s">
        <v>78</v>
      </c>
      <c r="BK359" s="128">
        <f>ROUND(I359*H359,2)</f>
        <v>0</v>
      </c>
      <c r="BL359" s="13" t="s">
        <v>122</v>
      </c>
      <c r="BM359" s="127" t="s">
        <v>583</v>
      </c>
    </row>
    <row r="360" spans="2:65" s="1" customFormat="1" ht="11.25">
      <c r="B360" s="28"/>
      <c r="D360" s="129" t="s">
        <v>119</v>
      </c>
      <c r="F360" s="130" t="s">
        <v>582</v>
      </c>
      <c r="I360" s="131"/>
      <c r="L360" s="28"/>
      <c r="M360" s="132"/>
      <c r="T360" s="49"/>
      <c r="AT360" s="13" t="s">
        <v>119</v>
      </c>
      <c r="AU360" s="13" t="s">
        <v>78</v>
      </c>
    </row>
    <row r="361" spans="2:65" s="1" customFormat="1" ht="16.5" customHeight="1">
      <c r="B361" s="114"/>
      <c r="C361" s="115" t="s">
        <v>353</v>
      </c>
      <c r="D361" s="115" t="s">
        <v>114</v>
      </c>
      <c r="E361" s="116" t="s">
        <v>584</v>
      </c>
      <c r="F361" s="117" t="s">
        <v>585</v>
      </c>
      <c r="G361" s="118" t="s">
        <v>370</v>
      </c>
      <c r="H361" s="119">
        <v>1</v>
      </c>
      <c r="I361" s="120"/>
      <c r="J361" s="121">
        <f>ROUND(I361*H361,2)</f>
        <v>0</v>
      </c>
      <c r="K361" s="122"/>
      <c r="L361" s="28"/>
      <c r="M361" s="123" t="s">
        <v>3</v>
      </c>
      <c r="N361" s="124" t="s">
        <v>42</v>
      </c>
      <c r="P361" s="125">
        <f>O361*H361</f>
        <v>0</v>
      </c>
      <c r="Q361" s="125">
        <v>0</v>
      </c>
      <c r="R361" s="125">
        <f>Q361*H361</f>
        <v>0</v>
      </c>
      <c r="S361" s="125">
        <v>0</v>
      </c>
      <c r="T361" s="126">
        <f>S361*H361</f>
        <v>0</v>
      </c>
      <c r="AR361" s="127" t="s">
        <v>122</v>
      </c>
      <c r="AT361" s="127" t="s">
        <v>114</v>
      </c>
      <c r="AU361" s="127" t="s">
        <v>78</v>
      </c>
      <c r="AY361" s="13" t="s">
        <v>113</v>
      </c>
      <c r="BE361" s="128">
        <f>IF(N361="základní",J361,0)</f>
        <v>0</v>
      </c>
      <c r="BF361" s="128">
        <f>IF(N361="snížená",J361,0)</f>
        <v>0</v>
      </c>
      <c r="BG361" s="128">
        <f>IF(N361="zákl. přenesená",J361,0)</f>
        <v>0</v>
      </c>
      <c r="BH361" s="128">
        <f>IF(N361="sníž. přenesená",J361,0)</f>
        <v>0</v>
      </c>
      <c r="BI361" s="128">
        <f>IF(N361="nulová",J361,0)</f>
        <v>0</v>
      </c>
      <c r="BJ361" s="13" t="s">
        <v>78</v>
      </c>
      <c r="BK361" s="128">
        <f>ROUND(I361*H361,2)</f>
        <v>0</v>
      </c>
      <c r="BL361" s="13" t="s">
        <v>122</v>
      </c>
      <c r="BM361" s="127" t="s">
        <v>586</v>
      </c>
    </row>
    <row r="362" spans="2:65" s="1" customFormat="1" ht="11.25">
      <c r="B362" s="28"/>
      <c r="D362" s="129" t="s">
        <v>119</v>
      </c>
      <c r="F362" s="130" t="s">
        <v>585</v>
      </c>
      <c r="I362" s="131"/>
      <c r="L362" s="28"/>
      <c r="M362" s="132"/>
      <c r="T362" s="49"/>
      <c r="AT362" s="13" t="s">
        <v>119</v>
      </c>
      <c r="AU362" s="13" t="s">
        <v>78</v>
      </c>
    </row>
    <row r="363" spans="2:65" s="1" customFormat="1" ht="16.5" customHeight="1">
      <c r="B363" s="114"/>
      <c r="C363" s="115" t="s">
        <v>587</v>
      </c>
      <c r="D363" s="115" t="s">
        <v>114</v>
      </c>
      <c r="E363" s="116" t="s">
        <v>588</v>
      </c>
      <c r="F363" s="117" t="s">
        <v>589</v>
      </c>
      <c r="G363" s="118" t="s">
        <v>370</v>
      </c>
      <c r="H363" s="119">
        <v>2</v>
      </c>
      <c r="I363" s="120"/>
      <c r="J363" s="121">
        <f>ROUND(I363*H363,2)</f>
        <v>0</v>
      </c>
      <c r="K363" s="122"/>
      <c r="L363" s="28"/>
      <c r="M363" s="123" t="s">
        <v>3</v>
      </c>
      <c r="N363" s="124" t="s">
        <v>42</v>
      </c>
      <c r="P363" s="125">
        <f>O363*H363</f>
        <v>0</v>
      </c>
      <c r="Q363" s="125">
        <v>0</v>
      </c>
      <c r="R363" s="125">
        <f>Q363*H363</f>
        <v>0</v>
      </c>
      <c r="S363" s="125">
        <v>0</v>
      </c>
      <c r="T363" s="126">
        <f>S363*H363</f>
        <v>0</v>
      </c>
      <c r="AR363" s="127" t="s">
        <v>122</v>
      </c>
      <c r="AT363" s="127" t="s">
        <v>114</v>
      </c>
      <c r="AU363" s="127" t="s">
        <v>78</v>
      </c>
      <c r="AY363" s="13" t="s">
        <v>113</v>
      </c>
      <c r="BE363" s="128">
        <f>IF(N363="základní",J363,0)</f>
        <v>0</v>
      </c>
      <c r="BF363" s="128">
        <f>IF(N363="snížená",J363,0)</f>
        <v>0</v>
      </c>
      <c r="BG363" s="128">
        <f>IF(N363="zákl. přenesená",J363,0)</f>
        <v>0</v>
      </c>
      <c r="BH363" s="128">
        <f>IF(N363="sníž. přenesená",J363,0)</f>
        <v>0</v>
      </c>
      <c r="BI363" s="128">
        <f>IF(N363="nulová",J363,0)</f>
        <v>0</v>
      </c>
      <c r="BJ363" s="13" t="s">
        <v>78</v>
      </c>
      <c r="BK363" s="128">
        <f>ROUND(I363*H363,2)</f>
        <v>0</v>
      </c>
      <c r="BL363" s="13" t="s">
        <v>122</v>
      </c>
      <c r="BM363" s="127" t="s">
        <v>590</v>
      </c>
    </row>
    <row r="364" spans="2:65" s="1" customFormat="1" ht="11.25">
      <c r="B364" s="28"/>
      <c r="D364" s="129" t="s">
        <v>119</v>
      </c>
      <c r="F364" s="130" t="s">
        <v>589</v>
      </c>
      <c r="I364" s="131"/>
      <c r="L364" s="28"/>
      <c r="M364" s="132"/>
      <c r="T364" s="49"/>
      <c r="AT364" s="13" t="s">
        <v>119</v>
      </c>
      <c r="AU364" s="13" t="s">
        <v>78</v>
      </c>
    </row>
    <row r="365" spans="2:65" s="1" customFormat="1" ht="16.5" customHeight="1">
      <c r="B365" s="114"/>
      <c r="C365" s="115" t="s">
        <v>356</v>
      </c>
      <c r="D365" s="115" t="s">
        <v>114</v>
      </c>
      <c r="E365" s="116" t="s">
        <v>591</v>
      </c>
      <c r="F365" s="117" t="s">
        <v>592</v>
      </c>
      <c r="G365" s="118" t="s">
        <v>370</v>
      </c>
      <c r="H365" s="119">
        <v>1</v>
      </c>
      <c r="I365" s="120"/>
      <c r="J365" s="121">
        <f>ROUND(I365*H365,2)</f>
        <v>0</v>
      </c>
      <c r="K365" s="122"/>
      <c r="L365" s="28"/>
      <c r="M365" s="123" t="s">
        <v>3</v>
      </c>
      <c r="N365" s="124" t="s">
        <v>42</v>
      </c>
      <c r="P365" s="125">
        <f>O365*H365</f>
        <v>0</v>
      </c>
      <c r="Q365" s="125">
        <v>0</v>
      </c>
      <c r="R365" s="125">
        <f>Q365*H365</f>
        <v>0</v>
      </c>
      <c r="S365" s="125">
        <v>0</v>
      </c>
      <c r="T365" s="126">
        <f>S365*H365</f>
        <v>0</v>
      </c>
      <c r="AR365" s="127" t="s">
        <v>122</v>
      </c>
      <c r="AT365" s="127" t="s">
        <v>114</v>
      </c>
      <c r="AU365" s="127" t="s">
        <v>78</v>
      </c>
      <c r="AY365" s="13" t="s">
        <v>113</v>
      </c>
      <c r="BE365" s="128">
        <f>IF(N365="základní",J365,0)</f>
        <v>0</v>
      </c>
      <c r="BF365" s="128">
        <f>IF(N365="snížená",J365,0)</f>
        <v>0</v>
      </c>
      <c r="BG365" s="128">
        <f>IF(N365="zákl. přenesená",J365,0)</f>
        <v>0</v>
      </c>
      <c r="BH365" s="128">
        <f>IF(N365="sníž. přenesená",J365,0)</f>
        <v>0</v>
      </c>
      <c r="BI365" s="128">
        <f>IF(N365="nulová",J365,0)</f>
        <v>0</v>
      </c>
      <c r="BJ365" s="13" t="s">
        <v>78</v>
      </c>
      <c r="BK365" s="128">
        <f>ROUND(I365*H365,2)</f>
        <v>0</v>
      </c>
      <c r="BL365" s="13" t="s">
        <v>122</v>
      </c>
      <c r="BM365" s="127" t="s">
        <v>593</v>
      </c>
    </row>
    <row r="366" spans="2:65" s="1" customFormat="1" ht="11.25">
      <c r="B366" s="28"/>
      <c r="D366" s="129" t="s">
        <v>119</v>
      </c>
      <c r="F366" s="130" t="s">
        <v>592</v>
      </c>
      <c r="I366" s="131"/>
      <c r="L366" s="28"/>
      <c r="M366" s="132"/>
      <c r="T366" s="49"/>
      <c r="AT366" s="13" t="s">
        <v>119</v>
      </c>
      <c r="AU366" s="13" t="s">
        <v>78</v>
      </c>
    </row>
    <row r="367" spans="2:65" s="1" customFormat="1" ht="16.5" customHeight="1">
      <c r="B367" s="114"/>
      <c r="C367" s="115" t="s">
        <v>594</v>
      </c>
      <c r="D367" s="115" t="s">
        <v>114</v>
      </c>
      <c r="E367" s="116" t="s">
        <v>595</v>
      </c>
      <c r="F367" s="117" t="s">
        <v>596</v>
      </c>
      <c r="G367" s="118" t="s">
        <v>370</v>
      </c>
      <c r="H367" s="119">
        <v>1</v>
      </c>
      <c r="I367" s="120"/>
      <c r="J367" s="121">
        <f>ROUND(I367*H367,2)</f>
        <v>0</v>
      </c>
      <c r="K367" s="122"/>
      <c r="L367" s="28"/>
      <c r="M367" s="123" t="s">
        <v>3</v>
      </c>
      <c r="N367" s="124" t="s">
        <v>42</v>
      </c>
      <c r="P367" s="125">
        <f>O367*H367</f>
        <v>0</v>
      </c>
      <c r="Q367" s="125">
        <v>0</v>
      </c>
      <c r="R367" s="125">
        <f>Q367*H367</f>
        <v>0</v>
      </c>
      <c r="S367" s="125">
        <v>0</v>
      </c>
      <c r="T367" s="126">
        <f>S367*H367</f>
        <v>0</v>
      </c>
      <c r="AR367" s="127" t="s">
        <v>122</v>
      </c>
      <c r="AT367" s="127" t="s">
        <v>114</v>
      </c>
      <c r="AU367" s="127" t="s">
        <v>78</v>
      </c>
      <c r="AY367" s="13" t="s">
        <v>113</v>
      </c>
      <c r="BE367" s="128">
        <f>IF(N367="základní",J367,0)</f>
        <v>0</v>
      </c>
      <c r="BF367" s="128">
        <f>IF(N367="snížená",J367,0)</f>
        <v>0</v>
      </c>
      <c r="BG367" s="128">
        <f>IF(N367="zákl. přenesená",J367,0)</f>
        <v>0</v>
      </c>
      <c r="BH367" s="128">
        <f>IF(N367="sníž. přenesená",J367,0)</f>
        <v>0</v>
      </c>
      <c r="BI367" s="128">
        <f>IF(N367="nulová",J367,0)</f>
        <v>0</v>
      </c>
      <c r="BJ367" s="13" t="s">
        <v>78</v>
      </c>
      <c r="BK367" s="128">
        <f>ROUND(I367*H367,2)</f>
        <v>0</v>
      </c>
      <c r="BL367" s="13" t="s">
        <v>122</v>
      </c>
      <c r="BM367" s="127" t="s">
        <v>597</v>
      </c>
    </row>
    <row r="368" spans="2:65" s="1" customFormat="1" ht="11.25">
      <c r="B368" s="28"/>
      <c r="D368" s="129" t="s">
        <v>119</v>
      </c>
      <c r="F368" s="130" t="s">
        <v>596</v>
      </c>
      <c r="I368" s="131"/>
      <c r="L368" s="28"/>
      <c r="M368" s="132"/>
      <c r="T368" s="49"/>
      <c r="AT368" s="13" t="s">
        <v>119</v>
      </c>
      <c r="AU368" s="13" t="s">
        <v>78</v>
      </c>
    </row>
    <row r="369" spans="2:65" s="1" customFormat="1" ht="16.5" customHeight="1">
      <c r="B369" s="114"/>
      <c r="C369" s="115" t="s">
        <v>360</v>
      </c>
      <c r="D369" s="115" t="s">
        <v>114</v>
      </c>
      <c r="E369" s="116" t="s">
        <v>598</v>
      </c>
      <c r="F369" s="117" t="s">
        <v>599</v>
      </c>
      <c r="G369" s="118" t="s">
        <v>370</v>
      </c>
      <c r="H369" s="119">
        <v>1</v>
      </c>
      <c r="I369" s="120"/>
      <c r="J369" s="121">
        <f>ROUND(I369*H369,2)</f>
        <v>0</v>
      </c>
      <c r="K369" s="122"/>
      <c r="L369" s="28"/>
      <c r="M369" s="123" t="s">
        <v>3</v>
      </c>
      <c r="N369" s="124" t="s">
        <v>42</v>
      </c>
      <c r="P369" s="125">
        <f>O369*H369</f>
        <v>0</v>
      </c>
      <c r="Q369" s="125">
        <v>0</v>
      </c>
      <c r="R369" s="125">
        <f>Q369*H369</f>
        <v>0</v>
      </c>
      <c r="S369" s="125">
        <v>0</v>
      </c>
      <c r="T369" s="126">
        <f>S369*H369</f>
        <v>0</v>
      </c>
      <c r="AR369" s="127" t="s">
        <v>122</v>
      </c>
      <c r="AT369" s="127" t="s">
        <v>114</v>
      </c>
      <c r="AU369" s="127" t="s">
        <v>78</v>
      </c>
      <c r="AY369" s="13" t="s">
        <v>113</v>
      </c>
      <c r="BE369" s="128">
        <f>IF(N369="základní",J369,0)</f>
        <v>0</v>
      </c>
      <c r="BF369" s="128">
        <f>IF(N369="snížená",J369,0)</f>
        <v>0</v>
      </c>
      <c r="BG369" s="128">
        <f>IF(N369="zákl. přenesená",J369,0)</f>
        <v>0</v>
      </c>
      <c r="BH369" s="128">
        <f>IF(N369="sníž. přenesená",J369,0)</f>
        <v>0</v>
      </c>
      <c r="BI369" s="128">
        <f>IF(N369="nulová",J369,0)</f>
        <v>0</v>
      </c>
      <c r="BJ369" s="13" t="s">
        <v>78</v>
      </c>
      <c r="BK369" s="128">
        <f>ROUND(I369*H369,2)</f>
        <v>0</v>
      </c>
      <c r="BL369" s="13" t="s">
        <v>122</v>
      </c>
      <c r="BM369" s="127" t="s">
        <v>600</v>
      </c>
    </row>
    <row r="370" spans="2:65" s="1" customFormat="1" ht="11.25">
      <c r="B370" s="28"/>
      <c r="D370" s="129" t="s">
        <v>119</v>
      </c>
      <c r="F370" s="130" t="s">
        <v>599</v>
      </c>
      <c r="I370" s="131"/>
      <c r="L370" s="28"/>
      <c r="M370" s="132"/>
      <c r="T370" s="49"/>
      <c r="AT370" s="13" t="s">
        <v>119</v>
      </c>
      <c r="AU370" s="13" t="s">
        <v>78</v>
      </c>
    </row>
    <row r="371" spans="2:65" s="1" customFormat="1" ht="16.5" customHeight="1">
      <c r="B371" s="114"/>
      <c r="C371" s="115" t="s">
        <v>601</v>
      </c>
      <c r="D371" s="115" t="s">
        <v>114</v>
      </c>
      <c r="E371" s="116" t="s">
        <v>602</v>
      </c>
      <c r="F371" s="117" t="s">
        <v>603</v>
      </c>
      <c r="G371" s="118" t="s">
        <v>370</v>
      </c>
      <c r="H371" s="119">
        <v>1</v>
      </c>
      <c r="I371" s="120"/>
      <c r="J371" s="121">
        <f>ROUND(I371*H371,2)</f>
        <v>0</v>
      </c>
      <c r="K371" s="122"/>
      <c r="L371" s="28"/>
      <c r="M371" s="123" t="s">
        <v>3</v>
      </c>
      <c r="N371" s="124" t="s">
        <v>42</v>
      </c>
      <c r="P371" s="125">
        <f>O371*H371</f>
        <v>0</v>
      </c>
      <c r="Q371" s="125">
        <v>0</v>
      </c>
      <c r="R371" s="125">
        <f>Q371*H371</f>
        <v>0</v>
      </c>
      <c r="S371" s="125">
        <v>0</v>
      </c>
      <c r="T371" s="126">
        <f>S371*H371</f>
        <v>0</v>
      </c>
      <c r="AR371" s="127" t="s">
        <v>122</v>
      </c>
      <c r="AT371" s="127" t="s">
        <v>114</v>
      </c>
      <c r="AU371" s="127" t="s">
        <v>78</v>
      </c>
      <c r="AY371" s="13" t="s">
        <v>113</v>
      </c>
      <c r="BE371" s="128">
        <f>IF(N371="základní",J371,0)</f>
        <v>0</v>
      </c>
      <c r="BF371" s="128">
        <f>IF(N371="snížená",J371,0)</f>
        <v>0</v>
      </c>
      <c r="BG371" s="128">
        <f>IF(N371="zákl. přenesená",J371,0)</f>
        <v>0</v>
      </c>
      <c r="BH371" s="128">
        <f>IF(N371="sníž. přenesená",J371,0)</f>
        <v>0</v>
      </c>
      <c r="BI371" s="128">
        <f>IF(N371="nulová",J371,0)</f>
        <v>0</v>
      </c>
      <c r="BJ371" s="13" t="s">
        <v>78</v>
      </c>
      <c r="BK371" s="128">
        <f>ROUND(I371*H371,2)</f>
        <v>0</v>
      </c>
      <c r="BL371" s="13" t="s">
        <v>122</v>
      </c>
      <c r="BM371" s="127" t="s">
        <v>604</v>
      </c>
    </row>
    <row r="372" spans="2:65" s="1" customFormat="1" ht="11.25">
      <c r="B372" s="28"/>
      <c r="D372" s="129" t="s">
        <v>119</v>
      </c>
      <c r="F372" s="130" t="s">
        <v>603</v>
      </c>
      <c r="I372" s="131"/>
      <c r="L372" s="28"/>
      <c r="M372" s="132"/>
      <c r="T372" s="49"/>
      <c r="AT372" s="13" t="s">
        <v>119</v>
      </c>
      <c r="AU372" s="13" t="s">
        <v>78</v>
      </c>
    </row>
    <row r="373" spans="2:65" s="1" customFormat="1" ht="16.5" customHeight="1">
      <c r="B373" s="114"/>
      <c r="C373" s="115" t="s">
        <v>363</v>
      </c>
      <c r="D373" s="115" t="s">
        <v>114</v>
      </c>
      <c r="E373" s="116" t="s">
        <v>605</v>
      </c>
      <c r="F373" s="117" t="s">
        <v>606</v>
      </c>
      <c r="G373" s="118" t="s">
        <v>370</v>
      </c>
      <c r="H373" s="119">
        <v>1</v>
      </c>
      <c r="I373" s="120"/>
      <c r="J373" s="121">
        <f>ROUND(I373*H373,2)</f>
        <v>0</v>
      </c>
      <c r="K373" s="122"/>
      <c r="L373" s="28"/>
      <c r="M373" s="123" t="s">
        <v>3</v>
      </c>
      <c r="N373" s="124" t="s">
        <v>42</v>
      </c>
      <c r="P373" s="125">
        <f>O373*H373</f>
        <v>0</v>
      </c>
      <c r="Q373" s="125">
        <v>0</v>
      </c>
      <c r="R373" s="125">
        <f>Q373*H373</f>
        <v>0</v>
      </c>
      <c r="S373" s="125">
        <v>0</v>
      </c>
      <c r="T373" s="126">
        <f>S373*H373</f>
        <v>0</v>
      </c>
      <c r="AR373" s="127" t="s">
        <v>122</v>
      </c>
      <c r="AT373" s="127" t="s">
        <v>114</v>
      </c>
      <c r="AU373" s="127" t="s">
        <v>78</v>
      </c>
      <c r="AY373" s="13" t="s">
        <v>113</v>
      </c>
      <c r="BE373" s="128">
        <f>IF(N373="základní",J373,0)</f>
        <v>0</v>
      </c>
      <c r="BF373" s="128">
        <f>IF(N373="snížená",J373,0)</f>
        <v>0</v>
      </c>
      <c r="BG373" s="128">
        <f>IF(N373="zákl. přenesená",J373,0)</f>
        <v>0</v>
      </c>
      <c r="BH373" s="128">
        <f>IF(N373="sníž. přenesená",J373,0)</f>
        <v>0</v>
      </c>
      <c r="BI373" s="128">
        <f>IF(N373="nulová",J373,0)</f>
        <v>0</v>
      </c>
      <c r="BJ373" s="13" t="s">
        <v>78</v>
      </c>
      <c r="BK373" s="128">
        <f>ROUND(I373*H373,2)</f>
        <v>0</v>
      </c>
      <c r="BL373" s="13" t="s">
        <v>122</v>
      </c>
      <c r="BM373" s="127" t="s">
        <v>607</v>
      </c>
    </row>
    <row r="374" spans="2:65" s="1" customFormat="1" ht="11.25">
      <c r="B374" s="28"/>
      <c r="D374" s="129" t="s">
        <v>119</v>
      </c>
      <c r="F374" s="130" t="s">
        <v>606</v>
      </c>
      <c r="I374" s="131"/>
      <c r="L374" s="28"/>
      <c r="M374" s="132"/>
      <c r="T374" s="49"/>
      <c r="AT374" s="13" t="s">
        <v>119</v>
      </c>
      <c r="AU374" s="13" t="s">
        <v>78</v>
      </c>
    </row>
    <row r="375" spans="2:65" s="1" customFormat="1" ht="16.5" customHeight="1">
      <c r="B375" s="114"/>
      <c r="C375" s="115" t="s">
        <v>608</v>
      </c>
      <c r="D375" s="115" t="s">
        <v>114</v>
      </c>
      <c r="E375" s="116" t="s">
        <v>609</v>
      </c>
      <c r="F375" s="117" t="s">
        <v>610</v>
      </c>
      <c r="G375" s="118" t="s">
        <v>370</v>
      </c>
      <c r="H375" s="119">
        <v>10</v>
      </c>
      <c r="I375" s="120"/>
      <c r="J375" s="121">
        <f>ROUND(I375*H375,2)</f>
        <v>0</v>
      </c>
      <c r="K375" s="122"/>
      <c r="L375" s="28"/>
      <c r="M375" s="123" t="s">
        <v>3</v>
      </c>
      <c r="N375" s="124" t="s">
        <v>42</v>
      </c>
      <c r="P375" s="125">
        <f>O375*H375</f>
        <v>0</v>
      </c>
      <c r="Q375" s="125">
        <v>0</v>
      </c>
      <c r="R375" s="125">
        <f>Q375*H375</f>
        <v>0</v>
      </c>
      <c r="S375" s="125">
        <v>0</v>
      </c>
      <c r="T375" s="126">
        <f>S375*H375</f>
        <v>0</v>
      </c>
      <c r="AR375" s="127" t="s">
        <v>122</v>
      </c>
      <c r="AT375" s="127" t="s">
        <v>114</v>
      </c>
      <c r="AU375" s="127" t="s">
        <v>78</v>
      </c>
      <c r="AY375" s="13" t="s">
        <v>113</v>
      </c>
      <c r="BE375" s="128">
        <f>IF(N375="základní",J375,0)</f>
        <v>0</v>
      </c>
      <c r="BF375" s="128">
        <f>IF(N375="snížená",J375,0)</f>
        <v>0</v>
      </c>
      <c r="BG375" s="128">
        <f>IF(N375="zákl. přenesená",J375,0)</f>
        <v>0</v>
      </c>
      <c r="BH375" s="128">
        <f>IF(N375="sníž. přenesená",J375,0)</f>
        <v>0</v>
      </c>
      <c r="BI375" s="128">
        <f>IF(N375="nulová",J375,0)</f>
        <v>0</v>
      </c>
      <c r="BJ375" s="13" t="s">
        <v>78</v>
      </c>
      <c r="BK375" s="128">
        <f>ROUND(I375*H375,2)</f>
        <v>0</v>
      </c>
      <c r="BL375" s="13" t="s">
        <v>122</v>
      </c>
      <c r="BM375" s="127" t="s">
        <v>611</v>
      </c>
    </row>
    <row r="376" spans="2:65" s="1" customFormat="1" ht="11.25">
      <c r="B376" s="28"/>
      <c r="D376" s="129" t="s">
        <v>119</v>
      </c>
      <c r="F376" s="130" t="s">
        <v>610</v>
      </c>
      <c r="I376" s="131"/>
      <c r="L376" s="28"/>
      <c r="M376" s="132"/>
      <c r="T376" s="49"/>
      <c r="AT376" s="13" t="s">
        <v>119</v>
      </c>
      <c r="AU376" s="13" t="s">
        <v>78</v>
      </c>
    </row>
    <row r="377" spans="2:65" s="1" customFormat="1" ht="16.5" customHeight="1">
      <c r="B377" s="114"/>
      <c r="C377" s="115" t="s">
        <v>367</v>
      </c>
      <c r="D377" s="115" t="s">
        <v>114</v>
      </c>
      <c r="E377" s="116" t="s">
        <v>612</v>
      </c>
      <c r="F377" s="117" t="s">
        <v>613</v>
      </c>
      <c r="G377" s="118" t="s">
        <v>370</v>
      </c>
      <c r="H377" s="119">
        <v>1</v>
      </c>
      <c r="I377" s="120"/>
      <c r="J377" s="121">
        <f>ROUND(I377*H377,2)</f>
        <v>0</v>
      </c>
      <c r="K377" s="122"/>
      <c r="L377" s="28"/>
      <c r="M377" s="123" t="s">
        <v>3</v>
      </c>
      <c r="N377" s="124" t="s">
        <v>42</v>
      </c>
      <c r="P377" s="125">
        <f>O377*H377</f>
        <v>0</v>
      </c>
      <c r="Q377" s="125">
        <v>0</v>
      </c>
      <c r="R377" s="125">
        <f>Q377*H377</f>
        <v>0</v>
      </c>
      <c r="S377" s="125">
        <v>0</v>
      </c>
      <c r="T377" s="126">
        <f>S377*H377</f>
        <v>0</v>
      </c>
      <c r="AR377" s="127" t="s">
        <v>122</v>
      </c>
      <c r="AT377" s="127" t="s">
        <v>114</v>
      </c>
      <c r="AU377" s="127" t="s">
        <v>78</v>
      </c>
      <c r="AY377" s="13" t="s">
        <v>113</v>
      </c>
      <c r="BE377" s="128">
        <f>IF(N377="základní",J377,0)</f>
        <v>0</v>
      </c>
      <c r="BF377" s="128">
        <f>IF(N377="snížená",J377,0)</f>
        <v>0</v>
      </c>
      <c r="BG377" s="128">
        <f>IF(N377="zákl. přenesená",J377,0)</f>
        <v>0</v>
      </c>
      <c r="BH377" s="128">
        <f>IF(N377="sníž. přenesená",J377,0)</f>
        <v>0</v>
      </c>
      <c r="BI377" s="128">
        <f>IF(N377="nulová",J377,0)</f>
        <v>0</v>
      </c>
      <c r="BJ377" s="13" t="s">
        <v>78</v>
      </c>
      <c r="BK377" s="128">
        <f>ROUND(I377*H377,2)</f>
        <v>0</v>
      </c>
      <c r="BL377" s="13" t="s">
        <v>122</v>
      </c>
      <c r="BM377" s="127" t="s">
        <v>614</v>
      </c>
    </row>
    <row r="378" spans="2:65" s="1" customFormat="1" ht="11.25">
      <c r="B378" s="28"/>
      <c r="D378" s="129" t="s">
        <v>119</v>
      </c>
      <c r="F378" s="130" t="s">
        <v>613</v>
      </c>
      <c r="I378" s="131"/>
      <c r="L378" s="28"/>
      <c r="M378" s="132"/>
      <c r="T378" s="49"/>
      <c r="AT378" s="13" t="s">
        <v>119</v>
      </c>
      <c r="AU378" s="13" t="s">
        <v>78</v>
      </c>
    </row>
    <row r="379" spans="2:65" s="1" customFormat="1" ht="16.5" customHeight="1">
      <c r="B379" s="114"/>
      <c r="C379" s="115" t="s">
        <v>615</v>
      </c>
      <c r="D379" s="115" t="s">
        <v>114</v>
      </c>
      <c r="E379" s="116" t="s">
        <v>616</v>
      </c>
      <c r="F379" s="117" t="s">
        <v>617</v>
      </c>
      <c r="G379" s="118" t="s">
        <v>370</v>
      </c>
      <c r="H379" s="119">
        <v>1</v>
      </c>
      <c r="I379" s="120"/>
      <c r="J379" s="121">
        <f>ROUND(I379*H379,2)</f>
        <v>0</v>
      </c>
      <c r="K379" s="122"/>
      <c r="L379" s="28"/>
      <c r="M379" s="123" t="s">
        <v>3</v>
      </c>
      <c r="N379" s="124" t="s">
        <v>42</v>
      </c>
      <c r="P379" s="125">
        <f>O379*H379</f>
        <v>0</v>
      </c>
      <c r="Q379" s="125">
        <v>0</v>
      </c>
      <c r="R379" s="125">
        <f>Q379*H379</f>
        <v>0</v>
      </c>
      <c r="S379" s="125">
        <v>0</v>
      </c>
      <c r="T379" s="126">
        <f>S379*H379</f>
        <v>0</v>
      </c>
      <c r="AR379" s="127" t="s">
        <v>122</v>
      </c>
      <c r="AT379" s="127" t="s">
        <v>114</v>
      </c>
      <c r="AU379" s="127" t="s">
        <v>78</v>
      </c>
      <c r="AY379" s="13" t="s">
        <v>113</v>
      </c>
      <c r="BE379" s="128">
        <f>IF(N379="základní",J379,0)</f>
        <v>0</v>
      </c>
      <c r="BF379" s="128">
        <f>IF(N379="snížená",J379,0)</f>
        <v>0</v>
      </c>
      <c r="BG379" s="128">
        <f>IF(N379="zákl. přenesená",J379,0)</f>
        <v>0</v>
      </c>
      <c r="BH379" s="128">
        <f>IF(N379="sníž. přenesená",J379,0)</f>
        <v>0</v>
      </c>
      <c r="BI379" s="128">
        <f>IF(N379="nulová",J379,0)</f>
        <v>0</v>
      </c>
      <c r="BJ379" s="13" t="s">
        <v>78</v>
      </c>
      <c r="BK379" s="128">
        <f>ROUND(I379*H379,2)</f>
        <v>0</v>
      </c>
      <c r="BL379" s="13" t="s">
        <v>122</v>
      </c>
      <c r="BM379" s="127" t="s">
        <v>618</v>
      </c>
    </row>
    <row r="380" spans="2:65" s="1" customFormat="1" ht="11.25">
      <c r="B380" s="28"/>
      <c r="D380" s="129" t="s">
        <v>119</v>
      </c>
      <c r="F380" s="130" t="s">
        <v>617</v>
      </c>
      <c r="I380" s="131"/>
      <c r="L380" s="28"/>
      <c r="M380" s="132"/>
      <c r="T380" s="49"/>
      <c r="AT380" s="13" t="s">
        <v>119</v>
      </c>
      <c r="AU380" s="13" t="s">
        <v>78</v>
      </c>
    </row>
    <row r="381" spans="2:65" s="1" customFormat="1" ht="16.5" customHeight="1">
      <c r="B381" s="114"/>
      <c r="C381" s="115" t="s">
        <v>371</v>
      </c>
      <c r="D381" s="115" t="s">
        <v>114</v>
      </c>
      <c r="E381" s="116" t="s">
        <v>619</v>
      </c>
      <c r="F381" s="117" t="s">
        <v>620</v>
      </c>
      <c r="G381" s="118" t="s">
        <v>370</v>
      </c>
      <c r="H381" s="119">
        <v>1</v>
      </c>
      <c r="I381" s="120"/>
      <c r="J381" s="121">
        <f>ROUND(I381*H381,2)</f>
        <v>0</v>
      </c>
      <c r="K381" s="122"/>
      <c r="L381" s="28"/>
      <c r="M381" s="123" t="s">
        <v>3</v>
      </c>
      <c r="N381" s="124" t="s">
        <v>42</v>
      </c>
      <c r="P381" s="125">
        <f>O381*H381</f>
        <v>0</v>
      </c>
      <c r="Q381" s="125">
        <v>0</v>
      </c>
      <c r="R381" s="125">
        <f>Q381*H381</f>
        <v>0</v>
      </c>
      <c r="S381" s="125">
        <v>0</v>
      </c>
      <c r="T381" s="126">
        <f>S381*H381</f>
        <v>0</v>
      </c>
      <c r="AR381" s="127" t="s">
        <v>122</v>
      </c>
      <c r="AT381" s="127" t="s">
        <v>114</v>
      </c>
      <c r="AU381" s="127" t="s">
        <v>78</v>
      </c>
      <c r="AY381" s="13" t="s">
        <v>113</v>
      </c>
      <c r="BE381" s="128">
        <f>IF(N381="základní",J381,0)</f>
        <v>0</v>
      </c>
      <c r="BF381" s="128">
        <f>IF(N381="snížená",J381,0)</f>
        <v>0</v>
      </c>
      <c r="BG381" s="128">
        <f>IF(N381="zákl. přenesená",J381,0)</f>
        <v>0</v>
      </c>
      <c r="BH381" s="128">
        <f>IF(N381="sníž. přenesená",J381,0)</f>
        <v>0</v>
      </c>
      <c r="BI381" s="128">
        <f>IF(N381="nulová",J381,0)</f>
        <v>0</v>
      </c>
      <c r="BJ381" s="13" t="s">
        <v>78</v>
      </c>
      <c r="BK381" s="128">
        <f>ROUND(I381*H381,2)</f>
        <v>0</v>
      </c>
      <c r="BL381" s="13" t="s">
        <v>122</v>
      </c>
      <c r="BM381" s="127" t="s">
        <v>621</v>
      </c>
    </row>
    <row r="382" spans="2:65" s="1" customFormat="1" ht="11.25">
      <c r="B382" s="28"/>
      <c r="D382" s="129" t="s">
        <v>119</v>
      </c>
      <c r="F382" s="130" t="s">
        <v>620</v>
      </c>
      <c r="I382" s="131"/>
      <c r="L382" s="28"/>
      <c r="M382" s="132"/>
      <c r="T382" s="49"/>
      <c r="AT382" s="13" t="s">
        <v>119</v>
      </c>
      <c r="AU382" s="13" t="s">
        <v>78</v>
      </c>
    </row>
    <row r="383" spans="2:65" s="1" customFormat="1" ht="16.5" customHeight="1">
      <c r="B383" s="114"/>
      <c r="C383" s="115" t="s">
        <v>622</v>
      </c>
      <c r="D383" s="115" t="s">
        <v>114</v>
      </c>
      <c r="E383" s="116" t="s">
        <v>623</v>
      </c>
      <c r="F383" s="117" t="s">
        <v>624</v>
      </c>
      <c r="G383" s="118" t="s">
        <v>370</v>
      </c>
      <c r="H383" s="119">
        <v>1</v>
      </c>
      <c r="I383" s="120"/>
      <c r="J383" s="121">
        <f>ROUND(I383*H383,2)</f>
        <v>0</v>
      </c>
      <c r="K383" s="122"/>
      <c r="L383" s="28"/>
      <c r="M383" s="123" t="s">
        <v>3</v>
      </c>
      <c r="N383" s="124" t="s">
        <v>42</v>
      </c>
      <c r="P383" s="125">
        <f>O383*H383</f>
        <v>0</v>
      </c>
      <c r="Q383" s="125">
        <v>0</v>
      </c>
      <c r="R383" s="125">
        <f>Q383*H383</f>
        <v>0</v>
      </c>
      <c r="S383" s="125">
        <v>0</v>
      </c>
      <c r="T383" s="126">
        <f>S383*H383</f>
        <v>0</v>
      </c>
      <c r="AR383" s="127" t="s">
        <v>122</v>
      </c>
      <c r="AT383" s="127" t="s">
        <v>114</v>
      </c>
      <c r="AU383" s="127" t="s">
        <v>78</v>
      </c>
      <c r="AY383" s="13" t="s">
        <v>113</v>
      </c>
      <c r="BE383" s="128">
        <f>IF(N383="základní",J383,0)</f>
        <v>0</v>
      </c>
      <c r="BF383" s="128">
        <f>IF(N383="snížená",J383,0)</f>
        <v>0</v>
      </c>
      <c r="BG383" s="128">
        <f>IF(N383="zákl. přenesená",J383,0)</f>
        <v>0</v>
      </c>
      <c r="BH383" s="128">
        <f>IF(N383="sníž. přenesená",J383,0)</f>
        <v>0</v>
      </c>
      <c r="BI383" s="128">
        <f>IF(N383="nulová",J383,0)</f>
        <v>0</v>
      </c>
      <c r="BJ383" s="13" t="s">
        <v>78</v>
      </c>
      <c r="BK383" s="128">
        <f>ROUND(I383*H383,2)</f>
        <v>0</v>
      </c>
      <c r="BL383" s="13" t="s">
        <v>122</v>
      </c>
      <c r="BM383" s="127" t="s">
        <v>625</v>
      </c>
    </row>
    <row r="384" spans="2:65" s="1" customFormat="1" ht="11.25">
      <c r="B384" s="28"/>
      <c r="D384" s="129" t="s">
        <v>119</v>
      </c>
      <c r="F384" s="130" t="s">
        <v>624</v>
      </c>
      <c r="I384" s="131"/>
      <c r="L384" s="28"/>
      <c r="M384" s="132"/>
      <c r="T384" s="49"/>
      <c r="AT384" s="13" t="s">
        <v>119</v>
      </c>
      <c r="AU384" s="13" t="s">
        <v>78</v>
      </c>
    </row>
    <row r="385" spans="2:65" s="1" customFormat="1" ht="16.5" customHeight="1">
      <c r="B385" s="114"/>
      <c r="C385" s="115" t="s">
        <v>375</v>
      </c>
      <c r="D385" s="115" t="s">
        <v>114</v>
      </c>
      <c r="E385" s="116" t="s">
        <v>626</v>
      </c>
      <c r="F385" s="117" t="s">
        <v>627</v>
      </c>
      <c r="G385" s="118" t="s">
        <v>370</v>
      </c>
      <c r="H385" s="119">
        <v>1</v>
      </c>
      <c r="I385" s="120"/>
      <c r="J385" s="121">
        <f>ROUND(I385*H385,2)</f>
        <v>0</v>
      </c>
      <c r="K385" s="122"/>
      <c r="L385" s="28"/>
      <c r="M385" s="123" t="s">
        <v>3</v>
      </c>
      <c r="N385" s="124" t="s">
        <v>42</v>
      </c>
      <c r="P385" s="125">
        <f>O385*H385</f>
        <v>0</v>
      </c>
      <c r="Q385" s="125">
        <v>0</v>
      </c>
      <c r="R385" s="125">
        <f>Q385*H385</f>
        <v>0</v>
      </c>
      <c r="S385" s="125">
        <v>0</v>
      </c>
      <c r="T385" s="126">
        <f>S385*H385</f>
        <v>0</v>
      </c>
      <c r="AR385" s="127" t="s">
        <v>122</v>
      </c>
      <c r="AT385" s="127" t="s">
        <v>114</v>
      </c>
      <c r="AU385" s="127" t="s">
        <v>78</v>
      </c>
      <c r="AY385" s="13" t="s">
        <v>113</v>
      </c>
      <c r="BE385" s="128">
        <f>IF(N385="základní",J385,0)</f>
        <v>0</v>
      </c>
      <c r="BF385" s="128">
        <f>IF(N385="snížená",J385,0)</f>
        <v>0</v>
      </c>
      <c r="BG385" s="128">
        <f>IF(N385="zákl. přenesená",J385,0)</f>
        <v>0</v>
      </c>
      <c r="BH385" s="128">
        <f>IF(N385="sníž. přenesená",J385,0)</f>
        <v>0</v>
      </c>
      <c r="BI385" s="128">
        <f>IF(N385="nulová",J385,0)</f>
        <v>0</v>
      </c>
      <c r="BJ385" s="13" t="s">
        <v>78</v>
      </c>
      <c r="BK385" s="128">
        <f>ROUND(I385*H385,2)</f>
        <v>0</v>
      </c>
      <c r="BL385" s="13" t="s">
        <v>122</v>
      </c>
      <c r="BM385" s="127" t="s">
        <v>628</v>
      </c>
    </row>
    <row r="386" spans="2:65" s="1" customFormat="1" ht="11.25">
      <c r="B386" s="28"/>
      <c r="D386" s="129" t="s">
        <v>119</v>
      </c>
      <c r="F386" s="130" t="s">
        <v>627</v>
      </c>
      <c r="I386" s="131"/>
      <c r="L386" s="28"/>
      <c r="M386" s="132"/>
      <c r="T386" s="49"/>
      <c r="AT386" s="13" t="s">
        <v>119</v>
      </c>
      <c r="AU386" s="13" t="s">
        <v>78</v>
      </c>
    </row>
    <row r="387" spans="2:65" s="1" customFormat="1" ht="16.5" customHeight="1">
      <c r="B387" s="114"/>
      <c r="C387" s="115" t="s">
        <v>629</v>
      </c>
      <c r="D387" s="115" t="s">
        <v>114</v>
      </c>
      <c r="E387" s="116" t="s">
        <v>630</v>
      </c>
      <c r="F387" s="117" t="s">
        <v>557</v>
      </c>
      <c r="G387" s="118" t="s">
        <v>370</v>
      </c>
      <c r="H387" s="119">
        <v>2</v>
      </c>
      <c r="I387" s="120"/>
      <c r="J387" s="121">
        <f>ROUND(I387*H387,2)</f>
        <v>0</v>
      </c>
      <c r="K387" s="122"/>
      <c r="L387" s="28"/>
      <c r="M387" s="123" t="s">
        <v>3</v>
      </c>
      <c r="N387" s="124" t="s">
        <v>42</v>
      </c>
      <c r="P387" s="125">
        <f>O387*H387</f>
        <v>0</v>
      </c>
      <c r="Q387" s="125">
        <v>0</v>
      </c>
      <c r="R387" s="125">
        <f>Q387*H387</f>
        <v>0</v>
      </c>
      <c r="S387" s="125">
        <v>0</v>
      </c>
      <c r="T387" s="126">
        <f>S387*H387</f>
        <v>0</v>
      </c>
      <c r="AR387" s="127" t="s">
        <v>122</v>
      </c>
      <c r="AT387" s="127" t="s">
        <v>114</v>
      </c>
      <c r="AU387" s="127" t="s">
        <v>78</v>
      </c>
      <c r="AY387" s="13" t="s">
        <v>113</v>
      </c>
      <c r="BE387" s="128">
        <f>IF(N387="základní",J387,0)</f>
        <v>0</v>
      </c>
      <c r="BF387" s="128">
        <f>IF(N387="snížená",J387,0)</f>
        <v>0</v>
      </c>
      <c r="BG387" s="128">
        <f>IF(N387="zákl. přenesená",J387,0)</f>
        <v>0</v>
      </c>
      <c r="BH387" s="128">
        <f>IF(N387="sníž. přenesená",J387,0)</f>
        <v>0</v>
      </c>
      <c r="BI387" s="128">
        <f>IF(N387="nulová",J387,0)</f>
        <v>0</v>
      </c>
      <c r="BJ387" s="13" t="s">
        <v>78</v>
      </c>
      <c r="BK387" s="128">
        <f>ROUND(I387*H387,2)</f>
        <v>0</v>
      </c>
      <c r="BL387" s="13" t="s">
        <v>122</v>
      </c>
      <c r="BM387" s="127" t="s">
        <v>631</v>
      </c>
    </row>
    <row r="388" spans="2:65" s="1" customFormat="1" ht="11.25">
      <c r="B388" s="28"/>
      <c r="D388" s="129" t="s">
        <v>119</v>
      </c>
      <c r="F388" s="130" t="s">
        <v>557</v>
      </c>
      <c r="I388" s="131"/>
      <c r="L388" s="28"/>
      <c r="M388" s="132"/>
      <c r="T388" s="49"/>
      <c r="AT388" s="13" t="s">
        <v>119</v>
      </c>
      <c r="AU388" s="13" t="s">
        <v>78</v>
      </c>
    </row>
    <row r="389" spans="2:65" s="1" customFormat="1" ht="16.5" customHeight="1">
      <c r="B389" s="114"/>
      <c r="C389" s="115" t="s">
        <v>378</v>
      </c>
      <c r="D389" s="115" t="s">
        <v>114</v>
      </c>
      <c r="E389" s="116" t="s">
        <v>632</v>
      </c>
      <c r="F389" s="117" t="s">
        <v>633</v>
      </c>
      <c r="G389" s="118" t="s">
        <v>370</v>
      </c>
      <c r="H389" s="119">
        <v>1</v>
      </c>
      <c r="I389" s="120"/>
      <c r="J389" s="121">
        <f>ROUND(I389*H389,2)</f>
        <v>0</v>
      </c>
      <c r="K389" s="122"/>
      <c r="L389" s="28"/>
      <c r="M389" s="123" t="s">
        <v>3</v>
      </c>
      <c r="N389" s="124" t="s">
        <v>42</v>
      </c>
      <c r="P389" s="125">
        <f>O389*H389</f>
        <v>0</v>
      </c>
      <c r="Q389" s="125">
        <v>0</v>
      </c>
      <c r="R389" s="125">
        <f>Q389*H389</f>
        <v>0</v>
      </c>
      <c r="S389" s="125">
        <v>0</v>
      </c>
      <c r="T389" s="126">
        <f>S389*H389</f>
        <v>0</v>
      </c>
      <c r="AR389" s="127" t="s">
        <v>122</v>
      </c>
      <c r="AT389" s="127" t="s">
        <v>114</v>
      </c>
      <c r="AU389" s="127" t="s">
        <v>78</v>
      </c>
      <c r="AY389" s="13" t="s">
        <v>113</v>
      </c>
      <c r="BE389" s="128">
        <f>IF(N389="základní",J389,0)</f>
        <v>0</v>
      </c>
      <c r="BF389" s="128">
        <f>IF(N389="snížená",J389,0)</f>
        <v>0</v>
      </c>
      <c r="BG389" s="128">
        <f>IF(N389="zákl. přenesená",J389,0)</f>
        <v>0</v>
      </c>
      <c r="BH389" s="128">
        <f>IF(N389="sníž. přenesená",J389,0)</f>
        <v>0</v>
      </c>
      <c r="BI389" s="128">
        <f>IF(N389="nulová",J389,0)</f>
        <v>0</v>
      </c>
      <c r="BJ389" s="13" t="s">
        <v>78</v>
      </c>
      <c r="BK389" s="128">
        <f>ROUND(I389*H389,2)</f>
        <v>0</v>
      </c>
      <c r="BL389" s="13" t="s">
        <v>122</v>
      </c>
      <c r="BM389" s="127" t="s">
        <v>634</v>
      </c>
    </row>
    <row r="390" spans="2:65" s="1" customFormat="1" ht="11.25">
      <c r="B390" s="28"/>
      <c r="D390" s="129" t="s">
        <v>119</v>
      </c>
      <c r="F390" s="130" t="s">
        <v>633</v>
      </c>
      <c r="I390" s="131"/>
      <c r="L390" s="28"/>
      <c r="M390" s="132"/>
      <c r="T390" s="49"/>
      <c r="AT390" s="13" t="s">
        <v>119</v>
      </c>
      <c r="AU390" s="13" t="s">
        <v>78</v>
      </c>
    </row>
    <row r="391" spans="2:65" s="1" customFormat="1" ht="16.5" customHeight="1">
      <c r="B391" s="114"/>
      <c r="C391" s="115" t="s">
        <v>635</v>
      </c>
      <c r="D391" s="115" t="s">
        <v>114</v>
      </c>
      <c r="E391" s="116" t="s">
        <v>636</v>
      </c>
      <c r="F391" s="117" t="s">
        <v>637</v>
      </c>
      <c r="G391" s="118" t="s">
        <v>370</v>
      </c>
      <c r="H391" s="119">
        <v>1</v>
      </c>
      <c r="I391" s="120"/>
      <c r="J391" s="121">
        <f>ROUND(I391*H391,2)</f>
        <v>0</v>
      </c>
      <c r="K391" s="122"/>
      <c r="L391" s="28"/>
      <c r="M391" s="123" t="s">
        <v>3</v>
      </c>
      <c r="N391" s="124" t="s">
        <v>42</v>
      </c>
      <c r="P391" s="125">
        <f>O391*H391</f>
        <v>0</v>
      </c>
      <c r="Q391" s="125">
        <v>0</v>
      </c>
      <c r="R391" s="125">
        <f>Q391*H391</f>
        <v>0</v>
      </c>
      <c r="S391" s="125">
        <v>0</v>
      </c>
      <c r="T391" s="126">
        <f>S391*H391</f>
        <v>0</v>
      </c>
      <c r="AR391" s="127" t="s">
        <v>122</v>
      </c>
      <c r="AT391" s="127" t="s">
        <v>114</v>
      </c>
      <c r="AU391" s="127" t="s">
        <v>78</v>
      </c>
      <c r="AY391" s="13" t="s">
        <v>113</v>
      </c>
      <c r="BE391" s="128">
        <f>IF(N391="základní",J391,0)</f>
        <v>0</v>
      </c>
      <c r="BF391" s="128">
        <f>IF(N391="snížená",J391,0)</f>
        <v>0</v>
      </c>
      <c r="BG391" s="128">
        <f>IF(N391="zákl. přenesená",J391,0)</f>
        <v>0</v>
      </c>
      <c r="BH391" s="128">
        <f>IF(N391="sníž. přenesená",J391,0)</f>
        <v>0</v>
      </c>
      <c r="BI391" s="128">
        <f>IF(N391="nulová",J391,0)</f>
        <v>0</v>
      </c>
      <c r="BJ391" s="13" t="s">
        <v>78</v>
      </c>
      <c r="BK391" s="128">
        <f>ROUND(I391*H391,2)</f>
        <v>0</v>
      </c>
      <c r="BL391" s="13" t="s">
        <v>122</v>
      </c>
      <c r="BM391" s="127" t="s">
        <v>638</v>
      </c>
    </row>
    <row r="392" spans="2:65" s="1" customFormat="1" ht="11.25">
      <c r="B392" s="28"/>
      <c r="D392" s="129" t="s">
        <v>119</v>
      </c>
      <c r="F392" s="130" t="s">
        <v>637</v>
      </c>
      <c r="I392" s="131"/>
      <c r="L392" s="28"/>
      <c r="M392" s="132"/>
      <c r="T392" s="49"/>
      <c r="AT392" s="13" t="s">
        <v>119</v>
      </c>
      <c r="AU392" s="13" t="s">
        <v>78</v>
      </c>
    </row>
    <row r="393" spans="2:65" s="1" customFormat="1" ht="16.5" customHeight="1">
      <c r="B393" s="114"/>
      <c r="C393" s="115" t="s">
        <v>382</v>
      </c>
      <c r="D393" s="115" t="s">
        <v>114</v>
      </c>
      <c r="E393" s="116" t="s">
        <v>639</v>
      </c>
      <c r="F393" s="117" t="s">
        <v>640</v>
      </c>
      <c r="G393" s="118" t="s">
        <v>370</v>
      </c>
      <c r="H393" s="119">
        <v>1</v>
      </c>
      <c r="I393" s="120"/>
      <c r="J393" s="121">
        <f>ROUND(I393*H393,2)</f>
        <v>0</v>
      </c>
      <c r="K393" s="122"/>
      <c r="L393" s="28"/>
      <c r="M393" s="123" t="s">
        <v>3</v>
      </c>
      <c r="N393" s="124" t="s">
        <v>42</v>
      </c>
      <c r="P393" s="125">
        <f>O393*H393</f>
        <v>0</v>
      </c>
      <c r="Q393" s="125">
        <v>0</v>
      </c>
      <c r="R393" s="125">
        <f>Q393*H393</f>
        <v>0</v>
      </c>
      <c r="S393" s="125">
        <v>0</v>
      </c>
      <c r="T393" s="126">
        <f>S393*H393</f>
        <v>0</v>
      </c>
      <c r="AR393" s="127" t="s">
        <v>122</v>
      </c>
      <c r="AT393" s="127" t="s">
        <v>114</v>
      </c>
      <c r="AU393" s="127" t="s">
        <v>78</v>
      </c>
      <c r="AY393" s="13" t="s">
        <v>113</v>
      </c>
      <c r="BE393" s="128">
        <f>IF(N393="základní",J393,0)</f>
        <v>0</v>
      </c>
      <c r="BF393" s="128">
        <f>IF(N393="snížená",J393,0)</f>
        <v>0</v>
      </c>
      <c r="BG393" s="128">
        <f>IF(N393="zákl. přenesená",J393,0)</f>
        <v>0</v>
      </c>
      <c r="BH393" s="128">
        <f>IF(N393="sníž. přenesená",J393,0)</f>
        <v>0</v>
      </c>
      <c r="BI393" s="128">
        <f>IF(N393="nulová",J393,0)</f>
        <v>0</v>
      </c>
      <c r="BJ393" s="13" t="s">
        <v>78</v>
      </c>
      <c r="BK393" s="128">
        <f>ROUND(I393*H393,2)</f>
        <v>0</v>
      </c>
      <c r="BL393" s="13" t="s">
        <v>122</v>
      </c>
      <c r="BM393" s="127" t="s">
        <v>641</v>
      </c>
    </row>
    <row r="394" spans="2:65" s="1" customFormat="1" ht="11.25">
      <c r="B394" s="28"/>
      <c r="D394" s="129" t="s">
        <v>119</v>
      </c>
      <c r="F394" s="130" t="s">
        <v>640</v>
      </c>
      <c r="I394" s="131"/>
      <c r="L394" s="28"/>
      <c r="M394" s="132"/>
      <c r="T394" s="49"/>
      <c r="AT394" s="13" t="s">
        <v>119</v>
      </c>
      <c r="AU394" s="13" t="s">
        <v>78</v>
      </c>
    </row>
    <row r="395" spans="2:65" s="1" customFormat="1" ht="16.5" customHeight="1">
      <c r="B395" s="114"/>
      <c r="C395" s="115" t="s">
        <v>642</v>
      </c>
      <c r="D395" s="115" t="s">
        <v>114</v>
      </c>
      <c r="E395" s="116" t="s">
        <v>643</v>
      </c>
      <c r="F395" s="117" t="s">
        <v>644</v>
      </c>
      <c r="G395" s="118" t="s">
        <v>370</v>
      </c>
      <c r="H395" s="119">
        <v>1</v>
      </c>
      <c r="I395" s="120"/>
      <c r="J395" s="121">
        <f>ROUND(I395*H395,2)</f>
        <v>0</v>
      </c>
      <c r="K395" s="122"/>
      <c r="L395" s="28"/>
      <c r="M395" s="123" t="s">
        <v>3</v>
      </c>
      <c r="N395" s="124" t="s">
        <v>42</v>
      </c>
      <c r="P395" s="125">
        <f>O395*H395</f>
        <v>0</v>
      </c>
      <c r="Q395" s="125">
        <v>0</v>
      </c>
      <c r="R395" s="125">
        <f>Q395*H395</f>
        <v>0</v>
      </c>
      <c r="S395" s="125">
        <v>0</v>
      </c>
      <c r="T395" s="126">
        <f>S395*H395</f>
        <v>0</v>
      </c>
      <c r="AR395" s="127" t="s">
        <v>122</v>
      </c>
      <c r="AT395" s="127" t="s">
        <v>114</v>
      </c>
      <c r="AU395" s="127" t="s">
        <v>78</v>
      </c>
      <c r="AY395" s="13" t="s">
        <v>113</v>
      </c>
      <c r="BE395" s="128">
        <f>IF(N395="základní",J395,0)</f>
        <v>0</v>
      </c>
      <c r="BF395" s="128">
        <f>IF(N395="snížená",J395,0)</f>
        <v>0</v>
      </c>
      <c r="BG395" s="128">
        <f>IF(N395="zákl. přenesená",J395,0)</f>
        <v>0</v>
      </c>
      <c r="BH395" s="128">
        <f>IF(N395="sníž. přenesená",J395,0)</f>
        <v>0</v>
      </c>
      <c r="BI395" s="128">
        <f>IF(N395="nulová",J395,0)</f>
        <v>0</v>
      </c>
      <c r="BJ395" s="13" t="s">
        <v>78</v>
      </c>
      <c r="BK395" s="128">
        <f>ROUND(I395*H395,2)</f>
        <v>0</v>
      </c>
      <c r="BL395" s="13" t="s">
        <v>122</v>
      </c>
      <c r="BM395" s="127" t="s">
        <v>645</v>
      </c>
    </row>
    <row r="396" spans="2:65" s="1" customFormat="1" ht="11.25">
      <c r="B396" s="28"/>
      <c r="D396" s="129" t="s">
        <v>119</v>
      </c>
      <c r="F396" s="130" t="s">
        <v>644</v>
      </c>
      <c r="I396" s="131"/>
      <c r="L396" s="28"/>
      <c r="M396" s="132"/>
      <c r="T396" s="49"/>
      <c r="AT396" s="13" t="s">
        <v>119</v>
      </c>
      <c r="AU396" s="13" t="s">
        <v>78</v>
      </c>
    </row>
    <row r="397" spans="2:65" s="1" customFormat="1" ht="16.5" customHeight="1">
      <c r="B397" s="114"/>
      <c r="C397" s="115" t="s">
        <v>386</v>
      </c>
      <c r="D397" s="115" t="s">
        <v>114</v>
      </c>
      <c r="E397" s="116" t="s">
        <v>646</v>
      </c>
      <c r="F397" s="117" t="s">
        <v>647</v>
      </c>
      <c r="G397" s="118" t="s">
        <v>370</v>
      </c>
      <c r="H397" s="119">
        <v>10</v>
      </c>
      <c r="I397" s="120"/>
      <c r="J397" s="121">
        <f>ROUND(I397*H397,2)</f>
        <v>0</v>
      </c>
      <c r="K397" s="122"/>
      <c r="L397" s="28"/>
      <c r="M397" s="123" t="s">
        <v>3</v>
      </c>
      <c r="N397" s="124" t="s">
        <v>42</v>
      </c>
      <c r="P397" s="125">
        <f>O397*H397</f>
        <v>0</v>
      </c>
      <c r="Q397" s="125">
        <v>0</v>
      </c>
      <c r="R397" s="125">
        <f>Q397*H397</f>
        <v>0</v>
      </c>
      <c r="S397" s="125">
        <v>0</v>
      </c>
      <c r="T397" s="126">
        <f>S397*H397</f>
        <v>0</v>
      </c>
      <c r="AR397" s="127" t="s">
        <v>122</v>
      </c>
      <c r="AT397" s="127" t="s">
        <v>114</v>
      </c>
      <c r="AU397" s="127" t="s">
        <v>78</v>
      </c>
      <c r="AY397" s="13" t="s">
        <v>113</v>
      </c>
      <c r="BE397" s="128">
        <f>IF(N397="základní",J397,0)</f>
        <v>0</v>
      </c>
      <c r="BF397" s="128">
        <f>IF(N397="snížená",J397,0)</f>
        <v>0</v>
      </c>
      <c r="BG397" s="128">
        <f>IF(N397="zákl. přenesená",J397,0)</f>
        <v>0</v>
      </c>
      <c r="BH397" s="128">
        <f>IF(N397="sníž. přenesená",J397,0)</f>
        <v>0</v>
      </c>
      <c r="BI397" s="128">
        <f>IF(N397="nulová",J397,0)</f>
        <v>0</v>
      </c>
      <c r="BJ397" s="13" t="s">
        <v>78</v>
      </c>
      <c r="BK397" s="128">
        <f>ROUND(I397*H397,2)</f>
        <v>0</v>
      </c>
      <c r="BL397" s="13" t="s">
        <v>122</v>
      </c>
      <c r="BM397" s="127" t="s">
        <v>648</v>
      </c>
    </row>
    <row r="398" spans="2:65" s="1" customFormat="1" ht="11.25">
      <c r="B398" s="28"/>
      <c r="D398" s="129" t="s">
        <v>119</v>
      </c>
      <c r="F398" s="130" t="s">
        <v>647</v>
      </c>
      <c r="I398" s="131"/>
      <c r="L398" s="28"/>
      <c r="M398" s="132"/>
      <c r="T398" s="49"/>
      <c r="AT398" s="13" t="s">
        <v>119</v>
      </c>
      <c r="AU398" s="13" t="s">
        <v>78</v>
      </c>
    </row>
    <row r="399" spans="2:65" s="1" customFormat="1" ht="16.5" customHeight="1">
      <c r="B399" s="114"/>
      <c r="C399" s="115" t="s">
        <v>649</v>
      </c>
      <c r="D399" s="115" t="s">
        <v>114</v>
      </c>
      <c r="E399" s="116" t="s">
        <v>650</v>
      </c>
      <c r="F399" s="117" t="s">
        <v>651</v>
      </c>
      <c r="G399" s="118" t="s">
        <v>131</v>
      </c>
      <c r="H399" s="119">
        <v>1</v>
      </c>
      <c r="I399" s="120"/>
      <c r="J399" s="121">
        <f>ROUND(I399*H399,2)</f>
        <v>0</v>
      </c>
      <c r="K399" s="122"/>
      <c r="L399" s="28"/>
      <c r="M399" s="123" t="s">
        <v>3</v>
      </c>
      <c r="N399" s="124" t="s">
        <v>42</v>
      </c>
      <c r="P399" s="125">
        <f>O399*H399</f>
        <v>0</v>
      </c>
      <c r="Q399" s="125">
        <v>0</v>
      </c>
      <c r="R399" s="125">
        <f>Q399*H399</f>
        <v>0</v>
      </c>
      <c r="S399" s="125">
        <v>0</v>
      </c>
      <c r="T399" s="126">
        <f>S399*H399</f>
        <v>0</v>
      </c>
      <c r="AR399" s="127" t="s">
        <v>122</v>
      </c>
      <c r="AT399" s="127" t="s">
        <v>114</v>
      </c>
      <c r="AU399" s="127" t="s">
        <v>78</v>
      </c>
      <c r="AY399" s="13" t="s">
        <v>113</v>
      </c>
      <c r="BE399" s="128">
        <f>IF(N399="základní",J399,0)</f>
        <v>0</v>
      </c>
      <c r="BF399" s="128">
        <f>IF(N399="snížená",J399,0)</f>
        <v>0</v>
      </c>
      <c r="BG399" s="128">
        <f>IF(N399="zákl. přenesená",J399,0)</f>
        <v>0</v>
      </c>
      <c r="BH399" s="128">
        <f>IF(N399="sníž. přenesená",J399,0)</f>
        <v>0</v>
      </c>
      <c r="BI399" s="128">
        <f>IF(N399="nulová",J399,0)</f>
        <v>0</v>
      </c>
      <c r="BJ399" s="13" t="s">
        <v>78</v>
      </c>
      <c r="BK399" s="128">
        <f>ROUND(I399*H399,2)</f>
        <v>0</v>
      </c>
      <c r="BL399" s="13" t="s">
        <v>122</v>
      </c>
      <c r="BM399" s="127" t="s">
        <v>652</v>
      </c>
    </row>
    <row r="400" spans="2:65" s="1" customFormat="1" ht="11.25">
      <c r="B400" s="28"/>
      <c r="D400" s="129" t="s">
        <v>119</v>
      </c>
      <c r="F400" s="130" t="s">
        <v>651</v>
      </c>
      <c r="I400" s="131"/>
      <c r="L400" s="28"/>
      <c r="M400" s="132"/>
      <c r="T400" s="49"/>
      <c r="AT400" s="13" t="s">
        <v>119</v>
      </c>
      <c r="AU400" s="13" t="s">
        <v>78</v>
      </c>
    </row>
    <row r="401" spans="2:65" s="1" customFormat="1" ht="16.5" customHeight="1">
      <c r="B401" s="114"/>
      <c r="C401" s="115" t="s">
        <v>390</v>
      </c>
      <c r="D401" s="115" t="s">
        <v>114</v>
      </c>
      <c r="E401" s="116" t="s">
        <v>653</v>
      </c>
      <c r="F401" s="117" t="s">
        <v>654</v>
      </c>
      <c r="G401" s="118" t="s">
        <v>131</v>
      </c>
      <c r="H401" s="119">
        <v>1</v>
      </c>
      <c r="I401" s="120"/>
      <c r="J401" s="121">
        <f>ROUND(I401*H401,2)</f>
        <v>0</v>
      </c>
      <c r="K401" s="122"/>
      <c r="L401" s="28"/>
      <c r="M401" s="123" t="s">
        <v>3</v>
      </c>
      <c r="N401" s="124" t="s">
        <v>42</v>
      </c>
      <c r="P401" s="125">
        <f>O401*H401</f>
        <v>0</v>
      </c>
      <c r="Q401" s="125">
        <v>0</v>
      </c>
      <c r="R401" s="125">
        <f>Q401*H401</f>
        <v>0</v>
      </c>
      <c r="S401" s="125">
        <v>0</v>
      </c>
      <c r="T401" s="126">
        <f>S401*H401</f>
        <v>0</v>
      </c>
      <c r="AR401" s="127" t="s">
        <v>122</v>
      </c>
      <c r="AT401" s="127" t="s">
        <v>114</v>
      </c>
      <c r="AU401" s="127" t="s">
        <v>78</v>
      </c>
      <c r="AY401" s="13" t="s">
        <v>113</v>
      </c>
      <c r="BE401" s="128">
        <f>IF(N401="základní",J401,0)</f>
        <v>0</v>
      </c>
      <c r="BF401" s="128">
        <f>IF(N401="snížená",J401,0)</f>
        <v>0</v>
      </c>
      <c r="BG401" s="128">
        <f>IF(N401="zákl. přenesená",J401,0)</f>
        <v>0</v>
      </c>
      <c r="BH401" s="128">
        <f>IF(N401="sníž. přenesená",J401,0)</f>
        <v>0</v>
      </c>
      <c r="BI401" s="128">
        <f>IF(N401="nulová",J401,0)</f>
        <v>0</v>
      </c>
      <c r="BJ401" s="13" t="s">
        <v>78</v>
      </c>
      <c r="BK401" s="128">
        <f>ROUND(I401*H401,2)</f>
        <v>0</v>
      </c>
      <c r="BL401" s="13" t="s">
        <v>122</v>
      </c>
      <c r="BM401" s="127" t="s">
        <v>655</v>
      </c>
    </row>
    <row r="402" spans="2:65" s="1" customFormat="1" ht="11.25">
      <c r="B402" s="28"/>
      <c r="D402" s="129" t="s">
        <v>119</v>
      </c>
      <c r="F402" s="130" t="s">
        <v>654</v>
      </c>
      <c r="I402" s="131"/>
      <c r="L402" s="28"/>
      <c r="M402" s="132"/>
      <c r="T402" s="49"/>
      <c r="AT402" s="13" t="s">
        <v>119</v>
      </c>
      <c r="AU402" s="13" t="s">
        <v>78</v>
      </c>
    </row>
    <row r="403" spans="2:65" s="10" customFormat="1" ht="25.9" customHeight="1">
      <c r="B403" s="104"/>
      <c r="D403" s="105" t="s">
        <v>70</v>
      </c>
      <c r="E403" s="106" t="s">
        <v>656</v>
      </c>
      <c r="F403" s="106" t="s">
        <v>657</v>
      </c>
      <c r="I403" s="107"/>
      <c r="J403" s="108">
        <f>BK403</f>
        <v>0</v>
      </c>
      <c r="L403" s="104"/>
      <c r="M403" s="109"/>
      <c r="P403" s="110">
        <f>SUM(P404:P415)</f>
        <v>0</v>
      </c>
      <c r="R403" s="110">
        <f>SUM(R404:R415)</f>
        <v>0</v>
      </c>
      <c r="T403" s="111">
        <f>SUM(T404:T415)</f>
        <v>0</v>
      </c>
      <c r="AR403" s="105" t="s">
        <v>78</v>
      </c>
      <c r="AT403" s="112" t="s">
        <v>70</v>
      </c>
      <c r="AU403" s="112" t="s">
        <v>71</v>
      </c>
      <c r="AY403" s="105" t="s">
        <v>113</v>
      </c>
      <c r="BK403" s="113">
        <f>SUM(BK404:BK415)</f>
        <v>0</v>
      </c>
    </row>
    <row r="404" spans="2:65" s="1" customFormat="1" ht="16.5" customHeight="1">
      <c r="B404" s="114"/>
      <c r="C404" s="115" t="s">
        <v>658</v>
      </c>
      <c r="D404" s="115" t="s">
        <v>114</v>
      </c>
      <c r="E404" s="116" t="s">
        <v>659</v>
      </c>
      <c r="F404" s="117" t="s">
        <v>660</v>
      </c>
      <c r="G404" s="118" t="s">
        <v>415</v>
      </c>
      <c r="H404" s="119">
        <v>746</v>
      </c>
      <c r="I404" s="120"/>
      <c r="J404" s="121">
        <f>ROUND(I404*H404,2)</f>
        <v>0</v>
      </c>
      <c r="K404" s="122"/>
      <c r="L404" s="28"/>
      <c r="M404" s="123" t="s">
        <v>3</v>
      </c>
      <c r="N404" s="124" t="s">
        <v>42</v>
      </c>
      <c r="P404" s="125">
        <f>O404*H404</f>
        <v>0</v>
      </c>
      <c r="Q404" s="125">
        <v>0</v>
      </c>
      <c r="R404" s="125">
        <f>Q404*H404</f>
        <v>0</v>
      </c>
      <c r="S404" s="125">
        <v>0</v>
      </c>
      <c r="T404" s="126">
        <f>S404*H404</f>
        <v>0</v>
      </c>
      <c r="AR404" s="127" t="s">
        <v>122</v>
      </c>
      <c r="AT404" s="127" t="s">
        <v>114</v>
      </c>
      <c r="AU404" s="127" t="s">
        <v>78</v>
      </c>
      <c r="AY404" s="13" t="s">
        <v>113</v>
      </c>
      <c r="BE404" s="128">
        <f>IF(N404="základní",J404,0)</f>
        <v>0</v>
      </c>
      <c r="BF404" s="128">
        <f>IF(N404="snížená",J404,0)</f>
        <v>0</v>
      </c>
      <c r="BG404" s="128">
        <f>IF(N404="zákl. přenesená",J404,0)</f>
        <v>0</v>
      </c>
      <c r="BH404" s="128">
        <f>IF(N404="sníž. přenesená",J404,0)</f>
        <v>0</v>
      </c>
      <c r="BI404" s="128">
        <f>IF(N404="nulová",J404,0)</f>
        <v>0</v>
      </c>
      <c r="BJ404" s="13" t="s">
        <v>78</v>
      </c>
      <c r="BK404" s="128">
        <f>ROUND(I404*H404,2)</f>
        <v>0</v>
      </c>
      <c r="BL404" s="13" t="s">
        <v>122</v>
      </c>
      <c r="BM404" s="127" t="s">
        <v>661</v>
      </c>
    </row>
    <row r="405" spans="2:65" s="1" customFormat="1" ht="11.25">
      <c r="B405" s="28"/>
      <c r="D405" s="129" t="s">
        <v>119</v>
      </c>
      <c r="F405" s="130" t="s">
        <v>660</v>
      </c>
      <c r="I405" s="131"/>
      <c r="L405" s="28"/>
      <c r="M405" s="132"/>
      <c r="T405" s="49"/>
      <c r="AT405" s="13" t="s">
        <v>119</v>
      </c>
      <c r="AU405" s="13" t="s">
        <v>78</v>
      </c>
    </row>
    <row r="406" spans="2:65" s="1" customFormat="1" ht="16.5" customHeight="1">
      <c r="B406" s="114"/>
      <c r="C406" s="115" t="s">
        <v>394</v>
      </c>
      <c r="D406" s="115" t="s">
        <v>114</v>
      </c>
      <c r="E406" s="116" t="s">
        <v>662</v>
      </c>
      <c r="F406" s="117" t="s">
        <v>663</v>
      </c>
      <c r="G406" s="118" t="s">
        <v>131</v>
      </c>
      <c r="H406" s="119">
        <v>12</v>
      </c>
      <c r="I406" s="120"/>
      <c r="J406" s="121">
        <f>ROUND(I406*H406,2)</f>
        <v>0</v>
      </c>
      <c r="K406" s="122"/>
      <c r="L406" s="28"/>
      <c r="M406" s="123" t="s">
        <v>3</v>
      </c>
      <c r="N406" s="124" t="s">
        <v>42</v>
      </c>
      <c r="P406" s="125">
        <f>O406*H406</f>
        <v>0</v>
      </c>
      <c r="Q406" s="125">
        <v>0</v>
      </c>
      <c r="R406" s="125">
        <f>Q406*H406</f>
        <v>0</v>
      </c>
      <c r="S406" s="125">
        <v>0</v>
      </c>
      <c r="T406" s="126">
        <f>S406*H406</f>
        <v>0</v>
      </c>
      <c r="AR406" s="127" t="s">
        <v>122</v>
      </c>
      <c r="AT406" s="127" t="s">
        <v>114</v>
      </c>
      <c r="AU406" s="127" t="s">
        <v>78</v>
      </c>
      <c r="AY406" s="13" t="s">
        <v>113</v>
      </c>
      <c r="BE406" s="128">
        <f>IF(N406="základní",J406,0)</f>
        <v>0</v>
      </c>
      <c r="BF406" s="128">
        <f>IF(N406="snížená",J406,0)</f>
        <v>0</v>
      </c>
      <c r="BG406" s="128">
        <f>IF(N406="zákl. přenesená",J406,0)</f>
        <v>0</v>
      </c>
      <c r="BH406" s="128">
        <f>IF(N406="sníž. přenesená",J406,0)</f>
        <v>0</v>
      </c>
      <c r="BI406" s="128">
        <f>IF(N406="nulová",J406,0)</f>
        <v>0</v>
      </c>
      <c r="BJ406" s="13" t="s">
        <v>78</v>
      </c>
      <c r="BK406" s="128">
        <f>ROUND(I406*H406,2)</f>
        <v>0</v>
      </c>
      <c r="BL406" s="13" t="s">
        <v>122</v>
      </c>
      <c r="BM406" s="127" t="s">
        <v>664</v>
      </c>
    </row>
    <row r="407" spans="2:65" s="1" customFormat="1" ht="11.25">
      <c r="B407" s="28"/>
      <c r="D407" s="129" t="s">
        <v>119</v>
      </c>
      <c r="F407" s="130" t="s">
        <v>663</v>
      </c>
      <c r="I407" s="131"/>
      <c r="L407" s="28"/>
      <c r="M407" s="132"/>
      <c r="T407" s="49"/>
      <c r="AT407" s="13" t="s">
        <v>119</v>
      </c>
      <c r="AU407" s="13" t="s">
        <v>78</v>
      </c>
    </row>
    <row r="408" spans="2:65" s="1" customFormat="1" ht="16.5" customHeight="1">
      <c r="B408" s="114"/>
      <c r="C408" s="115" t="s">
        <v>665</v>
      </c>
      <c r="D408" s="115" t="s">
        <v>114</v>
      </c>
      <c r="E408" s="116" t="s">
        <v>666</v>
      </c>
      <c r="F408" s="117" t="s">
        <v>667</v>
      </c>
      <c r="G408" s="118" t="s">
        <v>415</v>
      </c>
      <c r="H408" s="119">
        <v>16.2</v>
      </c>
      <c r="I408" s="120"/>
      <c r="J408" s="121">
        <f>ROUND(I408*H408,2)</f>
        <v>0</v>
      </c>
      <c r="K408" s="122"/>
      <c r="L408" s="28"/>
      <c r="M408" s="123" t="s">
        <v>3</v>
      </c>
      <c r="N408" s="124" t="s">
        <v>42</v>
      </c>
      <c r="P408" s="125">
        <f>O408*H408</f>
        <v>0</v>
      </c>
      <c r="Q408" s="125">
        <v>0</v>
      </c>
      <c r="R408" s="125">
        <f>Q408*H408</f>
        <v>0</v>
      </c>
      <c r="S408" s="125">
        <v>0</v>
      </c>
      <c r="T408" s="126">
        <f>S408*H408</f>
        <v>0</v>
      </c>
      <c r="AR408" s="127" t="s">
        <v>122</v>
      </c>
      <c r="AT408" s="127" t="s">
        <v>114</v>
      </c>
      <c r="AU408" s="127" t="s">
        <v>78</v>
      </c>
      <c r="AY408" s="13" t="s">
        <v>113</v>
      </c>
      <c r="BE408" s="128">
        <f>IF(N408="základní",J408,0)</f>
        <v>0</v>
      </c>
      <c r="BF408" s="128">
        <f>IF(N408="snížená",J408,0)</f>
        <v>0</v>
      </c>
      <c r="BG408" s="128">
        <f>IF(N408="zákl. přenesená",J408,0)</f>
        <v>0</v>
      </c>
      <c r="BH408" s="128">
        <f>IF(N408="sníž. přenesená",J408,0)</f>
        <v>0</v>
      </c>
      <c r="BI408" s="128">
        <f>IF(N408="nulová",J408,0)</f>
        <v>0</v>
      </c>
      <c r="BJ408" s="13" t="s">
        <v>78</v>
      </c>
      <c r="BK408" s="128">
        <f>ROUND(I408*H408,2)</f>
        <v>0</v>
      </c>
      <c r="BL408" s="13" t="s">
        <v>122</v>
      </c>
      <c r="BM408" s="127" t="s">
        <v>668</v>
      </c>
    </row>
    <row r="409" spans="2:65" s="1" customFormat="1" ht="11.25">
      <c r="B409" s="28"/>
      <c r="D409" s="129" t="s">
        <v>119</v>
      </c>
      <c r="F409" s="130" t="s">
        <v>667</v>
      </c>
      <c r="I409" s="131"/>
      <c r="L409" s="28"/>
      <c r="M409" s="132"/>
      <c r="T409" s="49"/>
      <c r="AT409" s="13" t="s">
        <v>119</v>
      </c>
      <c r="AU409" s="13" t="s">
        <v>78</v>
      </c>
    </row>
    <row r="410" spans="2:65" s="1" customFormat="1" ht="16.5" customHeight="1">
      <c r="B410" s="114"/>
      <c r="C410" s="115" t="s">
        <v>398</v>
      </c>
      <c r="D410" s="115" t="s">
        <v>114</v>
      </c>
      <c r="E410" s="116" t="s">
        <v>669</v>
      </c>
      <c r="F410" s="117" t="s">
        <v>670</v>
      </c>
      <c r="G410" s="118" t="s">
        <v>127</v>
      </c>
      <c r="H410" s="119">
        <v>72</v>
      </c>
      <c r="I410" s="120"/>
      <c r="J410" s="121">
        <f>ROUND(I410*H410,2)</f>
        <v>0</v>
      </c>
      <c r="K410" s="122"/>
      <c r="L410" s="28"/>
      <c r="M410" s="123" t="s">
        <v>3</v>
      </c>
      <c r="N410" s="124" t="s">
        <v>42</v>
      </c>
      <c r="P410" s="125">
        <f>O410*H410</f>
        <v>0</v>
      </c>
      <c r="Q410" s="125">
        <v>0</v>
      </c>
      <c r="R410" s="125">
        <f>Q410*H410</f>
        <v>0</v>
      </c>
      <c r="S410" s="125">
        <v>0</v>
      </c>
      <c r="T410" s="126">
        <f>S410*H410</f>
        <v>0</v>
      </c>
      <c r="AR410" s="127" t="s">
        <v>122</v>
      </c>
      <c r="AT410" s="127" t="s">
        <v>114</v>
      </c>
      <c r="AU410" s="127" t="s">
        <v>78</v>
      </c>
      <c r="AY410" s="13" t="s">
        <v>113</v>
      </c>
      <c r="BE410" s="128">
        <f>IF(N410="základní",J410,0)</f>
        <v>0</v>
      </c>
      <c r="BF410" s="128">
        <f>IF(N410="snížená",J410,0)</f>
        <v>0</v>
      </c>
      <c r="BG410" s="128">
        <f>IF(N410="zákl. přenesená",J410,0)</f>
        <v>0</v>
      </c>
      <c r="BH410" s="128">
        <f>IF(N410="sníž. přenesená",J410,0)</f>
        <v>0</v>
      </c>
      <c r="BI410" s="128">
        <f>IF(N410="nulová",J410,0)</f>
        <v>0</v>
      </c>
      <c r="BJ410" s="13" t="s">
        <v>78</v>
      </c>
      <c r="BK410" s="128">
        <f>ROUND(I410*H410,2)</f>
        <v>0</v>
      </c>
      <c r="BL410" s="13" t="s">
        <v>122</v>
      </c>
      <c r="BM410" s="127" t="s">
        <v>671</v>
      </c>
    </row>
    <row r="411" spans="2:65" s="1" customFormat="1" ht="11.25">
      <c r="B411" s="28"/>
      <c r="D411" s="129" t="s">
        <v>119</v>
      </c>
      <c r="F411" s="130" t="s">
        <v>670</v>
      </c>
      <c r="I411" s="131"/>
      <c r="L411" s="28"/>
      <c r="M411" s="132"/>
      <c r="T411" s="49"/>
      <c r="AT411" s="13" t="s">
        <v>119</v>
      </c>
      <c r="AU411" s="13" t="s">
        <v>78</v>
      </c>
    </row>
    <row r="412" spans="2:65" s="1" customFormat="1" ht="16.5" customHeight="1">
      <c r="B412" s="114"/>
      <c r="C412" s="115" t="s">
        <v>672</v>
      </c>
      <c r="D412" s="115" t="s">
        <v>114</v>
      </c>
      <c r="E412" s="116" t="s">
        <v>673</v>
      </c>
      <c r="F412" s="117" t="s">
        <v>674</v>
      </c>
      <c r="G412" s="118" t="s">
        <v>370</v>
      </c>
      <c r="H412" s="119">
        <v>306</v>
      </c>
      <c r="I412" s="120"/>
      <c r="J412" s="121">
        <f>ROUND(I412*H412,2)</f>
        <v>0</v>
      </c>
      <c r="K412" s="122"/>
      <c r="L412" s="28"/>
      <c r="M412" s="123" t="s">
        <v>3</v>
      </c>
      <c r="N412" s="124" t="s">
        <v>42</v>
      </c>
      <c r="P412" s="125">
        <f>O412*H412</f>
        <v>0</v>
      </c>
      <c r="Q412" s="125">
        <v>0</v>
      </c>
      <c r="R412" s="125">
        <f>Q412*H412</f>
        <v>0</v>
      </c>
      <c r="S412" s="125">
        <v>0</v>
      </c>
      <c r="T412" s="126">
        <f>S412*H412</f>
        <v>0</v>
      </c>
      <c r="AR412" s="127" t="s">
        <v>122</v>
      </c>
      <c r="AT412" s="127" t="s">
        <v>114</v>
      </c>
      <c r="AU412" s="127" t="s">
        <v>78</v>
      </c>
      <c r="AY412" s="13" t="s">
        <v>113</v>
      </c>
      <c r="BE412" s="128">
        <f>IF(N412="základní",J412,0)</f>
        <v>0</v>
      </c>
      <c r="BF412" s="128">
        <f>IF(N412="snížená",J412,0)</f>
        <v>0</v>
      </c>
      <c r="BG412" s="128">
        <f>IF(N412="zákl. přenesená",J412,0)</f>
        <v>0</v>
      </c>
      <c r="BH412" s="128">
        <f>IF(N412="sníž. přenesená",J412,0)</f>
        <v>0</v>
      </c>
      <c r="BI412" s="128">
        <f>IF(N412="nulová",J412,0)</f>
        <v>0</v>
      </c>
      <c r="BJ412" s="13" t="s">
        <v>78</v>
      </c>
      <c r="BK412" s="128">
        <f>ROUND(I412*H412,2)</f>
        <v>0</v>
      </c>
      <c r="BL412" s="13" t="s">
        <v>122</v>
      </c>
      <c r="BM412" s="127" t="s">
        <v>675</v>
      </c>
    </row>
    <row r="413" spans="2:65" s="1" customFormat="1" ht="11.25">
      <c r="B413" s="28"/>
      <c r="D413" s="129" t="s">
        <v>119</v>
      </c>
      <c r="F413" s="130" t="s">
        <v>674</v>
      </c>
      <c r="I413" s="131"/>
      <c r="L413" s="28"/>
      <c r="M413" s="132"/>
      <c r="T413" s="49"/>
      <c r="AT413" s="13" t="s">
        <v>119</v>
      </c>
      <c r="AU413" s="13" t="s">
        <v>78</v>
      </c>
    </row>
    <row r="414" spans="2:65" s="1" customFormat="1" ht="16.5" customHeight="1">
      <c r="B414" s="114"/>
      <c r="C414" s="115" t="s">
        <v>401</v>
      </c>
      <c r="D414" s="115" t="s">
        <v>114</v>
      </c>
      <c r="E414" s="116" t="s">
        <v>676</v>
      </c>
      <c r="F414" s="117" t="s">
        <v>677</v>
      </c>
      <c r="G414" s="118" t="s">
        <v>370</v>
      </c>
      <c r="H414" s="119">
        <v>228</v>
      </c>
      <c r="I414" s="120"/>
      <c r="J414" s="121">
        <f>ROUND(I414*H414,2)</f>
        <v>0</v>
      </c>
      <c r="K414" s="122"/>
      <c r="L414" s="28"/>
      <c r="M414" s="123" t="s">
        <v>3</v>
      </c>
      <c r="N414" s="124" t="s">
        <v>42</v>
      </c>
      <c r="P414" s="125">
        <f>O414*H414</f>
        <v>0</v>
      </c>
      <c r="Q414" s="125">
        <v>0</v>
      </c>
      <c r="R414" s="125">
        <f>Q414*H414</f>
        <v>0</v>
      </c>
      <c r="S414" s="125">
        <v>0</v>
      </c>
      <c r="T414" s="126">
        <f>S414*H414</f>
        <v>0</v>
      </c>
      <c r="AR414" s="127" t="s">
        <v>122</v>
      </c>
      <c r="AT414" s="127" t="s">
        <v>114</v>
      </c>
      <c r="AU414" s="127" t="s">
        <v>78</v>
      </c>
      <c r="AY414" s="13" t="s">
        <v>113</v>
      </c>
      <c r="BE414" s="128">
        <f>IF(N414="základní",J414,0)</f>
        <v>0</v>
      </c>
      <c r="BF414" s="128">
        <f>IF(N414="snížená",J414,0)</f>
        <v>0</v>
      </c>
      <c r="BG414" s="128">
        <f>IF(N414="zákl. přenesená",J414,0)</f>
        <v>0</v>
      </c>
      <c r="BH414" s="128">
        <f>IF(N414="sníž. přenesená",J414,0)</f>
        <v>0</v>
      </c>
      <c r="BI414" s="128">
        <f>IF(N414="nulová",J414,0)</f>
        <v>0</v>
      </c>
      <c r="BJ414" s="13" t="s">
        <v>78</v>
      </c>
      <c r="BK414" s="128">
        <f>ROUND(I414*H414,2)</f>
        <v>0</v>
      </c>
      <c r="BL414" s="13" t="s">
        <v>122</v>
      </c>
      <c r="BM414" s="127" t="s">
        <v>678</v>
      </c>
    </row>
    <row r="415" spans="2:65" s="1" customFormat="1" ht="11.25">
      <c r="B415" s="28"/>
      <c r="D415" s="129" t="s">
        <v>119</v>
      </c>
      <c r="F415" s="130" t="s">
        <v>677</v>
      </c>
      <c r="I415" s="131"/>
      <c r="L415" s="28"/>
      <c r="M415" s="133"/>
      <c r="N415" s="134"/>
      <c r="O415" s="134"/>
      <c r="P415" s="134"/>
      <c r="Q415" s="134"/>
      <c r="R415" s="134"/>
      <c r="S415" s="134"/>
      <c r="T415" s="135"/>
      <c r="AT415" s="13" t="s">
        <v>119</v>
      </c>
      <c r="AU415" s="13" t="s">
        <v>78</v>
      </c>
    </row>
    <row r="416" spans="2:65" s="1" customFormat="1" ht="6.95" customHeight="1">
      <c r="B416" s="37"/>
      <c r="C416" s="38"/>
      <c r="D416" s="38"/>
      <c r="E416" s="38"/>
      <c r="F416" s="38"/>
      <c r="G416" s="38"/>
      <c r="H416" s="38"/>
      <c r="I416" s="38"/>
      <c r="J416" s="38"/>
      <c r="K416" s="38"/>
      <c r="L416" s="28"/>
    </row>
  </sheetData>
  <autoFilter ref="C88:K415" xr:uid="{00000000-0009-0000-0000-000001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Header>&amp;C&amp;"Verdana"&amp;7&amp;K000000 SŽ: Interní&amp;1#_x000D_</oddHead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2.75"/>
  <cols>
    <col min="1" max="1" width="8.33203125" style="136" customWidth="1"/>
    <col min="2" max="2" width="1.6640625" style="136" customWidth="1"/>
    <col min="3" max="4" width="5" style="136" customWidth="1"/>
    <col min="5" max="5" width="11.6640625" style="136" customWidth="1"/>
    <col min="6" max="6" width="9.1640625" style="136" customWidth="1"/>
    <col min="7" max="7" width="5" style="136" customWidth="1"/>
    <col min="8" max="8" width="77.83203125" style="136" customWidth="1"/>
    <col min="9" max="10" width="20" style="136" customWidth="1"/>
    <col min="11" max="11" width="1.6640625" style="136" customWidth="1"/>
  </cols>
  <sheetData>
    <row r="1" spans="2:11" customFormat="1" ht="37.5" customHeight="1"/>
    <row r="2" spans="2:11" customFormat="1" ht="7.5" customHeight="1">
      <c r="B2" s="137"/>
      <c r="C2" s="138"/>
      <c r="D2" s="138"/>
      <c r="E2" s="138"/>
      <c r="F2" s="138"/>
      <c r="G2" s="138"/>
      <c r="H2" s="138"/>
      <c r="I2" s="138"/>
      <c r="J2" s="138"/>
      <c r="K2" s="139"/>
    </row>
    <row r="3" spans="2:11" s="11" customFormat="1" ht="45" customHeight="1">
      <c r="B3" s="140"/>
      <c r="C3" s="265" t="s">
        <v>679</v>
      </c>
      <c r="D3" s="265"/>
      <c r="E3" s="265"/>
      <c r="F3" s="265"/>
      <c r="G3" s="265"/>
      <c r="H3" s="265"/>
      <c r="I3" s="265"/>
      <c r="J3" s="265"/>
      <c r="K3" s="141"/>
    </row>
    <row r="4" spans="2:11" customFormat="1" ht="25.5" customHeight="1">
      <c r="B4" s="142"/>
      <c r="C4" s="264" t="s">
        <v>680</v>
      </c>
      <c r="D4" s="264"/>
      <c r="E4" s="264"/>
      <c r="F4" s="264"/>
      <c r="G4" s="264"/>
      <c r="H4" s="264"/>
      <c r="I4" s="264"/>
      <c r="J4" s="264"/>
      <c r="K4" s="143"/>
    </row>
    <row r="5" spans="2:11" customFormat="1" ht="5.25" customHeight="1">
      <c r="B5" s="142"/>
      <c r="C5" s="144"/>
      <c r="D5" s="144"/>
      <c r="E5" s="144"/>
      <c r="F5" s="144"/>
      <c r="G5" s="144"/>
      <c r="H5" s="144"/>
      <c r="I5" s="144"/>
      <c r="J5" s="144"/>
      <c r="K5" s="143"/>
    </row>
    <row r="6" spans="2:11" customFormat="1" ht="15" customHeight="1">
      <c r="B6" s="142"/>
      <c r="C6" s="263" t="s">
        <v>681</v>
      </c>
      <c r="D6" s="263"/>
      <c r="E6" s="263"/>
      <c r="F6" s="263"/>
      <c r="G6" s="263"/>
      <c r="H6" s="263"/>
      <c r="I6" s="263"/>
      <c r="J6" s="263"/>
      <c r="K6" s="143"/>
    </row>
    <row r="7" spans="2:11" customFormat="1" ht="15" customHeight="1">
      <c r="B7" s="146"/>
      <c r="C7" s="263" t="s">
        <v>682</v>
      </c>
      <c r="D7" s="263"/>
      <c r="E7" s="263"/>
      <c r="F7" s="263"/>
      <c r="G7" s="263"/>
      <c r="H7" s="263"/>
      <c r="I7" s="263"/>
      <c r="J7" s="263"/>
      <c r="K7" s="143"/>
    </row>
    <row r="8" spans="2:11" customFormat="1" ht="12.75" customHeight="1">
      <c r="B8" s="146"/>
      <c r="C8" s="145"/>
      <c r="D8" s="145"/>
      <c r="E8" s="145"/>
      <c r="F8" s="145"/>
      <c r="G8" s="145"/>
      <c r="H8" s="145"/>
      <c r="I8" s="145"/>
      <c r="J8" s="145"/>
      <c r="K8" s="143"/>
    </row>
    <row r="9" spans="2:11" customFormat="1" ht="15" customHeight="1">
      <c r="B9" s="146"/>
      <c r="C9" s="263" t="s">
        <v>683</v>
      </c>
      <c r="D9" s="263"/>
      <c r="E9" s="263"/>
      <c r="F9" s="263"/>
      <c r="G9" s="263"/>
      <c r="H9" s="263"/>
      <c r="I9" s="263"/>
      <c r="J9" s="263"/>
      <c r="K9" s="143"/>
    </row>
    <row r="10" spans="2:11" customFormat="1" ht="15" customHeight="1">
      <c r="B10" s="146"/>
      <c r="C10" s="145"/>
      <c r="D10" s="263" t="s">
        <v>684</v>
      </c>
      <c r="E10" s="263"/>
      <c r="F10" s="263"/>
      <c r="G10" s="263"/>
      <c r="H10" s="263"/>
      <c r="I10" s="263"/>
      <c r="J10" s="263"/>
      <c r="K10" s="143"/>
    </row>
    <row r="11" spans="2:11" customFormat="1" ht="15" customHeight="1">
      <c r="B11" s="146"/>
      <c r="C11" s="147"/>
      <c r="D11" s="263" t="s">
        <v>685</v>
      </c>
      <c r="E11" s="263"/>
      <c r="F11" s="263"/>
      <c r="G11" s="263"/>
      <c r="H11" s="263"/>
      <c r="I11" s="263"/>
      <c r="J11" s="263"/>
      <c r="K11" s="143"/>
    </row>
    <row r="12" spans="2:11" customFormat="1" ht="15" customHeight="1">
      <c r="B12" s="146"/>
      <c r="C12" s="147"/>
      <c r="D12" s="145"/>
      <c r="E12" s="145"/>
      <c r="F12" s="145"/>
      <c r="G12" s="145"/>
      <c r="H12" s="145"/>
      <c r="I12" s="145"/>
      <c r="J12" s="145"/>
      <c r="K12" s="143"/>
    </row>
    <row r="13" spans="2:11" customFormat="1" ht="15" customHeight="1">
      <c r="B13" s="146"/>
      <c r="C13" s="147"/>
      <c r="D13" s="148" t="s">
        <v>686</v>
      </c>
      <c r="E13" s="145"/>
      <c r="F13" s="145"/>
      <c r="G13" s="145"/>
      <c r="H13" s="145"/>
      <c r="I13" s="145"/>
      <c r="J13" s="145"/>
      <c r="K13" s="143"/>
    </row>
    <row r="14" spans="2:11" customFormat="1" ht="12.75" customHeight="1">
      <c r="B14" s="146"/>
      <c r="C14" s="147"/>
      <c r="D14" s="147"/>
      <c r="E14" s="147"/>
      <c r="F14" s="147"/>
      <c r="G14" s="147"/>
      <c r="H14" s="147"/>
      <c r="I14" s="147"/>
      <c r="J14" s="147"/>
      <c r="K14" s="143"/>
    </row>
    <row r="15" spans="2:11" customFormat="1" ht="15" customHeight="1">
      <c r="B15" s="146"/>
      <c r="C15" s="147"/>
      <c r="D15" s="263" t="s">
        <v>687</v>
      </c>
      <c r="E15" s="263"/>
      <c r="F15" s="263"/>
      <c r="G15" s="263"/>
      <c r="H15" s="263"/>
      <c r="I15" s="263"/>
      <c r="J15" s="263"/>
      <c r="K15" s="143"/>
    </row>
    <row r="16" spans="2:11" customFormat="1" ht="15" customHeight="1">
      <c r="B16" s="146"/>
      <c r="C16" s="147"/>
      <c r="D16" s="263" t="s">
        <v>688</v>
      </c>
      <c r="E16" s="263"/>
      <c r="F16" s="263"/>
      <c r="G16" s="263"/>
      <c r="H16" s="263"/>
      <c r="I16" s="263"/>
      <c r="J16" s="263"/>
      <c r="K16" s="143"/>
    </row>
    <row r="17" spans="2:11" customFormat="1" ht="15" customHeight="1">
      <c r="B17" s="146"/>
      <c r="C17" s="147"/>
      <c r="D17" s="263" t="s">
        <v>689</v>
      </c>
      <c r="E17" s="263"/>
      <c r="F17" s="263"/>
      <c r="G17" s="263"/>
      <c r="H17" s="263"/>
      <c r="I17" s="263"/>
      <c r="J17" s="263"/>
      <c r="K17" s="143"/>
    </row>
    <row r="18" spans="2:11" customFormat="1" ht="15" customHeight="1">
      <c r="B18" s="146"/>
      <c r="C18" s="147"/>
      <c r="D18" s="147"/>
      <c r="E18" s="149" t="s">
        <v>77</v>
      </c>
      <c r="F18" s="263" t="s">
        <v>690</v>
      </c>
      <c r="G18" s="263"/>
      <c r="H18" s="263"/>
      <c r="I18" s="263"/>
      <c r="J18" s="263"/>
      <c r="K18" s="143"/>
    </row>
    <row r="19" spans="2:11" customFormat="1" ht="15" customHeight="1">
      <c r="B19" s="146"/>
      <c r="C19" s="147"/>
      <c r="D19" s="147"/>
      <c r="E19" s="149" t="s">
        <v>691</v>
      </c>
      <c r="F19" s="263" t="s">
        <v>692</v>
      </c>
      <c r="G19" s="263"/>
      <c r="H19" s="263"/>
      <c r="I19" s="263"/>
      <c r="J19" s="263"/>
      <c r="K19" s="143"/>
    </row>
    <row r="20" spans="2:11" customFormat="1" ht="15" customHeight="1">
      <c r="B20" s="146"/>
      <c r="C20" s="147"/>
      <c r="D20" s="147"/>
      <c r="E20" s="149" t="s">
        <v>693</v>
      </c>
      <c r="F20" s="263" t="s">
        <v>694</v>
      </c>
      <c r="G20" s="263"/>
      <c r="H20" s="263"/>
      <c r="I20" s="263"/>
      <c r="J20" s="263"/>
      <c r="K20" s="143"/>
    </row>
    <row r="21" spans="2:11" customFormat="1" ht="15" customHeight="1">
      <c r="B21" s="146"/>
      <c r="C21" s="147"/>
      <c r="D21" s="147"/>
      <c r="E21" s="149" t="s">
        <v>695</v>
      </c>
      <c r="F21" s="263" t="s">
        <v>696</v>
      </c>
      <c r="G21" s="263"/>
      <c r="H21" s="263"/>
      <c r="I21" s="263"/>
      <c r="J21" s="263"/>
      <c r="K21" s="143"/>
    </row>
    <row r="22" spans="2:11" customFormat="1" ht="15" customHeight="1">
      <c r="B22" s="146"/>
      <c r="C22" s="147"/>
      <c r="D22" s="147"/>
      <c r="E22" s="149" t="s">
        <v>697</v>
      </c>
      <c r="F22" s="263" t="s">
        <v>698</v>
      </c>
      <c r="G22" s="263"/>
      <c r="H22" s="263"/>
      <c r="I22" s="263"/>
      <c r="J22" s="263"/>
      <c r="K22" s="143"/>
    </row>
    <row r="23" spans="2:11" customFormat="1" ht="15" customHeight="1">
      <c r="B23" s="146"/>
      <c r="C23" s="147"/>
      <c r="D23" s="147"/>
      <c r="E23" s="149" t="s">
        <v>699</v>
      </c>
      <c r="F23" s="263" t="s">
        <v>700</v>
      </c>
      <c r="G23" s="263"/>
      <c r="H23" s="263"/>
      <c r="I23" s="263"/>
      <c r="J23" s="263"/>
      <c r="K23" s="143"/>
    </row>
    <row r="24" spans="2:11" customFormat="1" ht="12.75" customHeight="1">
      <c r="B24" s="146"/>
      <c r="C24" s="147"/>
      <c r="D24" s="147"/>
      <c r="E24" s="147"/>
      <c r="F24" s="147"/>
      <c r="G24" s="147"/>
      <c r="H24" s="147"/>
      <c r="I24" s="147"/>
      <c r="J24" s="147"/>
      <c r="K24" s="143"/>
    </row>
    <row r="25" spans="2:11" customFormat="1" ht="15" customHeight="1">
      <c r="B25" s="146"/>
      <c r="C25" s="263" t="s">
        <v>701</v>
      </c>
      <c r="D25" s="263"/>
      <c r="E25" s="263"/>
      <c r="F25" s="263"/>
      <c r="G25" s="263"/>
      <c r="H25" s="263"/>
      <c r="I25" s="263"/>
      <c r="J25" s="263"/>
      <c r="K25" s="143"/>
    </row>
    <row r="26" spans="2:11" customFormat="1" ht="15" customHeight="1">
      <c r="B26" s="146"/>
      <c r="C26" s="263" t="s">
        <v>702</v>
      </c>
      <c r="D26" s="263"/>
      <c r="E26" s="263"/>
      <c r="F26" s="263"/>
      <c r="G26" s="263"/>
      <c r="H26" s="263"/>
      <c r="I26" s="263"/>
      <c r="J26" s="263"/>
      <c r="K26" s="143"/>
    </row>
    <row r="27" spans="2:11" customFormat="1" ht="15" customHeight="1">
      <c r="B27" s="146"/>
      <c r="C27" s="145"/>
      <c r="D27" s="263" t="s">
        <v>703</v>
      </c>
      <c r="E27" s="263"/>
      <c r="F27" s="263"/>
      <c r="G27" s="263"/>
      <c r="H27" s="263"/>
      <c r="I27" s="263"/>
      <c r="J27" s="263"/>
      <c r="K27" s="143"/>
    </row>
    <row r="28" spans="2:11" customFormat="1" ht="15" customHeight="1">
      <c r="B28" s="146"/>
      <c r="C28" s="147"/>
      <c r="D28" s="263" t="s">
        <v>704</v>
      </c>
      <c r="E28" s="263"/>
      <c r="F28" s="263"/>
      <c r="G28" s="263"/>
      <c r="H28" s="263"/>
      <c r="I28" s="263"/>
      <c r="J28" s="263"/>
      <c r="K28" s="143"/>
    </row>
    <row r="29" spans="2:11" customFormat="1" ht="12.75" customHeight="1">
      <c r="B29" s="146"/>
      <c r="C29" s="147"/>
      <c r="D29" s="147"/>
      <c r="E29" s="147"/>
      <c r="F29" s="147"/>
      <c r="G29" s="147"/>
      <c r="H29" s="147"/>
      <c r="I29" s="147"/>
      <c r="J29" s="147"/>
      <c r="K29" s="143"/>
    </row>
    <row r="30" spans="2:11" customFormat="1" ht="15" customHeight="1">
      <c r="B30" s="146"/>
      <c r="C30" s="147"/>
      <c r="D30" s="263" t="s">
        <v>705</v>
      </c>
      <c r="E30" s="263"/>
      <c r="F30" s="263"/>
      <c r="G30" s="263"/>
      <c r="H30" s="263"/>
      <c r="I30" s="263"/>
      <c r="J30" s="263"/>
      <c r="K30" s="143"/>
    </row>
    <row r="31" spans="2:11" customFormat="1" ht="15" customHeight="1">
      <c r="B31" s="146"/>
      <c r="C31" s="147"/>
      <c r="D31" s="263" t="s">
        <v>706</v>
      </c>
      <c r="E31" s="263"/>
      <c r="F31" s="263"/>
      <c r="G31" s="263"/>
      <c r="H31" s="263"/>
      <c r="I31" s="263"/>
      <c r="J31" s="263"/>
      <c r="K31" s="143"/>
    </row>
    <row r="32" spans="2:11" customFormat="1" ht="12.75" customHeight="1">
      <c r="B32" s="146"/>
      <c r="C32" s="147"/>
      <c r="D32" s="147"/>
      <c r="E32" s="147"/>
      <c r="F32" s="147"/>
      <c r="G32" s="147"/>
      <c r="H32" s="147"/>
      <c r="I32" s="147"/>
      <c r="J32" s="147"/>
      <c r="K32" s="143"/>
    </row>
    <row r="33" spans="2:11" customFormat="1" ht="15" customHeight="1">
      <c r="B33" s="146"/>
      <c r="C33" s="147"/>
      <c r="D33" s="263" t="s">
        <v>707</v>
      </c>
      <c r="E33" s="263"/>
      <c r="F33" s="263"/>
      <c r="G33" s="263"/>
      <c r="H33" s="263"/>
      <c r="I33" s="263"/>
      <c r="J33" s="263"/>
      <c r="K33" s="143"/>
    </row>
    <row r="34" spans="2:11" customFormat="1" ht="15" customHeight="1">
      <c r="B34" s="146"/>
      <c r="C34" s="147"/>
      <c r="D34" s="263" t="s">
        <v>708</v>
      </c>
      <c r="E34" s="263"/>
      <c r="F34" s="263"/>
      <c r="G34" s="263"/>
      <c r="H34" s="263"/>
      <c r="I34" s="263"/>
      <c r="J34" s="263"/>
      <c r="K34" s="143"/>
    </row>
    <row r="35" spans="2:11" customFormat="1" ht="15" customHeight="1">
      <c r="B35" s="146"/>
      <c r="C35" s="147"/>
      <c r="D35" s="263" t="s">
        <v>709</v>
      </c>
      <c r="E35" s="263"/>
      <c r="F35" s="263"/>
      <c r="G35" s="263"/>
      <c r="H35" s="263"/>
      <c r="I35" s="263"/>
      <c r="J35" s="263"/>
      <c r="K35" s="143"/>
    </row>
    <row r="36" spans="2:11" customFormat="1" ht="15" customHeight="1">
      <c r="B36" s="146"/>
      <c r="C36" s="147"/>
      <c r="D36" s="145"/>
      <c r="E36" s="148" t="s">
        <v>99</v>
      </c>
      <c r="F36" s="145"/>
      <c r="G36" s="263" t="s">
        <v>710</v>
      </c>
      <c r="H36" s="263"/>
      <c r="I36" s="263"/>
      <c r="J36" s="263"/>
      <c r="K36" s="143"/>
    </row>
    <row r="37" spans="2:11" customFormat="1" ht="30.75" customHeight="1">
      <c r="B37" s="146"/>
      <c r="C37" s="147"/>
      <c r="D37" s="145"/>
      <c r="E37" s="148" t="s">
        <v>711</v>
      </c>
      <c r="F37" s="145"/>
      <c r="G37" s="263" t="s">
        <v>712</v>
      </c>
      <c r="H37" s="263"/>
      <c r="I37" s="263"/>
      <c r="J37" s="263"/>
      <c r="K37" s="143"/>
    </row>
    <row r="38" spans="2:11" customFormat="1" ht="15" customHeight="1">
      <c r="B38" s="146"/>
      <c r="C38" s="147"/>
      <c r="D38" s="145"/>
      <c r="E38" s="148" t="s">
        <v>52</v>
      </c>
      <c r="F38" s="145"/>
      <c r="G38" s="263" t="s">
        <v>713</v>
      </c>
      <c r="H38" s="263"/>
      <c r="I38" s="263"/>
      <c r="J38" s="263"/>
      <c r="K38" s="143"/>
    </row>
    <row r="39" spans="2:11" customFormat="1" ht="15" customHeight="1">
      <c r="B39" s="146"/>
      <c r="C39" s="147"/>
      <c r="D39" s="145"/>
      <c r="E39" s="148" t="s">
        <v>53</v>
      </c>
      <c r="F39" s="145"/>
      <c r="G39" s="263" t="s">
        <v>714</v>
      </c>
      <c r="H39" s="263"/>
      <c r="I39" s="263"/>
      <c r="J39" s="263"/>
      <c r="K39" s="143"/>
    </row>
    <row r="40" spans="2:11" customFormat="1" ht="15" customHeight="1">
      <c r="B40" s="146"/>
      <c r="C40" s="147"/>
      <c r="D40" s="145"/>
      <c r="E40" s="148" t="s">
        <v>100</v>
      </c>
      <c r="F40" s="145"/>
      <c r="G40" s="263" t="s">
        <v>715</v>
      </c>
      <c r="H40" s="263"/>
      <c r="I40" s="263"/>
      <c r="J40" s="263"/>
      <c r="K40" s="143"/>
    </row>
    <row r="41" spans="2:11" customFormat="1" ht="15" customHeight="1">
      <c r="B41" s="146"/>
      <c r="C41" s="147"/>
      <c r="D41" s="145"/>
      <c r="E41" s="148" t="s">
        <v>101</v>
      </c>
      <c r="F41" s="145"/>
      <c r="G41" s="263" t="s">
        <v>716</v>
      </c>
      <c r="H41" s="263"/>
      <c r="I41" s="263"/>
      <c r="J41" s="263"/>
      <c r="K41" s="143"/>
    </row>
    <row r="42" spans="2:11" customFormat="1" ht="15" customHeight="1">
      <c r="B42" s="146"/>
      <c r="C42" s="147"/>
      <c r="D42" s="145"/>
      <c r="E42" s="148" t="s">
        <v>717</v>
      </c>
      <c r="F42" s="145"/>
      <c r="G42" s="263" t="s">
        <v>718</v>
      </c>
      <c r="H42" s="263"/>
      <c r="I42" s="263"/>
      <c r="J42" s="263"/>
      <c r="K42" s="143"/>
    </row>
    <row r="43" spans="2:11" customFormat="1" ht="15" customHeight="1">
      <c r="B43" s="146"/>
      <c r="C43" s="147"/>
      <c r="D43" s="145"/>
      <c r="E43" s="148"/>
      <c r="F43" s="145"/>
      <c r="G43" s="263" t="s">
        <v>719</v>
      </c>
      <c r="H43" s="263"/>
      <c r="I43" s="263"/>
      <c r="J43" s="263"/>
      <c r="K43" s="143"/>
    </row>
    <row r="44" spans="2:11" customFormat="1" ht="15" customHeight="1">
      <c r="B44" s="146"/>
      <c r="C44" s="147"/>
      <c r="D44" s="145"/>
      <c r="E44" s="148" t="s">
        <v>720</v>
      </c>
      <c r="F44" s="145"/>
      <c r="G44" s="263" t="s">
        <v>721</v>
      </c>
      <c r="H44" s="263"/>
      <c r="I44" s="263"/>
      <c r="J44" s="263"/>
      <c r="K44" s="143"/>
    </row>
    <row r="45" spans="2:11" customFormat="1" ht="15" customHeight="1">
      <c r="B45" s="146"/>
      <c r="C45" s="147"/>
      <c r="D45" s="145"/>
      <c r="E45" s="148" t="s">
        <v>103</v>
      </c>
      <c r="F45" s="145"/>
      <c r="G45" s="263" t="s">
        <v>722</v>
      </c>
      <c r="H45" s="263"/>
      <c r="I45" s="263"/>
      <c r="J45" s="263"/>
      <c r="K45" s="143"/>
    </row>
    <row r="46" spans="2:11" customFormat="1" ht="12.75" customHeight="1">
      <c r="B46" s="146"/>
      <c r="C46" s="147"/>
      <c r="D46" s="145"/>
      <c r="E46" s="145"/>
      <c r="F46" s="145"/>
      <c r="G46" s="145"/>
      <c r="H46" s="145"/>
      <c r="I46" s="145"/>
      <c r="J46" s="145"/>
      <c r="K46" s="143"/>
    </row>
    <row r="47" spans="2:11" customFormat="1" ht="15" customHeight="1">
      <c r="B47" s="146"/>
      <c r="C47" s="147"/>
      <c r="D47" s="263" t="s">
        <v>723</v>
      </c>
      <c r="E47" s="263"/>
      <c r="F47" s="263"/>
      <c r="G47" s="263"/>
      <c r="H47" s="263"/>
      <c r="I47" s="263"/>
      <c r="J47" s="263"/>
      <c r="K47" s="143"/>
    </row>
    <row r="48" spans="2:11" customFormat="1" ht="15" customHeight="1">
      <c r="B48" s="146"/>
      <c r="C48" s="147"/>
      <c r="D48" s="147"/>
      <c r="E48" s="263" t="s">
        <v>724</v>
      </c>
      <c r="F48" s="263"/>
      <c r="G48" s="263"/>
      <c r="H48" s="263"/>
      <c r="I48" s="263"/>
      <c r="J48" s="263"/>
      <c r="K48" s="143"/>
    </row>
    <row r="49" spans="2:11" customFormat="1" ht="15" customHeight="1">
      <c r="B49" s="146"/>
      <c r="C49" s="147"/>
      <c r="D49" s="147"/>
      <c r="E49" s="263" t="s">
        <v>725</v>
      </c>
      <c r="F49" s="263"/>
      <c r="G49" s="263"/>
      <c r="H49" s="263"/>
      <c r="I49" s="263"/>
      <c r="J49" s="263"/>
      <c r="K49" s="143"/>
    </row>
    <row r="50" spans="2:11" customFormat="1" ht="15" customHeight="1">
      <c r="B50" s="146"/>
      <c r="C50" s="147"/>
      <c r="D50" s="147"/>
      <c r="E50" s="263" t="s">
        <v>726</v>
      </c>
      <c r="F50" s="263"/>
      <c r="G50" s="263"/>
      <c r="H50" s="263"/>
      <c r="I50" s="263"/>
      <c r="J50" s="263"/>
      <c r="K50" s="143"/>
    </row>
    <row r="51" spans="2:11" customFormat="1" ht="15" customHeight="1">
      <c r="B51" s="146"/>
      <c r="C51" s="147"/>
      <c r="D51" s="263" t="s">
        <v>727</v>
      </c>
      <c r="E51" s="263"/>
      <c r="F51" s="263"/>
      <c r="G51" s="263"/>
      <c r="H51" s="263"/>
      <c r="I51" s="263"/>
      <c r="J51" s="263"/>
      <c r="K51" s="143"/>
    </row>
    <row r="52" spans="2:11" customFormat="1" ht="25.5" customHeight="1">
      <c r="B52" s="142"/>
      <c r="C52" s="264" t="s">
        <v>728</v>
      </c>
      <c r="D52" s="264"/>
      <c r="E52" s="264"/>
      <c r="F52" s="264"/>
      <c r="G52" s="264"/>
      <c r="H52" s="264"/>
      <c r="I52" s="264"/>
      <c r="J52" s="264"/>
      <c r="K52" s="143"/>
    </row>
    <row r="53" spans="2:11" customFormat="1" ht="5.25" customHeight="1">
      <c r="B53" s="142"/>
      <c r="C53" s="144"/>
      <c r="D53" s="144"/>
      <c r="E53" s="144"/>
      <c r="F53" s="144"/>
      <c r="G53" s="144"/>
      <c r="H53" s="144"/>
      <c r="I53" s="144"/>
      <c r="J53" s="144"/>
      <c r="K53" s="143"/>
    </row>
    <row r="54" spans="2:11" customFormat="1" ht="15" customHeight="1">
      <c r="B54" s="142"/>
      <c r="C54" s="263" t="s">
        <v>729</v>
      </c>
      <c r="D54" s="263"/>
      <c r="E54" s="263"/>
      <c r="F54" s="263"/>
      <c r="G54" s="263"/>
      <c r="H54" s="263"/>
      <c r="I54" s="263"/>
      <c r="J54" s="263"/>
      <c r="K54" s="143"/>
    </row>
    <row r="55" spans="2:11" customFormat="1" ht="15" customHeight="1">
      <c r="B55" s="142"/>
      <c r="C55" s="263" t="s">
        <v>730</v>
      </c>
      <c r="D55" s="263"/>
      <c r="E55" s="263"/>
      <c r="F55" s="263"/>
      <c r="G55" s="263"/>
      <c r="H55" s="263"/>
      <c r="I55" s="263"/>
      <c r="J55" s="263"/>
      <c r="K55" s="143"/>
    </row>
    <row r="56" spans="2:11" customFormat="1" ht="12.75" customHeight="1">
      <c r="B56" s="142"/>
      <c r="C56" s="145"/>
      <c r="D56" s="145"/>
      <c r="E56" s="145"/>
      <c r="F56" s="145"/>
      <c r="G56" s="145"/>
      <c r="H56" s="145"/>
      <c r="I56" s="145"/>
      <c r="J56" s="145"/>
      <c r="K56" s="143"/>
    </row>
    <row r="57" spans="2:11" customFormat="1" ht="15" customHeight="1">
      <c r="B57" s="142"/>
      <c r="C57" s="263" t="s">
        <v>731</v>
      </c>
      <c r="D57" s="263"/>
      <c r="E57" s="263"/>
      <c r="F57" s="263"/>
      <c r="G57" s="263"/>
      <c r="H57" s="263"/>
      <c r="I57" s="263"/>
      <c r="J57" s="263"/>
      <c r="K57" s="143"/>
    </row>
    <row r="58" spans="2:11" customFormat="1" ht="15" customHeight="1">
      <c r="B58" s="142"/>
      <c r="C58" s="147"/>
      <c r="D58" s="263" t="s">
        <v>732</v>
      </c>
      <c r="E58" s="263"/>
      <c r="F58" s="263"/>
      <c r="G58" s="263"/>
      <c r="H58" s="263"/>
      <c r="I58" s="263"/>
      <c r="J58" s="263"/>
      <c r="K58" s="143"/>
    </row>
    <row r="59" spans="2:11" customFormat="1" ht="15" customHeight="1">
      <c r="B59" s="142"/>
      <c r="C59" s="147"/>
      <c r="D59" s="263" t="s">
        <v>733</v>
      </c>
      <c r="E59" s="263"/>
      <c r="F59" s="263"/>
      <c r="G59" s="263"/>
      <c r="H59" s="263"/>
      <c r="I59" s="263"/>
      <c r="J59" s="263"/>
      <c r="K59" s="143"/>
    </row>
    <row r="60" spans="2:11" customFormat="1" ht="15" customHeight="1">
      <c r="B60" s="142"/>
      <c r="C60" s="147"/>
      <c r="D60" s="263" t="s">
        <v>734</v>
      </c>
      <c r="E60" s="263"/>
      <c r="F60" s="263"/>
      <c r="G60" s="263"/>
      <c r="H60" s="263"/>
      <c r="I60" s="263"/>
      <c r="J60" s="263"/>
      <c r="K60" s="143"/>
    </row>
    <row r="61" spans="2:11" customFormat="1" ht="15" customHeight="1">
      <c r="B61" s="142"/>
      <c r="C61" s="147"/>
      <c r="D61" s="263" t="s">
        <v>735</v>
      </c>
      <c r="E61" s="263"/>
      <c r="F61" s="263"/>
      <c r="G61" s="263"/>
      <c r="H61" s="263"/>
      <c r="I61" s="263"/>
      <c r="J61" s="263"/>
      <c r="K61" s="143"/>
    </row>
    <row r="62" spans="2:11" customFormat="1" ht="15" customHeight="1">
      <c r="B62" s="142"/>
      <c r="C62" s="147"/>
      <c r="D62" s="266" t="s">
        <v>736</v>
      </c>
      <c r="E62" s="266"/>
      <c r="F62" s="266"/>
      <c r="G62" s="266"/>
      <c r="H62" s="266"/>
      <c r="I62" s="266"/>
      <c r="J62" s="266"/>
      <c r="K62" s="143"/>
    </row>
    <row r="63" spans="2:11" customFormat="1" ht="15" customHeight="1">
      <c r="B63" s="142"/>
      <c r="C63" s="147"/>
      <c r="D63" s="263" t="s">
        <v>737</v>
      </c>
      <c r="E63" s="263"/>
      <c r="F63" s="263"/>
      <c r="G63" s="263"/>
      <c r="H63" s="263"/>
      <c r="I63" s="263"/>
      <c r="J63" s="263"/>
      <c r="K63" s="143"/>
    </row>
    <row r="64" spans="2:11" customFormat="1" ht="12.75" customHeight="1">
      <c r="B64" s="142"/>
      <c r="C64" s="147"/>
      <c r="D64" s="147"/>
      <c r="E64" s="150"/>
      <c r="F64" s="147"/>
      <c r="G64" s="147"/>
      <c r="H64" s="147"/>
      <c r="I64" s="147"/>
      <c r="J64" s="147"/>
      <c r="K64" s="143"/>
    </row>
    <row r="65" spans="2:11" customFormat="1" ht="15" customHeight="1">
      <c r="B65" s="142"/>
      <c r="C65" s="147"/>
      <c r="D65" s="263" t="s">
        <v>738</v>
      </c>
      <c r="E65" s="263"/>
      <c r="F65" s="263"/>
      <c r="G65" s="263"/>
      <c r="H65" s="263"/>
      <c r="I65" s="263"/>
      <c r="J65" s="263"/>
      <c r="K65" s="143"/>
    </row>
    <row r="66" spans="2:11" customFormat="1" ht="15" customHeight="1">
      <c r="B66" s="142"/>
      <c r="C66" s="147"/>
      <c r="D66" s="266" t="s">
        <v>739</v>
      </c>
      <c r="E66" s="266"/>
      <c r="F66" s="266"/>
      <c r="G66" s="266"/>
      <c r="H66" s="266"/>
      <c r="I66" s="266"/>
      <c r="J66" s="266"/>
      <c r="K66" s="143"/>
    </row>
    <row r="67" spans="2:11" customFormat="1" ht="15" customHeight="1">
      <c r="B67" s="142"/>
      <c r="C67" s="147"/>
      <c r="D67" s="263" t="s">
        <v>740</v>
      </c>
      <c r="E67" s="263"/>
      <c r="F67" s="263"/>
      <c r="G67" s="263"/>
      <c r="H67" s="263"/>
      <c r="I67" s="263"/>
      <c r="J67" s="263"/>
      <c r="K67" s="143"/>
    </row>
    <row r="68" spans="2:11" customFormat="1" ht="15" customHeight="1">
      <c r="B68" s="142"/>
      <c r="C68" s="147"/>
      <c r="D68" s="263" t="s">
        <v>741</v>
      </c>
      <c r="E68" s="263"/>
      <c r="F68" s="263"/>
      <c r="G68" s="263"/>
      <c r="H68" s="263"/>
      <c r="I68" s="263"/>
      <c r="J68" s="263"/>
      <c r="K68" s="143"/>
    </row>
    <row r="69" spans="2:11" customFormat="1" ht="15" customHeight="1">
      <c r="B69" s="142"/>
      <c r="C69" s="147"/>
      <c r="D69" s="263" t="s">
        <v>742</v>
      </c>
      <c r="E69" s="263"/>
      <c r="F69" s="263"/>
      <c r="G69" s="263"/>
      <c r="H69" s="263"/>
      <c r="I69" s="263"/>
      <c r="J69" s="263"/>
      <c r="K69" s="143"/>
    </row>
    <row r="70" spans="2:11" customFormat="1" ht="15" customHeight="1">
      <c r="B70" s="142"/>
      <c r="C70" s="147"/>
      <c r="D70" s="263" t="s">
        <v>743</v>
      </c>
      <c r="E70" s="263"/>
      <c r="F70" s="263"/>
      <c r="G70" s="263"/>
      <c r="H70" s="263"/>
      <c r="I70" s="263"/>
      <c r="J70" s="263"/>
      <c r="K70" s="143"/>
    </row>
    <row r="71" spans="2:11" customFormat="1" ht="12.75" customHeight="1">
      <c r="B71" s="151"/>
      <c r="C71" s="152"/>
      <c r="D71" s="152"/>
      <c r="E71" s="152"/>
      <c r="F71" s="152"/>
      <c r="G71" s="152"/>
      <c r="H71" s="152"/>
      <c r="I71" s="152"/>
      <c r="J71" s="152"/>
      <c r="K71" s="153"/>
    </row>
    <row r="72" spans="2:11" customFormat="1" ht="18.75" customHeight="1">
      <c r="B72" s="154"/>
      <c r="C72" s="154"/>
      <c r="D72" s="154"/>
      <c r="E72" s="154"/>
      <c r="F72" s="154"/>
      <c r="G72" s="154"/>
      <c r="H72" s="154"/>
      <c r="I72" s="154"/>
      <c r="J72" s="154"/>
      <c r="K72" s="155"/>
    </row>
    <row r="73" spans="2:11" customFormat="1" ht="18.75" customHeight="1">
      <c r="B73" s="155"/>
      <c r="C73" s="155"/>
      <c r="D73" s="155"/>
      <c r="E73" s="155"/>
      <c r="F73" s="155"/>
      <c r="G73" s="155"/>
      <c r="H73" s="155"/>
      <c r="I73" s="155"/>
      <c r="J73" s="155"/>
      <c r="K73" s="155"/>
    </row>
    <row r="74" spans="2:11" customFormat="1" ht="7.5" customHeight="1">
      <c r="B74" s="156"/>
      <c r="C74" s="157"/>
      <c r="D74" s="157"/>
      <c r="E74" s="157"/>
      <c r="F74" s="157"/>
      <c r="G74" s="157"/>
      <c r="H74" s="157"/>
      <c r="I74" s="157"/>
      <c r="J74" s="157"/>
      <c r="K74" s="158"/>
    </row>
    <row r="75" spans="2:11" customFormat="1" ht="45" customHeight="1">
      <c r="B75" s="159"/>
      <c r="C75" s="267" t="s">
        <v>744</v>
      </c>
      <c r="D75" s="267"/>
      <c r="E75" s="267"/>
      <c r="F75" s="267"/>
      <c r="G75" s="267"/>
      <c r="H75" s="267"/>
      <c r="I75" s="267"/>
      <c r="J75" s="267"/>
      <c r="K75" s="160"/>
    </row>
    <row r="76" spans="2:11" customFormat="1" ht="17.25" customHeight="1">
      <c r="B76" s="159"/>
      <c r="C76" s="161" t="s">
        <v>745</v>
      </c>
      <c r="D76" s="161"/>
      <c r="E76" s="161"/>
      <c r="F76" s="161" t="s">
        <v>746</v>
      </c>
      <c r="G76" s="162"/>
      <c r="H76" s="161" t="s">
        <v>53</v>
      </c>
      <c r="I76" s="161" t="s">
        <v>56</v>
      </c>
      <c r="J76" s="161" t="s">
        <v>747</v>
      </c>
      <c r="K76" s="160"/>
    </row>
    <row r="77" spans="2:11" customFormat="1" ht="17.25" customHeight="1">
      <c r="B77" s="159"/>
      <c r="C77" s="163" t="s">
        <v>748</v>
      </c>
      <c r="D77" s="163"/>
      <c r="E77" s="163"/>
      <c r="F77" s="164" t="s">
        <v>749</v>
      </c>
      <c r="G77" s="165"/>
      <c r="H77" s="163"/>
      <c r="I77" s="163"/>
      <c r="J77" s="163" t="s">
        <v>750</v>
      </c>
      <c r="K77" s="160"/>
    </row>
    <row r="78" spans="2:11" customFormat="1" ht="5.25" customHeight="1">
      <c r="B78" s="159"/>
      <c r="C78" s="166"/>
      <c r="D78" s="166"/>
      <c r="E78" s="166"/>
      <c r="F78" s="166"/>
      <c r="G78" s="167"/>
      <c r="H78" s="166"/>
      <c r="I78" s="166"/>
      <c r="J78" s="166"/>
      <c r="K78" s="160"/>
    </row>
    <row r="79" spans="2:11" customFormat="1" ht="15" customHeight="1">
      <c r="B79" s="159"/>
      <c r="C79" s="148" t="s">
        <v>52</v>
      </c>
      <c r="D79" s="168"/>
      <c r="E79" s="168"/>
      <c r="F79" s="169" t="s">
        <v>751</v>
      </c>
      <c r="G79" s="170"/>
      <c r="H79" s="148" t="s">
        <v>752</v>
      </c>
      <c r="I79" s="148" t="s">
        <v>753</v>
      </c>
      <c r="J79" s="148">
        <v>20</v>
      </c>
      <c r="K79" s="160"/>
    </row>
    <row r="80" spans="2:11" customFormat="1" ht="15" customHeight="1">
      <c r="B80" s="159"/>
      <c r="C80" s="148" t="s">
        <v>754</v>
      </c>
      <c r="D80" s="148"/>
      <c r="E80" s="148"/>
      <c r="F80" s="169" t="s">
        <v>751</v>
      </c>
      <c r="G80" s="170"/>
      <c r="H80" s="148" t="s">
        <v>755</v>
      </c>
      <c r="I80" s="148" t="s">
        <v>753</v>
      </c>
      <c r="J80" s="148">
        <v>120</v>
      </c>
      <c r="K80" s="160"/>
    </row>
    <row r="81" spans="2:11" customFormat="1" ht="15" customHeight="1">
      <c r="B81" s="171"/>
      <c r="C81" s="148" t="s">
        <v>756</v>
      </c>
      <c r="D81" s="148"/>
      <c r="E81" s="148"/>
      <c r="F81" s="169" t="s">
        <v>757</v>
      </c>
      <c r="G81" s="170"/>
      <c r="H81" s="148" t="s">
        <v>758</v>
      </c>
      <c r="I81" s="148" t="s">
        <v>753</v>
      </c>
      <c r="J81" s="148">
        <v>50</v>
      </c>
      <c r="K81" s="160"/>
    </row>
    <row r="82" spans="2:11" customFormat="1" ht="15" customHeight="1">
      <c r="B82" s="171"/>
      <c r="C82" s="148" t="s">
        <v>759</v>
      </c>
      <c r="D82" s="148"/>
      <c r="E82" s="148"/>
      <c r="F82" s="169" t="s">
        <v>751</v>
      </c>
      <c r="G82" s="170"/>
      <c r="H82" s="148" t="s">
        <v>760</v>
      </c>
      <c r="I82" s="148" t="s">
        <v>761</v>
      </c>
      <c r="J82" s="148"/>
      <c r="K82" s="160"/>
    </row>
    <row r="83" spans="2:11" customFormat="1" ht="15" customHeight="1">
      <c r="B83" s="171"/>
      <c r="C83" s="148" t="s">
        <v>762</v>
      </c>
      <c r="D83" s="148"/>
      <c r="E83" s="148"/>
      <c r="F83" s="169" t="s">
        <v>757</v>
      </c>
      <c r="G83" s="148"/>
      <c r="H83" s="148" t="s">
        <v>763</v>
      </c>
      <c r="I83" s="148" t="s">
        <v>753</v>
      </c>
      <c r="J83" s="148">
        <v>15</v>
      </c>
      <c r="K83" s="160"/>
    </row>
    <row r="84" spans="2:11" customFormat="1" ht="15" customHeight="1">
      <c r="B84" s="171"/>
      <c r="C84" s="148" t="s">
        <v>764</v>
      </c>
      <c r="D84" s="148"/>
      <c r="E84" s="148"/>
      <c r="F84" s="169" t="s">
        <v>757</v>
      </c>
      <c r="G84" s="148"/>
      <c r="H84" s="148" t="s">
        <v>765</v>
      </c>
      <c r="I84" s="148" t="s">
        <v>753</v>
      </c>
      <c r="J84" s="148">
        <v>15</v>
      </c>
      <c r="K84" s="160"/>
    </row>
    <row r="85" spans="2:11" customFormat="1" ht="15" customHeight="1">
      <c r="B85" s="171"/>
      <c r="C85" s="148" t="s">
        <v>766</v>
      </c>
      <c r="D85" s="148"/>
      <c r="E85" s="148"/>
      <c r="F85" s="169" t="s">
        <v>757</v>
      </c>
      <c r="G85" s="148"/>
      <c r="H85" s="148" t="s">
        <v>767</v>
      </c>
      <c r="I85" s="148" t="s">
        <v>753</v>
      </c>
      <c r="J85" s="148">
        <v>20</v>
      </c>
      <c r="K85" s="160"/>
    </row>
    <row r="86" spans="2:11" customFormat="1" ht="15" customHeight="1">
      <c r="B86" s="171"/>
      <c r="C86" s="148" t="s">
        <v>768</v>
      </c>
      <c r="D86" s="148"/>
      <c r="E86" s="148"/>
      <c r="F86" s="169" t="s">
        <v>757</v>
      </c>
      <c r="G86" s="148"/>
      <c r="H86" s="148" t="s">
        <v>769</v>
      </c>
      <c r="I86" s="148" t="s">
        <v>753</v>
      </c>
      <c r="J86" s="148">
        <v>20</v>
      </c>
      <c r="K86" s="160"/>
    </row>
    <row r="87" spans="2:11" customFormat="1" ht="15" customHeight="1">
      <c r="B87" s="171"/>
      <c r="C87" s="148" t="s">
        <v>770</v>
      </c>
      <c r="D87" s="148"/>
      <c r="E87" s="148"/>
      <c r="F87" s="169" t="s">
        <v>757</v>
      </c>
      <c r="G87" s="170"/>
      <c r="H87" s="148" t="s">
        <v>771</v>
      </c>
      <c r="I87" s="148" t="s">
        <v>753</v>
      </c>
      <c r="J87" s="148">
        <v>50</v>
      </c>
      <c r="K87" s="160"/>
    </row>
    <row r="88" spans="2:11" customFormat="1" ht="15" customHeight="1">
      <c r="B88" s="171"/>
      <c r="C88" s="148" t="s">
        <v>772</v>
      </c>
      <c r="D88" s="148"/>
      <c r="E88" s="148"/>
      <c r="F88" s="169" t="s">
        <v>757</v>
      </c>
      <c r="G88" s="170"/>
      <c r="H88" s="148" t="s">
        <v>773</v>
      </c>
      <c r="I88" s="148" t="s">
        <v>753</v>
      </c>
      <c r="J88" s="148">
        <v>20</v>
      </c>
      <c r="K88" s="160"/>
    </row>
    <row r="89" spans="2:11" customFormat="1" ht="15" customHeight="1">
      <c r="B89" s="171"/>
      <c r="C89" s="148" t="s">
        <v>774</v>
      </c>
      <c r="D89" s="148"/>
      <c r="E89" s="148"/>
      <c r="F89" s="169" t="s">
        <v>757</v>
      </c>
      <c r="G89" s="170"/>
      <c r="H89" s="148" t="s">
        <v>775</v>
      </c>
      <c r="I89" s="148" t="s">
        <v>753</v>
      </c>
      <c r="J89" s="148">
        <v>20</v>
      </c>
      <c r="K89" s="160"/>
    </row>
    <row r="90" spans="2:11" customFormat="1" ht="15" customHeight="1">
      <c r="B90" s="171"/>
      <c r="C90" s="148" t="s">
        <v>776</v>
      </c>
      <c r="D90" s="148"/>
      <c r="E90" s="148"/>
      <c r="F90" s="169" t="s">
        <v>757</v>
      </c>
      <c r="G90" s="170"/>
      <c r="H90" s="148" t="s">
        <v>777</v>
      </c>
      <c r="I90" s="148" t="s">
        <v>753</v>
      </c>
      <c r="J90" s="148">
        <v>50</v>
      </c>
      <c r="K90" s="160"/>
    </row>
    <row r="91" spans="2:11" customFormat="1" ht="15" customHeight="1">
      <c r="B91" s="171"/>
      <c r="C91" s="148" t="s">
        <v>778</v>
      </c>
      <c r="D91" s="148"/>
      <c r="E91" s="148"/>
      <c r="F91" s="169" t="s">
        <v>757</v>
      </c>
      <c r="G91" s="170"/>
      <c r="H91" s="148" t="s">
        <v>778</v>
      </c>
      <c r="I91" s="148" t="s">
        <v>753</v>
      </c>
      <c r="J91" s="148">
        <v>50</v>
      </c>
      <c r="K91" s="160"/>
    </row>
    <row r="92" spans="2:11" customFormat="1" ht="15" customHeight="1">
      <c r="B92" s="171"/>
      <c r="C92" s="148" t="s">
        <v>779</v>
      </c>
      <c r="D92" s="148"/>
      <c r="E92" s="148"/>
      <c r="F92" s="169" t="s">
        <v>757</v>
      </c>
      <c r="G92" s="170"/>
      <c r="H92" s="148" t="s">
        <v>780</v>
      </c>
      <c r="I92" s="148" t="s">
        <v>753</v>
      </c>
      <c r="J92" s="148">
        <v>255</v>
      </c>
      <c r="K92" s="160"/>
    </row>
    <row r="93" spans="2:11" customFormat="1" ht="15" customHeight="1">
      <c r="B93" s="171"/>
      <c r="C93" s="148" t="s">
        <v>781</v>
      </c>
      <c r="D93" s="148"/>
      <c r="E93" s="148"/>
      <c r="F93" s="169" t="s">
        <v>751</v>
      </c>
      <c r="G93" s="170"/>
      <c r="H93" s="148" t="s">
        <v>782</v>
      </c>
      <c r="I93" s="148" t="s">
        <v>783</v>
      </c>
      <c r="J93" s="148"/>
      <c r="K93" s="160"/>
    </row>
    <row r="94" spans="2:11" customFormat="1" ht="15" customHeight="1">
      <c r="B94" s="171"/>
      <c r="C94" s="148" t="s">
        <v>784</v>
      </c>
      <c r="D94" s="148"/>
      <c r="E94" s="148"/>
      <c r="F94" s="169" t="s">
        <v>751</v>
      </c>
      <c r="G94" s="170"/>
      <c r="H94" s="148" t="s">
        <v>785</v>
      </c>
      <c r="I94" s="148" t="s">
        <v>786</v>
      </c>
      <c r="J94" s="148"/>
      <c r="K94" s="160"/>
    </row>
    <row r="95" spans="2:11" customFormat="1" ht="15" customHeight="1">
      <c r="B95" s="171"/>
      <c r="C95" s="148" t="s">
        <v>787</v>
      </c>
      <c r="D95" s="148"/>
      <c r="E95" s="148"/>
      <c r="F95" s="169" t="s">
        <v>751</v>
      </c>
      <c r="G95" s="170"/>
      <c r="H95" s="148" t="s">
        <v>787</v>
      </c>
      <c r="I95" s="148" t="s">
        <v>786</v>
      </c>
      <c r="J95" s="148"/>
      <c r="K95" s="160"/>
    </row>
    <row r="96" spans="2:11" customFormat="1" ht="15" customHeight="1">
      <c r="B96" s="171"/>
      <c r="C96" s="148" t="s">
        <v>37</v>
      </c>
      <c r="D96" s="148"/>
      <c r="E96" s="148"/>
      <c r="F96" s="169" t="s">
        <v>751</v>
      </c>
      <c r="G96" s="170"/>
      <c r="H96" s="148" t="s">
        <v>788</v>
      </c>
      <c r="I96" s="148" t="s">
        <v>786</v>
      </c>
      <c r="J96" s="148"/>
      <c r="K96" s="160"/>
    </row>
    <row r="97" spans="2:11" customFormat="1" ht="15" customHeight="1">
      <c r="B97" s="171"/>
      <c r="C97" s="148" t="s">
        <v>47</v>
      </c>
      <c r="D97" s="148"/>
      <c r="E97" s="148"/>
      <c r="F97" s="169" t="s">
        <v>751</v>
      </c>
      <c r="G97" s="170"/>
      <c r="H97" s="148" t="s">
        <v>789</v>
      </c>
      <c r="I97" s="148" t="s">
        <v>786</v>
      </c>
      <c r="J97" s="148"/>
      <c r="K97" s="160"/>
    </row>
    <row r="98" spans="2:11" customFormat="1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4"/>
    </row>
    <row r="99" spans="2:11" customFormat="1" ht="18.75" customHeight="1">
      <c r="B99" s="175"/>
      <c r="C99" s="176"/>
      <c r="D99" s="176"/>
      <c r="E99" s="176"/>
      <c r="F99" s="176"/>
      <c r="G99" s="176"/>
      <c r="H99" s="176"/>
      <c r="I99" s="176"/>
      <c r="J99" s="176"/>
      <c r="K99" s="175"/>
    </row>
    <row r="100" spans="2:11" customFormat="1" ht="18.75" customHeight="1"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</row>
    <row r="101" spans="2:11" customFormat="1" ht="7.5" customHeight="1">
      <c r="B101" s="156"/>
      <c r="C101" s="157"/>
      <c r="D101" s="157"/>
      <c r="E101" s="157"/>
      <c r="F101" s="157"/>
      <c r="G101" s="157"/>
      <c r="H101" s="157"/>
      <c r="I101" s="157"/>
      <c r="J101" s="157"/>
      <c r="K101" s="158"/>
    </row>
    <row r="102" spans="2:11" customFormat="1" ht="45" customHeight="1">
      <c r="B102" s="159"/>
      <c r="C102" s="267" t="s">
        <v>790</v>
      </c>
      <c r="D102" s="267"/>
      <c r="E102" s="267"/>
      <c r="F102" s="267"/>
      <c r="G102" s="267"/>
      <c r="H102" s="267"/>
      <c r="I102" s="267"/>
      <c r="J102" s="267"/>
      <c r="K102" s="160"/>
    </row>
    <row r="103" spans="2:11" customFormat="1" ht="17.25" customHeight="1">
      <c r="B103" s="159"/>
      <c r="C103" s="161" t="s">
        <v>745</v>
      </c>
      <c r="D103" s="161"/>
      <c r="E103" s="161"/>
      <c r="F103" s="161" t="s">
        <v>746</v>
      </c>
      <c r="G103" s="162"/>
      <c r="H103" s="161" t="s">
        <v>53</v>
      </c>
      <c r="I103" s="161" t="s">
        <v>56</v>
      </c>
      <c r="J103" s="161" t="s">
        <v>747</v>
      </c>
      <c r="K103" s="160"/>
    </row>
    <row r="104" spans="2:11" customFormat="1" ht="17.25" customHeight="1">
      <c r="B104" s="159"/>
      <c r="C104" s="163" t="s">
        <v>748</v>
      </c>
      <c r="D104" s="163"/>
      <c r="E104" s="163"/>
      <c r="F104" s="164" t="s">
        <v>749</v>
      </c>
      <c r="G104" s="165"/>
      <c r="H104" s="163"/>
      <c r="I104" s="163"/>
      <c r="J104" s="163" t="s">
        <v>750</v>
      </c>
      <c r="K104" s="160"/>
    </row>
    <row r="105" spans="2:11" customFormat="1" ht="5.25" customHeight="1">
      <c r="B105" s="159"/>
      <c r="C105" s="161"/>
      <c r="D105" s="161"/>
      <c r="E105" s="161"/>
      <c r="F105" s="161"/>
      <c r="G105" s="177"/>
      <c r="H105" s="161"/>
      <c r="I105" s="161"/>
      <c r="J105" s="161"/>
      <c r="K105" s="160"/>
    </row>
    <row r="106" spans="2:11" customFormat="1" ht="15" customHeight="1">
      <c r="B106" s="159"/>
      <c r="C106" s="148" t="s">
        <v>52</v>
      </c>
      <c r="D106" s="168"/>
      <c r="E106" s="168"/>
      <c r="F106" s="169" t="s">
        <v>751</v>
      </c>
      <c r="G106" s="148"/>
      <c r="H106" s="148" t="s">
        <v>791</v>
      </c>
      <c r="I106" s="148" t="s">
        <v>753</v>
      </c>
      <c r="J106" s="148">
        <v>20</v>
      </c>
      <c r="K106" s="160"/>
    </row>
    <row r="107" spans="2:11" customFormat="1" ht="15" customHeight="1">
      <c r="B107" s="159"/>
      <c r="C107" s="148" t="s">
        <v>754</v>
      </c>
      <c r="D107" s="148"/>
      <c r="E107" s="148"/>
      <c r="F107" s="169" t="s">
        <v>751</v>
      </c>
      <c r="G107" s="148"/>
      <c r="H107" s="148" t="s">
        <v>791</v>
      </c>
      <c r="I107" s="148" t="s">
        <v>753</v>
      </c>
      <c r="J107" s="148">
        <v>120</v>
      </c>
      <c r="K107" s="160"/>
    </row>
    <row r="108" spans="2:11" customFormat="1" ht="15" customHeight="1">
      <c r="B108" s="171"/>
      <c r="C108" s="148" t="s">
        <v>756</v>
      </c>
      <c r="D108" s="148"/>
      <c r="E108" s="148"/>
      <c r="F108" s="169" t="s">
        <v>757</v>
      </c>
      <c r="G108" s="148"/>
      <c r="H108" s="148" t="s">
        <v>791</v>
      </c>
      <c r="I108" s="148" t="s">
        <v>753</v>
      </c>
      <c r="J108" s="148">
        <v>50</v>
      </c>
      <c r="K108" s="160"/>
    </row>
    <row r="109" spans="2:11" customFormat="1" ht="15" customHeight="1">
      <c r="B109" s="171"/>
      <c r="C109" s="148" t="s">
        <v>759</v>
      </c>
      <c r="D109" s="148"/>
      <c r="E109" s="148"/>
      <c r="F109" s="169" t="s">
        <v>751</v>
      </c>
      <c r="G109" s="148"/>
      <c r="H109" s="148" t="s">
        <v>791</v>
      </c>
      <c r="I109" s="148" t="s">
        <v>761</v>
      </c>
      <c r="J109" s="148"/>
      <c r="K109" s="160"/>
    </row>
    <row r="110" spans="2:11" customFormat="1" ht="15" customHeight="1">
      <c r="B110" s="171"/>
      <c r="C110" s="148" t="s">
        <v>770</v>
      </c>
      <c r="D110" s="148"/>
      <c r="E110" s="148"/>
      <c r="F110" s="169" t="s">
        <v>757</v>
      </c>
      <c r="G110" s="148"/>
      <c r="H110" s="148" t="s">
        <v>791</v>
      </c>
      <c r="I110" s="148" t="s">
        <v>753</v>
      </c>
      <c r="J110" s="148">
        <v>50</v>
      </c>
      <c r="K110" s="160"/>
    </row>
    <row r="111" spans="2:11" customFormat="1" ht="15" customHeight="1">
      <c r="B111" s="171"/>
      <c r="C111" s="148" t="s">
        <v>778</v>
      </c>
      <c r="D111" s="148"/>
      <c r="E111" s="148"/>
      <c r="F111" s="169" t="s">
        <v>757</v>
      </c>
      <c r="G111" s="148"/>
      <c r="H111" s="148" t="s">
        <v>791</v>
      </c>
      <c r="I111" s="148" t="s">
        <v>753</v>
      </c>
      <c r="J111" s="148">
        <v>50</v>
      </c>
      <c r="K111" s="160"/>
    </row>
    <row r="112" spans="2:11" customFormat="1" ht="15" customHeight="1">
      <c r="B112" s="171"/>
      <c r="C112" s="148" t="s">
        <v>776</v>
      </c>
      <c r="D112" s="148"/>
      <c r="E112" s="148"/>
      <c r="F112" s="169" t="s">
        <v>757</v>
      </c>
      <c r="G112" s="148"/>
      <c r="H112" s="148" t="s">
        <v>791</v>
      </c>
      <c r="I112" s="148" t="s">
        <v>753</v>
      </c>
      <c r="J112" s="148">
        <v>50</v>
      </c>
      <c r="K112" s="160"/>
    </row>
    <row r="113" spans="2:11" customFormat="1" ht="15" customHeight="1">
      <c r="B113" s="171"/>
      <c r="C113" s="148" t="s">
        <v>52</v>
      </c>
      <c r="D113" s="148"/>
      <c r="E113" s="148"/>
      <c r="F113" s="169" t="s">
        <v>751</v>
      </c>
      <c r="G113" s="148"/>
      <c r="H113" s="148" t="s">
        <v>792</v>
      </c>
      <c r="I113" s="148" t="s">
        <v>753</v>
      </c>
      <c r="J113" s="148">
        <v>20</v>
      </c>
      <c r="K113" s="160"/>
    </row>
    <row r="114" spans="2:11" customFormat="1" ht="15" customHeight="1">
      <c r="B114" s="171"/>
      <c r="C114" s="148" t="s">
        <v>793</v>
      </c>
      <c r="D114" s="148"/>
      <c r="E114" s="148"/>
      <c r="F114" s="169" t="s">
        <v>751</v>
      </c>
      <c r="G114" s="148"/>
      <c r="H114" s="148" t="s">
        <v>794</v>
      </c>
      <c r="I114" s="148" t="s">
        <v>753</v>
      </c>
      <c r="J114" s="148">
        <v>120</v>
      </c>
      <c r="K114" s="160"/>
    </row>
    <row r="115" spans="2:11" customFormat="1" ht="15" customHeight="1">
      <c r="B115" s="171"/>
      <c r="C115" s="148" t="s">
        <v>37</v>
      </c>
      <c r="D115" s="148"/>
      <c r="E115" s="148"/>
      <c r="F115" s="169" t="s">
        <v>751</v>
      </c>
      <c r="G115" s="148"/>
      <c r="H115" s="148" t="s">
        <v>795</v>
      </c>
      <c r="I115" s="148" t="s">
        <v>786</v>
      </c>
      <c r="J115" s="148"/>
      <c r="K115" s="160"/>
    </row>
    <row r="116" spans="2:11" customFormat="1" ht="15" customHeight="1">
      <c r="B116" s="171"/>
      <c r="C116" s="148" t="s">
        <v>47</v>
      </c>
      <c r="D116" s="148"/>
      <c r="E116" s="148"/>
      <c r="F116" s="169" t="s">
        <v>751</v>
      </c>
      <c r="G116" s="148"/>
      <c r="H116" s="148" t="s">
        <v>796</v>
      </c>
      <c r="I116" s="148" t="s">
        <v>786</v>
      </c>
      <c r="J116" s="148"/>
      <c r="K116" s="160"/>
    </row>
    <row r="117" spans="2:11" customFormat="1" ht="15" customHeight="1">
      <c r="B117" s="171"/>
      <c r="C117" s="148" t="s">
        <v>56</v>
      </c>
      <c r="D117" s="148"/>
      <c r="E117" s="148"/>
      <c r="F117" s="169" t="s">
        <v>751</v>
      </c>
      <c r="G117" s="148"/>
      <c r="H117" s="148" t="s">
        <v>797</v>
      </c>
      <c r="I117" s="148" t="s">
        <v>798</v>
      </c>
      <c r="J117" s="148"/>
      <c r="K117" s="160"/>
    </row>
    <row r="118" spans="2:11" customFormat="1" ht="15" customHeight="1">
      <c r="B118" s="172"/>
      <c r="C118" s="178"/>
      <c r="D118" s="178"/>
      <c r="E118" s="178"/>
      <c r="F118" s="178"/>
      <c r="G118" s="178"/>
      <c r="H118" s="178"/>
      <c r="I118" s="178"/>
      <c r="J118" s="178"/>
      <c r="K118" s="174"/>
    </row>
    <row r="119" spans="2:11" customFormat="1" ht="18.75" customHeight="1">
      <c r="B119" s="179"/>
      <c r="C119" s="180"/>
      <c r="D119" s="180"/>
      <c r="E119" s="180"/>
      <c r="F119" s="181"/>
      <c r="G119" s="180"/>
      <c r="H119" s="180"/>
      <c r="I119" s="180"/>
      <c r="J119" s="180"/>
      <c r="K119" s="179"/>
    </row>
    <row r="120" spans="2:11" customFormat="1" ht="18.75" customHeight="1"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</row>
    <row r="121" spans="2:11" customFormat="1" ht="7.5" customHeight="1">
      <c r="B121" s="182"/>
      <c r="C121" s="183"/>
      <c r="D121" s="183"/>
      <c r="E121" s="183"/>
      <c r="F121" s="183"/>
      <c r="G121" s="183"/>
      <c r="H121" s="183"/>
      <c r="I121" s="183"/>
      <c r="J121" s="183"/>
      <c r="K121" s="184"/>
    </row>
    <row r="122" spans="2:11" customFormat="1" ht="45" customHeight="1">
      <c r="B122" s="185"/>
      <c r="C122" s="265" t="s">
        <v>799</v>
      </c>
      <c r="D122" s="265"/>
      <c r="E122" s="265"/>
      <c r="F122" s="265"/>
      <c r="G122" s="265"/>
      <c r="H122" s="265"/>
      <c r="I122" s="265"/>
      <c r="J122" s="265"/>
      <c r="K122" s="186"/>
    </row>
    <row r="123" spans="2:11" customFormat="1" ht="17.25" customHeight="1">
      <c r="B123" s="187"/>
      <c r="C123" s="161" t="s">
        <v>745</v>
      </c>
      <c r="D123" s="161"/>
      <c r="E123" s="161"/>
      <c r="F123" s="161" t="s">
        <v>746</v>
      </c>
      <c r="G123" s="162"/>
      <c r="H123" s="161" t="s">
        <v>53</v>
      </c>
      <c r="I123" s="161" t="s">
        <v>56</v>
      </c>
      <c r="J123" s="161" t="s">
        <v>747</v>
      </c>
      <c r="K123" s="188"/>
    </row>
    <row r="124" spans="2:11" customFormat="1" ht="17.25" customHeight="1">
      <c r="B124" s="187"/>
      <c r="C124" s="163" t="s">
        <v>748</v>
      </c>
      <c r="D124" s="163"/>
      <c r="E124" s="163"/>
      <c r="F124" s="164" t="s">
        <v>749</v>
      </c>
      <c r="G124" s="165"/>
      <c r="H124" s="163"/>
      <c r="I124" s="163"/>
      <c r="J124" s="163" t="s">
        <v>750</v>
      </c>
      <c r="K124" s="188"/>
    </row>
    <row r="125" spans="2:11" customFormat="1" ht="5.25" customHeight="1">
      <c r="B125" s="189"/>
      <c r="C125" s="166"/>
      <c r="D125" s="166"/>
      <c r="E125" s="166"/>
      <c r="F125" s="166"/>
      <c r="G125" s="190"/>
      <c r="H125" s="166"/>
      <c r="I125" s="166"/>
      <c r="J125" s="166"/>
      <c r="K125" s="191"/>
    </row>
    <row r="126" spans="2:11" customFormat="1" ht="15" customHeight="1">
      <c r="B126" s="189"/>
      <c r="C126" s="148" t="s">
        <v>754</v>
      </c>
      <c r="D126" s="168"/>
      <c r="E126" s="168"/>
      <c r="F126" s="169" t="s">
        <v>751</v>
      </c>
      <c r="G126" s="148"/>
      <c r="H126" s="148" t="s">
        <v>791</v>
      </c>
      <c r="I126" s="148" t="s">
        <v>753</v>
      </c>
      <c r="J126" s="148">
        <v>120</v>
      </c>
      <c r="K126" s="192"/>
    </row>
    <row r="127" spans="2:11" customFormat="1" ht="15" customHeight="1">
      <c r="B127" s="189"/>
      <c r="C127" s="148" t="s">
        <v>800</v>
      </c>
      <c r="D127" s="148"/>
      <c r="E127" s="148"/>
      <c r="F127" s="169" t="s">
        <v>751</v>
      </c>
      <c r="G127" s="148"/>
      <c r="H127" s="148" t="s">
        <v>801</v>
      </c>
      <c r="I127" s="148" t="s">
        <v>753</v>
      </c>
      <c r="J127" s="148" t="s">
        <v>802</v>
      </c>
      <c r="K127" s="192"/>
    </row>
    <row r="128" spans="2:11" customFormat="1" ht="15" customHeight="1">
      <c r="B128" s="189"/>
      <c r="C128" s="148" t="s">
        <v>699</v>
      </c>
      <c r="D128" s="148"/>
      <c r="E128" s="148"/>
      <c r="F128" s="169" t="s">
        <v>751</v>
      </c>
      <c r="G128" s="148"/>
      <c r="H128" s="148" t="s">
        <v>803</v>
      </c>
      <c r="I128" s="148" t="s">
        <v>753</v>
      </c>
      <c r="J128" s="148" t="s">
        <v>802</v>
      </c>
      <c r="K128" s="192"/>
    </row>
    <row r="129" spans="2:11" customFormat="1" ht="15" customHeight="1">
      <c r="B129" s="189"/>
      <c r="C129" s="148" t="s">
        <v>762</v>
      </c>
      <c r="D129" s="148"/>
      <c r="E129" s="148"/>
      <c r="F129" s="169" t="s">
        <v>757</v>
      </c>
      <c r="G129" s="148"/>
      <c r="H129" s="148" t="s">
        <v>763</v>
      </c>
      <c r="I129" s="148" t="s">
        <v>753</v>
      </c>
      <c r="J129" s="148">
        <v>15</v>
      </c>
      <c r="K129" s="192"/>
    </row>
    <row r="130" spans="2:11" customFormat="1" ht="15" customHeight="1">
      <c r="B130" s="189"/>
      <c r="C130" s="148" t="s">
        <v>764</v>
      </c>
      <c r="D130" s="148"/>
      <c r="E130" s="148"/>
      <c r="F130" s="169" t="s">
        <v>757</v>
      </c>
      <c r="G130" s="148"/>
      <c r="H130" s="148" t="s">
        <v>765</v>
      </c>
      <c r="I130" s="148" t="s">
        <v>753</v>
      </c>
      <c r="J130" s="148">
        <v>15</v>
      </c>
      <c r="K130" s="192"/>
    </row>
    <row r="131" spans="2:11" customFormat="1" ht="15" customHeight="1">
      <c r="B131" s="189"/>
      <c r="C131" s="148" t="s">
        <v>766</v>
      </c>
      <c r="D131" s="148"/>
      <c r="E131" s="148"/>
      <c r="F131" s="169" t="s">
        <v>757</v>
      </c>
      <c r="G131" s="148"/>
      <c r="H131" s="148" t="s">
        <v>767</v>
      </c>
      <c r="I131" s="148" t="s">
        <v>753</v>
      </c>
      <c r="J131" s="148">
        <v>20</v>
      </c>
      <c r="K131" s="192"/>
    </row>
    <row r="132" spans="2:11" customFormat="1" ht="15" customHeight="1">
      <c r="B132" s="189"/>
      <c r="C132" s="148" t="s">
        <v>768</v>
      </c>
      <c r="D132" s="148"/>
      <c r="E132" s="148"/>
      <c r="F132" s="169" t="s">
        <v>757</v>
      </c>
      <c r="G132" s="148"/>
      <c r="H132" s="148" t="s">
        <v>769</v>
      </c>
      <c r="I132" s="148" t="s">
        <v>753</v>
      </c>
      <c r="J132" s="148">
        <v>20</v>
      </c>
      <c r="K132" s="192"/>
    </row>
    <row r="133" spans="2:11" customFormat="1" ht="15" customHeight="1">
      <c r="B133" s="189"/>
      <c r="C133" s="148" t="s">
        <v>756</v>
      </c>
      <c r="D133" s="148"/>
      <c r="E133" s="148"/>
      <c r="F133" s="169" t="s">
        <v>757</v>
      </c>
      <c r="G133" s="148"/>
      <c r="H133" s="148" t="s">
        <v>791</v>
      </c>
      <c r="I133" s="148" t="s">
        <v>753</v>
      </c>
      <c r="J133" s="148">
        <v>50</v>
      </c>
      <c r="K133" s="192"/>
    </row>
    <row r="134" spans="2:11" customFormat="1" ht="15" customHeight="1">
      <c r="B134" s="189"/>
      <c r="C134" s="148" t="s">
        <v>770</v>
      </c>
      <c r="D134" s="148"/>
      <c r="E134" s="148"/>
      <c r="F134" s="169" t="s">
        <v>757</v>
      </c>
      <c r="G134" s="148"/>
      <c r="H134" s="148" t="s">
        <v>791</v>
      </c>
      <c r="I134" s="148" t="s">
        <v>753</v>
      </c>
      <c r="J134" s="148">
        <v>50</v>
      </c>
      <c r="K134" s="192"/>
    </row>
    <row r="135" spans="2:11" customFormat="1" ht="15" customHeight="1">
      <c r="B135" s="189"/>
      <c r="C135" s="148" t="s">
        <v>776</v>
      </c>
      <c r="D135" s="148"/>
      <c r="E135" s="148"/>
      <c r="F135" s="169" t="s">
        <v>757</v>
      </c>
      <c r="G135" s="148"/>
      <c r="H135" s="148" t="s">
        <v>791</v>
      </c>
      <c r="I135" s="148" t="s">
        <v>753</v>
      </c>
      <c r="J135" s="148">
        <v>50</v>
      </c>
      <c r="K135" s="192"/>
    </row>
    <row r="136" spans="2:11" customFormat="1" ht="15" customHeight="1">
      <c r="B136" s="189"/>
      <c r="C136" s="148" t="s">
        <v>778</v>
      </c>
      <c r="D136" s="148"/>
      <c r="E136" s="148"/>
      <c r="F136" s="169" t="s">
        <v>757</v>
      </c>
      <c r="G136" s="148"/>
      <c r="H136" s="148" t="s">
        <v>791</v>
      </c>
      <c r="I136" s="148" t="s">
        <v>753</v>
      </c>
      <c r="J136" s="148">
        <v>50</v>
      </c>
      <c r="K136" s="192"/>
    </row>
    <row r="137" spans="2:11" customFormat="1" ht="15" customHeight="1">
      <c r="B137" s="189"/>
      <c r="C137" s="148" t="s">
        <v>779</v>
      </c>
      <c r="D137" s="148"/>
      <c r="E137" s="148"/>
      <c r="F137" s="169" t="s">
        <v>757</v>
      </c>
      <c r="G137" s="148"/>
      <c r="H137" s="148" t="s">
        <v>804</v>
      </c>
      <c r="I137" s="148" t="s">
        <v>753</v>
      </c>
      <c r="J137" s="148">
        <v>255</v>
      </c>
      <c r="K137" s="192"/>
    </row>
    <row r="138" spans="2:11" customFormat="1" ht="15" customHeight="1">
      <c r="B138" s="189"/>
      <c r="C138" s="148" t="s">
        <v>781</v>
      </c>
      <c r="D138" s="148"/>
      <c r="E138" s="148"/>
      <c r="F138" s="169" t="s">
        <v>751</v>
      </c>
      <c r="G138" s="148"/>
      <c r="H138" s="148" t="s">
        <v>805</v>
      </c>
      <c r="I138" s="148" t="s">
        <v>783</v>
      </c>
      <c r="J138" s="148"/>
      <c r="K138" s="192"/>
    </row>
    <row r="139" spans="2:11" customFormat="1" ht="15" customHeight="1">
      <c r="B139" s="189"/>
      <c r="C139" s="148" t="s">
        <v>784</v>
      </c>
      <c r="D139" s="148"/>
      <c r="E139" s="148"/>
      <c r="F139" s="169" t="s">
        <v>751</v>
      </c>
      <c r="G139" s="148"/>
      <c r="H139" s="148" t="s">
        <v>806</v>
      </c>
      <c r="I139" s="148" t="s">
        <v>786</v>
      </c>
      <c r="J139" s="148"/>
      <c r="K139" s="192"/>
    </row>
    <row r="140" spans="2:11" customFormat="1" ht="15" customHeight="1">
      <c r="B140" s="189"/>
      <c r="C140" s="148" t="s">
        <v>787</v>
      </c>
      <c r="D140" s="148"/>
      <c r="E140" s="148"/>
      <c r="F140" s="169" t="s">
        <v>751</v>
      </c>
      <c r="G140" s="148"/>
      <c r="H140" s="148" t="s">
        <v>787</v>
      </c>
      <c r="I140" s="148" t="s">
        <v>786</v>
      </c>
      <c r="J140" s="148"/>
      <c r="K140" s="192"/>
    </row>
    <row r="141" spans="2:11" customFormat="1" ht="15" customHeight="1">
      <c r="B141" s="189"/>
      <c r="C141" s="148" t="s">
        <v>37</v>
      </c>
      <c r="D141" s="148"/>
      <c r="E141" s="148"/>
      <c r="F141" s="169" t="s">
        <v>751</v>
      </c>
      <c r="G141" s="148"/>
      <c r="H141" s="148" t="s">
        <v>807</v>
      </c>
      <c r="I141" s="148" t="s">
        <v>786</v>
      </c>
      <c r="J141" s="148"/>
      <c r="K141" s="192"/>
    </row>
    <row r="142" spans="2:11" customFormat="1" ht="15" customHeight="1">
      <c r="B142" s="189"/>
      <c r="C142" s="148" t="s">
        <v>808</v>
      </c>
      <c r="D142" s="148"/>
      <c r="E142" s="148"/>
      <c r="F142" s="169" t="s">
        <v>751</v>
      </c>
      <c r="G142" s="148"/>
      <c r="H142" s="148" t="s">
        <v>809</v>
      </c>
      <c r="I142" s="148" t="s">
        <v>786</v>
      </c>
      <c r="J142" s="148"/>
      <c r="K142" s="192"/>
    </row>
    <row r="143" spans="2:11" customFormat="1" ht="15" customHeight="1">
      <c r="B143" s="193"/>
      <c r="C143" s="194"/>
      <c r="D143" s="194"/>
      <c r="E143" s="194"/>
      <c r="F143" s="194"/>
      <c r="G143" s="194"/>
      <c r="H143" s="194"/>
      <c r="I143" s="194"/>
      <c r="J143" s="194"/>
      <c r="K143" s="195"/>
    </row>
    <row r="144" spans="2:11" customFormat="1" ht="18.75" customHeight="1">
      <c r="B144" s="180"/>
      <c r="C144" s="180"/>
      <c r="D144" s="180"/>
      <c r="E144" s="180"/>
      <c r="F144" s="181"/>
      <c r="G144" s="180"/>
      <c r="H144" s="180"/>
      <c r="I144" s="180"/>
      <c r="J144" s="180"/>
      <c r="K144" s="180"/>
    </row>
    <row r="145" spans="2:11" customFormat="1" ht="18.75" customHeight="1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</row>
    <row r="146" spans="2:11" customFormat="1" ht="7.5" customHeight="1">
      <c r="B146" s="156"/>
      <c r="C146" s="157"/>
      <c r="D146" s="157"/>
      <c r="E146" s="157"/>
      <c r="F146" s="157"/>
      <c r="G146" s="157"/>
      <c r="H146" s="157"/>
      <c r="I146" s="157"/>
      <c r="J146" s="157"/>
      <c r="K146" s="158"/>
    </row>
    <row r="147" spans="2:11" customFormat="1" ht="45" customHeight="1">
      <c r="B147" s="159"/>
      <c r="C147" s="267" t="s">
        <v>810</v>
      </c>
      <c r="D147" s="267"/>
      <c r="E147" s="267"/>
      <c r="F147" s="267"/>
      <c r="G147" s="267"/>
      <c r="H147" s="267"/>
      <c r="I147" s="267"/>
      <c r="J147" s="267"/>
      <c r="K147" s="160"/>
    </row>
    <row r="148" spans="2:11" customFormat="1" ht="17.25" customHeight="1">
      <c r="B148" s="159"/>
      <c r="C148" s="161" t="s">
        <v>745</v>
      </c>
      <c r="D148" s="161"/>
      <c r="E148" s="161"/>
      <c r="F148" s="161" t="s">
        <v>746</v>
      </c>
      <c r="G148" s="162"/>
      <c r="H148" s="161" t="s">
        <v>53</v>
      </c>
      <c r="I148" s="161" t="s">
        <v>56</v>
      </c>
      <c r="J148" s="161" t="s">
        <v>747</v>
      </c>
      <c r="K148" s="160"/>
    </row>
    <row r="149" spans="2:11" customFormat="1" ht="17.25" customHeight="1">
      <c r="B149" s="159"/>
      <c r="C149" s="163" t="s">
        <v>748</v>
      </c>
      <c r="D149" s="163"/>
      <c r="E149" s="163"/>
      <c r="F149" s="164" t="s">
        <v>749</v>
      </c>
      <c r="G149" s="165"/>
      <c r="H149" s="163"/>
      <c r="I149" s="163"/>
      <c r="J149" s="163" t="s">
        <v>750</v>
      </c>
      <c r="K149" s="160"/>
    </row>
    <row r="150" spans="2:11" customFormat="1" ht="5.25" customHeight="1">
      <c r="B150" s="171"/>
      <c r="C150" s="166"/>
      <c r="D150" s="166"/>
      <c r="E150" s="166"/>
      <c r="F150" s="166"/>
      <c r="G150" s="167"/>
      <c r="H150" s="166"/>
      <c r="I150" s="166"/>
      <c r="J150" s="166"/>
      <c r="K150" s="192"/>
    </row>
    <row r="151" spans="2:11" customFormat="1" ht="15" customHeight="1">
      <c r="B151" s="171"/>
      <c r="C151" s="196" t="s">
        <v>754</v>
      </c>
      <c r="D151" s="148"/>
      <c r="E151" s="148"/>
      <c r="F151" s="197" t="s">
        <v>751</v>
      </c>
      <c r="G151" s="148"/>
      <c r="H151" s="196" t="s">
        <v>791</v>
      </c>
      <c r="I151" s="196" t="s">
        <v>753</v>
      </c>
      <c r="J151" s="196">
        <v>120</v>
      </c>
      <c r="K151" s="192"/>
    </row>
    <row r="152" spans="2:11" customFormat="1" ht="15" customHeight="1">
      <c r="B152" s="171"/>
      <c r="C152" s="196" t="s">
        <v>800</v>
      </c>
      <c r="D152" s="148"/>
      <c r="E152" s="148"/>
      <c r="F152" s="197" t="s">
        <v>751</v>
      </c>
      <c r="G152" s="148"/>
      <c r="H152" s="196" t="s">
        <v>811</v>
      </c>
      <c r="I152" s="196" t="s">
        <v>753</v>
      </c>
      <c r="J152" s="196" t="s">
        <v>802</v>
      </c>
      <c r="K152" s="192"/>
    </row>
    <row r="153" spans="2:11" customFormat="1" ht="15" customHeight="1">
      <c r="B153" s="171"/>
      <c r="C153" s="196" t="s">
        <v>699</v>
      </c>
      <c r="D153" s="148"/>
      <c r="E153" s="148"/>
      <c r="F153" s="197" t="s">
        <v>751</v>
      </c>
      <c r="G153" s="148"/>
      <c r="H153" s="196" t="s">
        <v>812</v>
      </c>
      <c r="I153" s="196" t="s">
        <v>753</v>
      </c>
      <c r="J153" s="196" t="s">
        <v>802</v>
      </c>
      <c r="K153" s="192"/>
    </row>
    <row r="154" spans="2:11" customFormat="1" ht="15" customHeight="1">
      <c r="B154" s="171"/>
      <c r="C154" s="196" t="s">
        <v>756</v>
      </c>
      <c r="D154" s="148"/>
      <c r="E154" s="148"/>
      <c r="F154" s="197" t="s">
        <v>757</v>
      </c>
      <c r="G154" s="148"/>
      <c r="H154" s="196" t="s">
        <v>791</v>
      </c>
      <c r="I154" s="196" t="s">
        <v>753</v>
      </c>
      <c r="J154" s="196">
        <v>50</v>
      </c>
      <c r="K154" s="192"/>
    </row>
    <row r="155" spans="2:11" customFormat="1" ht="15" customHeight="1">
      <c r="B155" s="171"/>
      <c r="C155" s="196" t="s">
        <v>759</v>
      </c>
      <c r="D155" s="148"/>
      <c r="E155" s="148"/>
      <c r="F155" s="197" t="s">
        <v>751</v>
      </c>
      <c r="G155" s="148"/>
      <c r="H155" s="196" t="s">
        <v>791</v>
      </c>
      <c r="I155" s="196" t="s">
        <v>761</v>
      </c>
      <c r="J155" s="196"/>
      <c r="K155" s="192"/>
    </row>
    <row r="156" spans="2:11" customFormat="1" ht="15" customHeight="1">
      <c r="B156" s="171"/>
      <c r="C156" s="196" t="s">
        <v>770</v>
      </c>
      <c r="D156" s="148"/>
      <c r="E156" s="148"/>
      <c r="F156" s="197" t="s">
        <v>757</v>
      </c>
      <c r="G156" s="148"/>
      <c r="H156" s="196" t="s">
        <v>791</v>
      </c>
      <c r="I156" s="196" t="s">
        <v>753</v>
      </c>
      <c r="J156" s="196">
        <v>50</v>
      </c>
      <c r="K156" s="192"/>
    </row>
    <row r="157" spans="2:11" customFormat="1" ht="15" customHeight="1">
      <c r="B157" s="171"/>
      <c r="C157" s="196" t="s">
        <v>778</v>
      </c>
      <c r="D157" s="148"/>
      <c r="E157" s="148"/>
      <c r="F157" s="197" t="s">
        <v>757</v>
      </c>
      <c r="G157" s="148"/>
      <c r="H157" s="196" t="s">
        <v>791</v>
      </c>
      <c r="I157" s="196" t="s">
        <v>753</v>
      </c>
      <c r="J157" s="196">
        <v>50</v>
      </c>
      <c r="K157" s="192"/>
    </row>
    <row r="158" spans="2:11" customFormat="1" ht="15" customHeight="1">
      <c r="B158" s="171"/>
      <c r="C158" s="196" t="s">
        <v>776</v>
      </c>
      <c r="D158" s="148"/>
      <c r="E158" s="148"/>
      <c r="F158" s="197" t="s">
        <v>757</v>
      </c>
      <c r="G158" s="148"/>
      <c r="H158" s="196" t="s">
        <v>791</v>
      </c>
      <c r="I158" s="196" t="s">
        <v>753</v>
      </c>
      <c r="J158" s="196">
        <v>50</v>
      </c>
      <c r="K158" s="192"/>
    </row>
    <row r="159" spans="2:11" customFormat="1" ht="15" customHeight="1">
      <c r="B159" s="171"/>
      <c r="C159" s="196" t="s">
        <v>85</v>
      </c>
      <c r="D159" s="148"/>
      <c r="E159" s="148"/>
      <c r="F159" s="197" t="s">
        <v>751</v>
      </c>
      <c r="G159" s="148"/>
      <c r="H159" s="196" t="s">
        <v>813</v>
      </c>
      <c r="I159" s="196" t="s">
        <v>753</v>
      </c>
      <c r="J159" s="196" t="s">
        <v>814</v>
      </c>
      <c r="K159" s="192"/>
    </row>
    <row r="160" spans="2:11" customFormat="1" ht="15" customHeight="1">
      <c r="B160" s="171"/>
      <c r="C160" s="196" t="s">
        <v>815</v>
      </c>
      <c r="D160" s="148"/>
      <c r="E160" s="148"/>
      <c r="F160" s="197" t="s">
        <v>751</v>
      </c>
      <c r="G160" s="148"/>
      <c r="H160" s="196" t="s">
        <v>816</v>
      </c>
      <c r="I160" s="196" t="s">
        <v>786</v>
      </c>
      <c r="J160" s="196"/>
      <c r="K160" s="192"/>
    </row>
    <row r="161" spans="2:11" customFormat="1" ht="15" customHeight="1">
      <c r="B161" s="198"/>
      <c r="C161" s="178"/>
      <c r="D161" s="178"/>
      <c r="E161" s="178"/>
      <c r="F161" s="178"/>
      <c r="G161" s="178"/>
      <c r="H161" s="178"/>
      <c r="I161" s="178"/>
      <c r="J161" s="178"/>
      <c r="K161" s="199"/>
    </row>
    <row r="162" spans="2:11" customFormat="1" ht="18.75" customHeight="1">
      <c r="B162" s="180"/>
      <c r="C162" s="190"/>
      <c r="D162" s="190"/>
      <c r="E162" s="190"/>
      <c r="F162" s="200"/>
      <c r="G162" s="190"/>
      <c r="H162" s="190"/>
      <c r="I162" s="190"/>
      <c r="J162" s="190"/>
      <c r="K162" s="180"/>
    </row>
    <row r="163" spans="2:11" customFormat="1" ht="18.75" customHeight="1">
      <c r="B163" s="155"/>
      <c r="C163" s="155"/>
      <c r="D163" s="155"/>
      <c r="E163" s="155"/>
      <c r="F163" s="155"/>
      <c r="G163" s="155"/>
      <c r="H163" s="155"/>
      <c r="I163" s="155"/>
      <c r="J163" s="155"/>
      <c r="K163" s="155"/>
    </row>
    <row r="164" spans="2:11" customFormat="1" ht="7.5" customHeight="1">
      <c r="B164" s="137"/>
      <c r="C164" s="138"/>
      <c r="D164" s="138"/>
      <c r="E164" s="138"/>
      <c r="F164" s="138"/>
      <c r="G164" s="138"/>
      <c r="H164" s="138"/>
      <c r="I164" s="138"/>
      <c r="J164" s="138"/>
      <c r="K164" s="139"/>
    </row>
    <row r="165" spans="2:11" customFormat="1" ht="45" customHeight="1">
      <c r="B165" s="140"/>
      <c r="C165" s="265" t="s">
        <v>817</v>
      </c>
      <c r="D165" s="265"/>
      <c r="E165" s="265"/>
      <c r="F165" s="265"/>
      <c r="G165" s="265"/>
      <c r="H165" s="265"/>
      <c r="I165" s="265"/>
      <c r="J165" s="265"/>
      <c r="K165" s="141"/>
    </row>
    <row r="166" spans="2:11" customFormat="1" ht="17.25" customHeight="1">
      <c r="B166" s="140"/>
      <c r="C166" s="161" t="s">
        <v>745</v>
      </c>
      <c r="D166" s="161"/>
      <c r="E166" s="161"/>
      <c r="F166" s="161" t="s">
        <v>746</v>
      </c>
      <c r="G166" s="201"/>
      <c r="H166" s="202" t="s">
        <v>53</v>
      </c>
      <c r="I166" s="202" t="s">
        <v>56</v>
      </c>
      <c r="J166" s="161" t="s">
        <v>747</v>
      </c>
      <c r="K166" s="141"/>
    </row>
    <row r="167" spans="2:11" customFormat="1" ht="17.25" customHeight="1">
      <c r="B167" s="142"/>
      <c r="C167" s="163" t="s">
        <v>748</v>
      </c>
      <c r="D167" s="163"/>
      <c r="E167" s="163"/>
      <c r="F167" s="164" t="s">
        <v>749</v>
      </c>
      <c r="G167" s="203"/>
      <c r="H167" s="204"/>
      <c r="I167" s="204"/>
      <c r="J167" s="163" t="s">
        <v>750</v>
      </c>
      <c r="K167" s="143"/>
    </row>
    <row r="168" spans="2:11" customFormat="1" ht="5.25" customHeight="1">
      <c r="B168" s="171"/>
      <c r="C168" s="166"/>
      <c r="D168" s="166"/>
      <c r="E168" s="166"/>
      <c r="F168" s="166"/>
      <c r="G168" s="167"/>
      <c r="H168" s="166"/>
      <c r="I168" s="166"/>
      <c r="J168" s="166"/>
      <c r="K168" s="192"/>
    </row>
    <row r="169" spans="2:11" customFormat="1" ht="15" customHeight="1">
      <c r="B169" s="171"/>
      <c r="C169" s="148" t="s">
        <v>754</v>
      </c>
      <c r="D169" s="148"/>
      <c r="E169" s="148"/>
      <c r="F169" s="169" t="s">
        <v>751</v>
      </c>
      <c r="G169" s="148"/>
      <c r="H169" s="148" t="s">
        <v>791</v>
      </c>
      <c r="I169" s="148" t="s">
        <v>753</v>
      </c>
      <c r="J169" s="148">
        <v>120</v>
      </c>
      <c r="K169" s="192"/>
    </row>
    <row r="170" spans="2:11" customFormat="1" ht="15" customHeight="1">
      <c r="B170" s="171"/>
      <c r="C170" s="148" t="s">
        <v>800</v>
      </c>
      <c r="D170" s="148"/>
      <c r="E170" s="148"/>
      <c r="F170" s="169" t="s">
        <v>751</v>
      </c>
      <c r="G170" s="148"/>
      <c r="H170" s="148" t="s">
        <v>801</v>
      </c>
      <c r="I170" s="148" t="s">
        <v>753</v>
      </c>
      <c r="J170" s="148" t="s">
        <v>802</v>
      </c>
      <c r="K170" s="192"/>
    </row>
    <row r="171" spans="2:11" customFormat="1" ht="15" customHeight="1">
      <c r="B171" s="171"/>
      <c r="C171" s="148" t="s">
        <v>699</v>
      </c>
      <c r="D171" s="148"/>
      <c r="E171" s="148"/>
      <c r="F171" s="169" t="s">
        <v>751</v>
      </c>
      <c r="G171" s="148"/>
      <c r="H171" s="148" t="s">
        <v>818</v>
      </c>
      <c r="I171" s="148" t="s">
        <v>753</v>
      </c>
      <c r="J171" s="148" t="s">
        <v>802</v>
      </c>
      <c r="K171" s="192"/>
    </row>
    <row r="172" spans="2:11" customFormat="1" ht="15" customHeight="1">
      <c r="B172" s="171"/>
      <c r="C172" s="148" t="s">
        <v>756</v>
      </c>
      <c r="D172" s="148"/>
      <c r="E172" s="148"/>
      <c r="F172" s="169" t="s">
        <v>757</v>
      </c>
      <c r="G172" s="148"/>
      <c r="H172" s="148" t="s">
        <v>818</v>
      </c>
      <c r="I172" s="148" t="s">
        <v>753</v>
      </c>
      <c r="J172" s="148">
        <v>50</v>
      </c>
      <c r="K172" s="192"/>
    </row>
    <row r="173" spans="2:11" customFormat="1" ht="15" customHeight="1">
      <c r="B173" s="171"/>
      <c r="C173" s="148" t="s">
        <v>759</v>
      </c>
      <c r="D173" s="148"/>
      <c r="E173" s="148"/>
      <c r="F173" s="169" t="s">
        <v>751</v>
      </c>
      <c r="G173" s="148"/>
      <c r="H173" s="148" t="s">
        <v>818</v>
      </c>
      <c r="I173" s="148" t="s">
        <v>761</v>
      </c>
      <c r="J173" s="148"/>
      <c r="K173" s="192"/>
    </row>
    <row r="174" spans="2:11" customFormat="1" ht="15" customHeight="1">
      <c r="B174" s="171"/>
      <c r="C174" s="148" t="s">
        <v>770</v>
      </c>
      <c r="D174" s="148"/>
      <c r="E174" s="148"/>
      <c r="F174" s="169" t="s">
        <v>757</v>
      </c>
      <c r="G174" s="148"/>
      <c r="H174" s="148" t="s">
        <v>818</v>
      </c>
      <c r="I174" s="148" t="s">
        <v>753</v>
      </c>
      <c r="J174" s="148">
        <v>50</v>
      </c>
      <c r="K174" s="192"/>
    </row>
    <row r="175" spans="2:11" customFormat="1" ht="15" customHeight="1">
      <c r="B175" s="171"/>
      <c r="C175" s="148" t="s">
        <v>778</v>
      </c>
      <c r="D175" s="148"/>
      <c r="E175" s="148"/>
      <c r="F175" s="169" t="s">
        <v>757</v>
      </c>
      <c r="G175" s="148"/>
      <c r="H175" s="148" t="s">
        <v>818</v>
      </c>
      <c r="I175" s="148" t="s">
        <v>753</v>
      </c>
      <c r="J175" s="148">
        <v>50</v>
      </c>
      <c r="K175" s="192"/>
    </row>
    <row r="176" spans="2:11" customFormat="1" ht="15" customHeight="1">
      <c r="B176" s="171"/>
      <c r="C176" s="148" t="s">
        <v>776</v>
      </c>
      <c r="D176" s="148"/>
      <c r="E176" s="148"/>
      <c r="F176" s="169" t="s">
        <v>757</v>
      </c>
      <c r="G176" s="148"/>
      <c r="H176" s="148" t="s">
        <v>818</v>
      </c>
      <c r="I176" s="148" t="s">
        <v>753</v>
      </c>
      <c r="J176" s="148">
        <v>50</v>
      </c>
      <c r="K176" s="192"/>
    </row>
    <row r="177" spans="2:11" customFormat="1" ht="15" customHeight="1">
      <c r="B177" s="171"/>
      <c r="C177" s="148" t="s">
        <v>99</v>
      </c>
      <c r="D177" s="148"/>
      <c r="E177" s="148"/>
      <c r="F177" s="169" t="s">
        <v>751</v>
      </c>
      <c r="G177" s="148"/>
      <c r="H177" s="148" t="s">
        <v>819</v>
      </c>
      <c r="I177" s="148" t="s">
        <v>820</v>
      </c>
      <c r="J177" s="148"/>
      <c r="K177" s="192"/>
    </row>
    <row r="178" spans="2:11" customFormat="1" ht="15" customHeight="1">
      <c r="B178" s="171"/>
      <c r="C178" s="148" t="s">
        <v>56</v>
      </c>
      <c r="D178" s="148"/>
      <c r="E178" s="148"/>
      <c r="F178" s="169" t="s">
        <v>751</v>
      </c>
      <c r="G178" s="148"/>
      <c r="H178" s="148" t="s">
        <v>821</v>
      </c>
      <c r="I178" s="148" t="s">
        <v>822</v>
      </c>
      <c r="J178" s="148">
        <v>1</v>
      </c>
      <c r="K178" s="192"/>
    </row>
    <row r="179" spans="2:11" customFormat="1" ht="15" customHeight="1">
      <c r="B179" s="171"/>
      <c r="C179" s="148" t="s">
        <v>52</v>
      </c>
      <c r="D179" s="148"/>
      <c r="E179" s="148"/>
      <c r="F179" s="169" t="s">
        <v>751</v>
      </c>
      <c r="G179" s="148"/>
      <c r="H179" s="148" t="s">
        <v>823</v>
      </c>
      <c r="I179" s="148" t="s">
        <v>753</v>
      </c>
      <c r="J179" s="148">
        <v>20</v>
      </c>
      <c r="K179" s="192"/>
    </row>
    <row r="180" spans="2:11" customFormat="1" ht="15" customHeight="1">
      <c r="B180" s="171"/>
      <c r="C180" s="148" t="s">
        <v>53</v>
      </c>
      <c r="D180" s="148"/>
      <c r="E180" s="148"/>
      <c r="F180" s="169" t="s">
        <v>751</v>
      </c>
      <c r="G180" s="148"/>
      <c r="H180" s="148" t="s">
        <v>824</v>
      </c>
      <c r="I180" s="148" t="s">
        <v>753</v>
      </c>
      <c r="J180" s="148">
        <v>255</v>
      </c>
      <c r="K180" s="192"/>
    </row>
    <row r="181" spans="2:11" customFormat="1" ht="15" customHeight="1">
      <c r="B181" s="171"/>
      <c r="C181" s="148" t="s">
        <v>100</v>
      </c>
      <c r="D181" s="148"/>
      <c r="E181" s="148"/>
      <c r="F181" s="169" t="s">
        <v>751</v>
      </c>
      <c r="G181" s="148"/>
      <c r="H181" s="148" t="s">
        <v>715</v>
      </c>
      <c r="I181" s="148" t="s">
        <v>753</v>
      </c>
      <c r="J181" s="148">
        <v>10</v>
      </c>
      <c r="K181" s="192"/>
    </row>
    <row r="182" spans="2:11" customFormat="1" ht="15" customHeight="1">
      <c r="B182" s="171"/>
      <c r="C182" s="148" t="s">
        <v>101</v>
      </c>
      <c r="D182" s="148"/>
      <c r="E182" s="148"/>
      <c r="F182" s="169" t="s">
        <v>751</v>
      </c>
      <c r="G182" s="148"/>
      <c r="H182" s="148" t="s">
        <v>825</v>
      </c>
      <c r="I182" s="148" t="s">
        <v>786</v>
      </c>
      <c r="J182" s="148"/>
      <c r="K182" s="192"/>
    </row>
    <row r="183" spans="2:11" customFormat="1" ht="15" customHeight="1">
      <c r="B183" s="171"/>
      <c r="C183" s="148" t="s">
        <v>826</v>
      </c>
      <c r="D183" s="148"/>
      <c r="E183" s="148"/>
      <c r="F183" s="169" t="s">
        <v>751</v>
      </c>
      <c r="G183" s="148"/>
      <c r="H183" s="148" t="s">
        <v>827</v>
      </c>
      <c r="I183" s="148" t="s">
        <v>786</v>
      </c>
      <c r="J183" s="148"/>
      <c r="K183" s="192"/>
    </row>
    <row r="184" spans="2:11" customFormat="1" ht="15" customHeight="1">
      <c r="B184" s="171"/>
      <c r="C184" s="148" t="s">
        <v>815</v>
      </c>
      <c r="D184" s="148"/>
      <c r="E184" s="148"/>
      <c r="F184" s="169" t="s">
        <v>751</v>
      </c>
      <c r="G184" s="148"/>
      <c r="H184" s="148" t="s">
        <v>828</v>
      </c>
      <c r="I184" s="148" t="s">
        <v>786</v>
      </c>
      <c r="J184" s="148"/>
      <c r="K184" s="192"/>
    </row>
    <row r="185" spans="2:11" customFormat="1" ht="15" customHeight="1">
      <c r="B185" s="171"/>
      <c r="C185" s="148" t="s">
        <v>103</v>
      </c>
      <c r="D185" s="148"/>
      <c r="E185" s="148"/>
      <c r="F185" s="169" t="s">
        <v>757</v>
      </c>
      <c r="G185" s="148"/>
      <c r="H185" s="148" t="s">
        <v>829</v>
      </c>
      <c r="I185" s="148" t="s">
        <v>753</v>
      </c>
      <c r="J185" s="148">
        <v>50</v>
      </c>
      <c r="K185" s="192"/>
    </row>
    <row r="186" spans="2:11" customFormat="1" ht="15" customHeight="1">
      <c r="B186" s="171"/>
      <c r="C186" s="148" t="s">
        <v>830</v>
      </c>
      <c r="D186" s="148"/>
      <c r="E186" s="148"/>
      <c r="F186" s="169" t="s">
        <v>757</v>
      </c>
      <c r="G186" s="148"/>
      <c r="H186" s="148" t="s">
        <v>831</v>
      </c>
      <c r="I186" s="148" t="s">
        <v>832</v>
      </c>
      <c r="J186" s="148"/>
      <c r="K186" s="192"/>
    </row>
    <row r="187" spans="2:11" customFormat="1" ht="15" customHeight="1">
      <c r="B187" s="171"/>
      <c r="C187" s="148" t="s">
        <v>833</v>
      </c>
      <c r="D187" s="148"/>
      <c r="E187" s="148"/>
      <c r="F187" s="169" t="s">
        <v>757</v>
      </c>
      <c r="G187" s="148"/>
      <c r="H187" s="148" t="s">
        <v>834</v>
      </c>
      <c r="I187" s="148" t="s">
        <v>832</v>
      </c>
      <c r="J187" s="148"/>
      <c r="K187" s="192"/>
    </row>
    <row r="188" spans="2:11" customFormat="1" ht="15" customHeight="1">
      <c r="B188" s="171"/>
      <c r="C188" s="148" t="s">
        <v>835</v>
      </c>
      <c r="D188" s="148"/>
      <c r="E188" s="148"/>
      <c r="F188" s="169" t="s">
        <v>757</v>
      </c>
      <c r="G188" s="148"/>
      <c r="H188" s="148" t="s">
        <v>836</v>
      </c>
      <c r="I188" s="148" t="s">
        <v>832</v>
      </c>
      <c r="J188" s="148"/>
      <c r="K188" s="192"/>
    </row>
    <row r="189" spans="2:11" customFormat="1" ht="15" customHeight="1">
      <c r="B189" s="171"/>
      <c r="C189" s="205" t="s">
        <v>837</v>
      </c>
      <c r="D189" s="148"/>
      <c r="E189" s="148"/>
      <c r="F189" s="169" t="s">
        <v>757</v>
      </c>
      <c r="G189" s="148"/>
      <c r="H189" s="148" t="s">
        <v>838</v>
      </c>
      <c r="I189" s="148" t="s">
        <v>839</v>
      </c>
      <c r="J189" s="206" t="s">
        <v>840</v>
      </c>
      <c r="K189" s="192"/>
    </row>
    <row r="190" spans="2:11" customFormat="1" ht="15" customHeight="1">
      <c r="B190" s="207"/>
      <c r="C190" s="208" t="s">
        <v>841</v>
      </c>
      <c r="D190" s="209"/>
      <c r="E190" s="209"/>
      <c r="F190" s="210" t="s">
        <v>757</v>
      </c>
      <c r="G190" s="209"/>
      <c r="H190" s="209" t="s">
        <v>842</v>
      </c>
      <c r="I190" s="209" t="s">
        <v>839</v>
      </c>
      <c r="J190" s="211" t="s">
        <v>840</v>
      </c>
      <c r="K190" s="212"/>
    </row>
    <row r="191" spans="2:11" customFormat="1" ht="15" customHeight="1">
      <c r="B191" s="171"/>
      <c r="C191" s="205" t="s">
        <v>41</v>
      </c>
      <c r="D191" s="148"/>
      <c r="E191" s="148"/>
      <c r="F191" s="169" t="s">
        <v>751</v>
      </c>
      <c r="G191" s="148"/>
      <c r="H191" s="145" t="s">
        <v>843</v>
      </c>
      <c r="I191" s="148" t="s">
        <v>844</v>
      </c>
      <c r="J191" s="148"/>
      <c r="K191" s="192"/>
    </row>
    <row r="192" spans="2:11" customFormat="1" ht="15" customHeight="1">
      <c r="B192" s="171"/>
      <c r="C192" s="205" t="s">
        <v>845</v>
      </c>
      <c r="D192" s="148"/>
      <c r="E192" s="148"/>
      <c r="F192" s="169" t="s">
        <v>751</v>
      </c>
      <c r="G192" s="148"/>
      <c r="H192" s="148" t="s">
        <v>846</v>
      </c>
      <c r="I192" s="148" t="s">
        <v>786</v>
      </c>
      <c r="J192" s="148"/>
      <c r="K192" s="192"/>
    </row>
    <row r="193" spans="2:11" customFormat="1" ht="15" customHeight="1">
      <c r="B193" s="171"/>
      <c r="C193" s="205" t="s">
        <v>847</v>
      </c>
      <c r="D193" s="148"/>
      <c r="E193" s="148"/>
      <c r="F193" s="169" t="s">
        <v>751</v>
      </c>
      <c r="G193" s="148"/>
      <c r="H193" s="148" t="s">
        <v>848</v>
      </c>
      <c r="I193" s="148" t="s">
        <v>786</v>
      </c>
      <c r="J193" s="148"/>
      <c r="K193" s="192"/>
    </row>
    <row r="194" spans="2:11" customFormat="1" ht="15" customHeight="1">
      <c r="B194" s="171"/>
      <c r="C194" s="205" t="s">
        <v>849</v>
      </c>
      <c r="D194" s="148"/>
      <c r="E194" s="148"/>
      <c r="F194" s="169" t="s">
        <v>757</v>
      </c>
      <c r="G194" s="148"/>
      <c r="H194" s="148" t="s">
        <v>850</v>
      </c>
      <c r="I194" s="148" t="s">
        <v>786</v>
      </c>
      <c r="J194" s="148"/>
      <c r="K194" s="192"/>
    </row>
    <row r="195" spans="2:11" customFormat="1" ht="15" customHeight="1">
      <c r="B195" s="198"/>
      <c r="C195" s="213"/>
      <c r="D195" s="178"/>
      <c r="E195" s="178"/>
      <c r="F195" s="178"/>
      <c r="G195" s="178"/>
      <c r="H195" s="178"/>
      <c r="I195" s="178"/>
      <c r="J195" s="178"/>
      <c r="K195" s="199"/>
    </row>
    <row r="196" spans="2:11" customFormat="1" ht="18.75" customHeight="1">
      <c r="B196" s="180"/>
      <c r="C196" s="190"/>
      <c r="D196" s="190"/>
      <c r="E196" s="190"/>
      <c r="F196" s="200"/>
      <c r="G196" s="190"/>
      <c r="H196" s="190"/>
      <c r="I196" s="190"/>
      <c r="J196" s="190"/>
      <c r="K196" s="180"/>
    </row>
    <row r="197" spans="2:11" customFormat="1" ht="18.75" customHeight="1">
      <c r="B197" s="180"/>
      <c r="C197" s="190"/>
      <c r="D197" s="190"/>
      <c r="E197" s="190"/>
      <c r="F197" s="200"/>
      <c r="G197" s="190"/>
      <c r="H197" s="190"/>
      <c r="I197" s="190"/>
      <c r="J197" s="190"/>
      <c r="K197" s="180"/>
    </row>
    <row r="198" spans="2:11" customFormat="1" ht="18.75" customHeight="1"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</row>
    <row r="199" spans="2:11" customFormat="1" ht="13.5">
      <c r="B199" s="137"/>
      <c r="C199" s="138"/>
      <c r="D199" s="138"/>
      <c r="E199" s="138"/>
      <c r="F199" s="138"/>
      <c r="G199" s="138"/>
      <c r="H199" s="138"/>
      <c r="I199" s="138"/>
      <c r="J199" s="138"/>
      <c r="K199" s="139"/>
    </row>
    <row r="200" spans="2:11" customFormat="1" ht="21">
      <c r="B200" s="140"/>
      <c r="C200" s="265" t="s">
        <v>851</v>
      </c>
      <c r="D200" s="265"/>
      <c r="E200" s="265"/>
      <c r="F200" s="265"/>
      <c r="G200" s="265"/>
      <c r="H200" s="265"/>
      <c r="I200" s="265"/>
      <c r="J200" s="265"/>
      <c r="K200" s="141"/>
    </row>
    <row r="201" spans="2:11" customFormat="1" ht="25.5" customHeight="1">
      <c r="B201" s="140"/>
      <c r="C201" s="214" t="s">
        <v>852</v>
      </c>
      <c r="D201" s="214"/>
      <c r="E201" s="214"/>
      <c r="F201" s="214" t="s">
        <v>853</v>
      </c>
      <c r="G201" s="215"/>
      <c r="H201" s="268" t="s">
        <v>854</v>
      </c>
      <c r="I201" s="268"/>
      <c r="J201" s="268"/>
      <c r="K201" s="141"/>
    </row>
    <row r="202" spans="2:11" customFormat="1" ht="5.25" customHeight="1">
      <c r="B202" s="171"/>
      <c r="C202" s="166"/>
      <c r="D202" s="166"/>
      <c r="E202" s="166"/>
      <c r="F202" s="166"/>
      <c r="G202" s="190"/>
      <c r="H202" s="166"/>
      <c r="I202" s="166"/>
      <c r="J202" s="166"/>
      <c r="K202" s="192"/>
    </row>
    <row r="203" spans="2:11" customFormat="1" ht="15" customHeight="1">
      <c r="B203" s="171"/>
      <c r="C203" s="148" t="s">
        <v>844</v>
      </c>
      <c r="D203" s="148"/>
      <c r="E203" s="148"/>
      <c r="F203" s="169" t="s">
        <v>42</v>
      </c>
      <c r="G203" s="148"/>
      <c r="H203" s="269" t="s">
        <v>855</v>
      </c>
      <c r="I203" s="269"/>
      <c r="J203" s="269"/>
      <c r="K203" s="192"/>
    </row>
    <row r="204" spans="2:11" customFormat="1" ht="15" customHeight="1">
      <c r="B204" s="171"/>
      <c r="C204" s="148"/>
      <c r="D204" s="148"/>
      <c r="E204" s="148"/>
      <c r="F204" s="169" t="s">
        <v>43</v>
      </c>
      <c r="G204" s="148"/>
      <c r="H204" s="269" t="s">
        <v>856</v>
      </c>
      <c r="I204" s="269"/>
      <c r="J204" s="269"/>
      <c r="K204" s="192"/>
    </row>
    <row r="205" spans="2:11" customFormat="1" ht="15" customHeight="1">
      <c r="B205" s="171"/>
      <c r="C205" s="148"/>
      <c r="D205" s="148"/>
      <c r="E205" s="148"/>
      <c r="F205" s="169" t="s">
        <v>46</v>
      </c>
      <c r="G205" s="148"/>
      <c r="H205" s="269" t="s">
        <v>857</v>
      </c>
      <c r="I205" s="269"/>
      <c r="J205" s="269"/>
      <c r="K205" s="192"/>
    </row>
    <row r="206" spans="2:11" customFormat="1" ht="15" customHeight="1">
      <c r="B206" s="171"/>
      <c r="C206" s="148"/>
      <c r="D206" s="148"/>
      <c r="E206" s="148"/>
      <c r="F206" s="169" t="s">
        <v>44</v>
      </c>
      <c r="G206" s="148"/>
      <c r="H206" s="269" t="s">
        <v>858</v>
      </c>
      <c r="I206" s="269"/>
      <c r="J206" s="269"/>
      <c r="K206" s="192"/>
    </row>
    <row r="207" spans="2:11" customFormat="1" ht="15" customHeight="1">
      <c r="B207" s="171"/>
      <c r="C207" s="148"/>
      <c r="D207" s="148"/>
      <c r="E207" s="148"/>
      <c r="F207" s="169" t="s">
        <v>45</v>
      </c>
      <c r="G207" s="148"/>
      <c r="H207" s="269" t="s">
        <v>859</v>
      </c>
      <c r="I207" s="269"/>
      <c r="J207" s="269"/>
      <c r="K207" s="192"/>
    </row>
    <row r="208" spans="2:11" customFormat="1" ht="15" customHeight="1">
      <c r="B208" s="171"/>
      <c r="C208" s="148"/>
      <c r="D208" s="148"/>
      <c r="E208" s="148"/>
      <c r="F208" s="169"/>
      <c r="G208" s="148"/>
      <c r="H208" s="148"/>
      <c r="I208" s="148"/>
      <c r="J208" s="148"/>
      <c r="K208" s="192"/>
    </row>
    <row r="209" spans="2:11" customFormat="1" ht="15" customHeight="1">
      <c r="B209" s="171"/>
      <c r="C209" s="148" t="s">
        <v>798</v>
      </c>
      <c r="D209" s="148"/>
      <c r="E209" s="148"/>
      <c r="F209" s="169" t="s">
        <v>77</v>
      </c>
      <c r="G209" s="148"/>
      <c r="H209" s="269" t="s">
        <v>860</v>
      </c>
      <c r="I209" s="269"/>
      <c r="J209" s="269"/>
      <c r="K209" s="192"/>
    </row>
    <row r="210" spans="2:11" customFormat="1" ht="15" customHeight="1">
      <c r="B210" s="171"/>
      <c r="C210" s="148"/>
      <c r="D210" s="148"/>
      <c r="E210" s="148"/>
      <c r="F210" s="169" t="s">
        <v>693</v>
      </c>
      <c r="G210" s="148"/>
      <c r="H210" s="269" t="s">
        <v>694</v>
      </c>
      <c r="I210" s="269"/>
      <c r="J210" s="269"/>
      <c r="K210" s="192"/>
    </row>
    <row r="211" spans="2:11" customFormat="1" ht="15" customHeight="1">
      <c r="B211" s="171"/>
      <c r="C211" s="148"/>
      <c r="D211" s="148"/>
      <c r="E211" s="148"/>
      <c r="F211" s="169" t="s">
        <v>691</v>
      </c>
      <c r="G211" s="148"/>
      <c r="H211" s="269" t="s">
        <v>861</v>
      </c>
      <c r="I211" s="269"/>
      <c r="J211" s="269"/>
      <c r="K211" s="192"/>
    </row>
    <row r="212" spans="2:11" customFormat="1" ht="15" customHeight="1">
      <c r="B212" s="216"/>
      <c r="C212" s="148"/>
      <c r="D212" s="148"/>
      <c r="E212" s="148"/>
      <c r="F212" s="169" t="s">
        <v>695</v>
      </c>
      <c r="G212" s="205"/>
      <c r="H212" s="270" t="s">
        <v>696</v>
      </c>
      <c r="I212" s="270"/>
      <c r="J212" s="270"/>
      <c r="K212" s="217"/>
    </row>
    <row r="213" spans="2:11" customFormat="1" ht="15" customHeight="1">
      <c r="B213" s="216"/>
      <c r="C213" s="148"/>
      <c r="D213" s="148"/>
      <c r="E213" s="148"/>
      <c r="F213" s="169" t="s">
        <v>697</v>
      </c>
      <c r="G213" s="205"/>
      <c r="H213" s="270" t="s">
        <v>457</v>
      </c>
      <c r="I213" s="270"/>
      <c r="J213" s="270"/>
      <c r="K213" s="217"/>
    </row>
    <row r="214" spans="2:11" customFormat="1" ht="15" customHeight="1">
      <c r="B214" s="216"/>
      <c r="C214" s="148"/>
      <c r="D214" s="148"/>
      <c r="E214" s="148"/>
      <c r="F214" s="169"/>
      <c r="G214" s="205"/>
      <c r="H214" s="196"/>
      <c r="I214" s="196"/>
      <c r="J214" s="196"/>
      <c r="K214" s="217"/>
    </row>
    <row r="215" spans="2:11" customFormat="1" ht="15" customHeight="1">
      <c r="B215" s="216"/>
      <c r="C215" s="148" t="s">
        <v>822</v>
      </c>
      <c r="D215" s="148"/>
      <c r="E215" s="148"/>
      <c r="F215" s="169">
        <v>1</v>
      </c>
      <c r="G215" s="205"/>
      <c r="H215" s="270" t="s">
        <v>862</v>
      </c>
      <c r="I215" s="270"/>
      <c r="J215" s="270"/>
      <c r="K215" s="217"/>
    </row>
    <row r="216" spans="2:11" customFormat="1" ht="15" customHeight="1">
      <c r="B216" s="216"/>
      <c r="C216" s="148"/>
      <c r="D216" s="148"/>
      <c r="E216" s="148"/>
      <c r="F216" s="169">
        <v>2</v>
      </c>
      <c r="G216" s="205"/>
      <c r="H216" s="270" t="s">
        <v>863</v>
      </c>
      <c r="I216" s="270"/>
      <c r="J216" s="270"/>
      <c r="K216" s="217"/>
    </row>
    <row r="217" spans="2:11" customFormat="1" ht="15" customHeight="1">
      <c r="B217" s="216"/>
      <c r="C217" s="148"/>
      <c r="D217" s="148"/>
      <c r="E217" s="148"/>
      <c r="F217" s="169">
        <v>3</v>
      </c>
      <c r="G217" s="205"/>
      <c r="H217" s="270" t="s">
        <v>864</v>
      </c>
      <c r="I217" s="270"/>
      <c r="J217" s="270"/>
      <c r="K217" s="217"/>
    </row>
    <row r="218" spans="2:11" customFormat="1" ht="15" customHeight="1">
      <c r="B218" s="216"/>
      <c r="C218" s="148"/>
      <c r="D218" s="148"/>
      <c r="E218" s="148"/>
      <c r="F218" s="169">
        <v>4</v>
      </c>
      <c r="G218" s="205"/>
      <c r="H218" s="270" t="s">
        <v>865</v>
      </c>
      <c r="I218" s="270"/>
      <c r="J218" s="270"/>
      <c r="K218" s="217"/>
    </row>
    <row r="219" spans="2:11" customFormat="1" ht="12.75" customHeight="1">
      <c r="B219" s="218"/>
      <c r="C219" s="219"/>
      <c r="D219" s="219"/>
      <c r="E219" s="219"/>
      <c r="F219" s="219"/>
      <c r="G219" s="219"/>
      <c r="H219" s="219"/>
      <c r="I219" s="219"/>
      <c r="J219" s="219"/>
      <c r="K219" s="22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  <headerFooter>
    <oddHeader>&amp;C&amp;"Verdana"&amp;7&amp;K000000 SŽ: Interní&amp;1#_x000D_</oddHeader>
  </headerFooter>
</worksheet>
</file>

<file path=docMetadata/LabelInfo.xml><?xml version="1.0" encoding="utf-8"?>
<clbl:labelList xmlns:clbl="http://schemas.microsoft.com/office/2020/mipLabelMetadata">
  <clbl:label id="{65334bdb-ef60-40ad-ad10-aebc1eeffaa2}" enabled="1" method="Standard" siteId="{f0ab7d6a-64b0-4696-9f4d-d69909c6e89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 FVE SSM Hranice</vt:lpstr>
      <vt:lpstr>Pokyny pro vyplnění</vt:lpstr>
      <vt:lpstr>'01 -  FVE SSM Hranice'!Názvy_tisku</vt:lpstr>
      <vt:lpstr>'Rekapitulace stavby'!Názvy_tisku</vt:lpstr>
      <vt:lpstr>'01 -  FVE SSM Hranice'!Oblast_tisku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Brožová Andrea, Ing.</dc:creator>
  <cp:lastModifiedBy>Brožová Andrea, Ing.</cp:lastModifiedBy>
  <dcterms:created xsi:type="dcterms:W3CDTF">2025-09-09T08:56:10Z</dcterms:created>
  <dcterms:modified xsi:type="dcterms:W3CDTF">2025-09-09T08:58:44Z</dcterms:modified>
</cp:coreProperties>
</file>