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5-06-SO 01 - Most v km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'2025-06-SO 01 - Most v km...'!$C$126:$K$209</definedName>
    <definedName name="_xlnm.Print_Area" localSheetId="1">'2025-06-SO 01 - Most v km...'!$C$4:$J$76,'2025-06-SO 01 - Most v km...'!$C$82:$J$108,'2025-06-SO 01 - Most v km...'!$C$114:$K$209</definedName>
    <definedName name="_xlnm.Print_Titles" localSheetId="1">'2025-06-SO 01 - Most v km...'!$126:$126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89"/>
  <c r="BH189"/>
  <c r="BG189"/>
  <c r="BF189"/>
  <c r="T189"/>
  <c r="T188"/>
  <c r="R189"/>
  <c r="R188"/>
  <c r="P189"/>
  <c r="P188"/>
  <c r="BI186"/>
  <c r="BH186"/>
  <c r="BG186"/>
  <c r="BF186"/>
  <c r="T186"/>
  <c r="T185"/>
  <c r="R186"/>
  <c r="R185"/>
  <c r="P186"/>
  <c r="P185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F121"/>
  <c r="E119"/>
  <c r="F89"/>
  <c r="E87"/>
  <c r="J24"/>
  <c r="E24"/>
  <c r="J124"/>
  <c r="J23"/>
  <c r="J21"/>
  <c r="E21"/>
  <c r="J123"/>
  <c r="J20"/>
  <c r="J18"/>
  <c r="E18"/>
  <c r="F92"/>
  <c r="J17"/>
  <c r="J15"/>
  <c r="E15"/>
  <c r="F91"/>
  <c r="J14"/>
  <c r="J12"/>
  <c r="J89"/>
  <c r="E7"/>
  <c r="E85"/>
  <c i="1" r="L90"/>
  <c r="AM90"/>
  <c r="AM89"/>
  <c r="L89"/>
  <c r="AM87"/>
  <c r="L87"/>
  <c r="L85"/>
  <c r="L84"/>
  <c i="2" r="J158"/>
  <c r="BK189"/>
  <c r="BK169"/>
  <c r="J139"/>
  <c r="J182"/>
  <c r="BK206"/>
  <c r="J154"/>
  <c r="J186"/>
  <c r="J152"/>
  <c r="J189"/>
  <c r="J196"/>
  <c r="BK196"/>
  <c r="BK148"/>
  <c r="BK208"/>
  <c r="J133"/>
  <c r="BK163"/>
  <c r="J130"/>
  <c r="BK143"/>
  <c r="J169"/>
  <c r="BK139"/>
  <c r="J171"/>
  <c r="BK186"/>
  <c r="J166"/>
  <c r="BK198"/>
  <c r="BK171"/>
  <c r="J177"/>
  <c r="BK154"/>
  <c r="BK201"/>
  <c r="J175"/>
  <c r="BK180"/>
  <c r="BK133"/>
  <c r="J143"/>
  <c r="J203"/>
  <c r="J148"/>
  <c r="BK194"/>
  <c r="J198"/>
  <c r="J201"/>
  <c r="BK160"/>
  <c r="BK182"/>
  <c r="J135"/>
  <c r="J194"/>
  <c r="J163"/>
  <c r="J206"/>
  <c r="BK141"/>
  <c r="J180"/>
  <c r="J146"/>
  <c r="BK158"/>
  <c r="J137"/>
  <c r="J160"/>
  <c i="1" r="AS94"/>
  <c i="2" r="BK135"/>
  <c r="J141"/>
  <c r="BK203"/>
  <c r="J208"/>
  <c r="BK166"/>
  <c r="BK130"/>
  <c r="BK177"/>
  <c r="BK152"/>
  <c r="BK146"/>
  <c r="BK175"/>
  <c r="BK137"/>
  <c l="1" r="P157"/>
  <c r="P129"/>
  <c r="BK174"/>
  <c r="J174"/>
  <c r="J102"/>
  <c r="BK129"/>
  <c r="J129"/>
  <c r="J98"/>
  <c r="BK162"/>
  <c r="J162"/>
  <c r="J101"/>
  <c r="T129"/>
  <c r="T157"/>
  <c r="R151"/>
  <c r="P174"/>
  <c r="P193"/>
  <c r="BK151"/>
  <c r="J151"/>
  <c r="J99"/>
  <c r="T174"/>
  <c r="T193"/>
  <c r="P151"/>
  <c r="P162"/>
  <c r="BK200"/>
  <c r="J200"/>
  <c r="J107"/>
  <c r="T162"/>
  <c r="R193"/>
  <c r="T151"/>
  <c r="R162"/>
  <c r="P200"/>
  <c r="BK157"/>
  <c r="J157"/>
  <c r="J100"/>
  <c r="R174"/>
  <c r="R200"/>
  <c r="R129"/>
  <c r="R128"/>
  <c r="R157"/>
  <c r="BK193"/>
  <c r="BK192"/>
  <c r="J192"/>
  <c r="J105"/>
  <c r="T200"/>
  <c r="BK188"/>
  <c r="J188"/>
  <c r="J104"/>
  <c r="BK185"/>
  <c r="J185"/>
  <c r="J103"/>
  <c r="F123"/>
  <c r="BE130"/>
  <c r="E117"/>
  <c r="BE166"/>
  <c r="BE133"/>
  <c r="J92"/>
  <c r="BE135"/>
  <c r="BE152"/>
  <c r="BE180"/>
  <c r="BE143"/>
  <c r="BE169"/>
  <c r="BE139"/>
  <c r="BE182"/>
  <c r="BE203"/>
  <c r="J91"/>
  <c r="BE146"/>
  <c r="BE163"/>
  <c r="BE171"/>
  <c r="BE196"/>
  <c r="BE208"/>
  <c r="BE141"/>
  <c r="BE158"/>
  <c r="BE206"/>
  <c r="BE201"/>
  <c r="BE186"/>
  <c r="BE194"/>
  <c r="J121"/>
  <c r="BE148"/>
  <c r="BE160"/>
  <c r="BE189"/>
  <c r="BE177"/>
  <c r="F124"/>
  <c r="BE137"/>
  <c r="BE198"/>
  <c r="BE154"/>
  <c r="BE175"/>
  <c r="F37"/>
  <c i="1" r="BD95"/>
  <c r="BD94"/>
  <c r="W33"/>
  <c i="2" r="J34"/>
  <c i="1" r="AW95"/>
  <c i="2" r="F34"/>
  <c i="1" r="BA95"/>
  <c r="BA94"/>
  <c r="AW94"/>
  <c r="AK30"/>
  <c i="2" r="F35"/>
  <c i="1" r="BB95"/>
  <c r="BB94"/>
  <c r="AX94"/>
  <c i="2" r="F36"/>
  <c i="1" r="BC95"/>
  <c r="BC94"/>
  <c r="W32"/>
  <c i="2" l="1" r="R192"/>
  <c r="T192"/>
  <c r="P192"/>
  <c r="P128"/>
  <c r="P127"/>
  <c i="1" r="AU95"/>
  <c i="2" r="R127"/>
  <c r="T128"/>
  <c r="T127"/>
  <c r="J193"/>
  <c r="J106"/>
  <c r="BK128"/>
  <c r="J128"/>
  <c r="J97"/>
  <c i="1" r="AU94"/>
  <c r="AY94"/>
  <c i="2" r="J33"/>
  <c i="1" r="AV95"/>
  <c r="AT95"/>
  <c r="W31"/>
  <c r="W30"/>
  <c i="2" r="F33"/>
  <c i="1" r="AZ95"/>
  <c r="AZ94"/>
  <c r="AV94"/>
  <c r="AK29"/>
  <c i="2" l="1" r="BK127"/>
  <c r="J127"/>
  <c r="J96"/>
  <c i="1" r="W29"/>
  <c r="AT94"/>
  <c i="2" l="1" r="J30"/>
  <c i="1" r="AG95"/>
  <c r="AG94"/>
  <c r="AK26"/>
  <c i="2" l="1" r="J39"/>
  <c i="1" r="AN95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<sst xmlns="http://schemas.openxmlformats.org/spreadsheetml/2006/main">
  <si>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</si>
  <si>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</si>
  <si>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</si>
  <si>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</si>
  <si>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</si>
  <si>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{e2448574-bf9a-4ca6-b059-743a7107ae72}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</si>
  <si>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</si>
  <si>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</si>
  <si>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</si>
  <si>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</si>
  <si>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</si>
  <si>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</si>
  <si>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</si>
  <si>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</si>
  <si>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2025/06/Libchavy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</si>
  <si>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</si>
  <si>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</si>
  <si>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Vytvoření protipovodňových zábran na TU 1591</t>
  </si>
  <si>
    <t>KSO:</t>
  </si>
  <si>
    <t>CC-CZ:</t>
  </si>
  <si>
    <t>Místo:</t>
  </si>
  <si>
    <t xml:space="preserve"> </t>
  </si>
  <si>
    <t>Datum:</t>
  </si>
  <si>
    <t>24. 6. 2025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</si>
  <si>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</si>
  <si>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</si>
  <si>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</si>
  <si>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</si>
  <si>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</si>
  <si>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</si>
  <si>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</si>
  <si>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</si>
  <si>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</si>
  <si>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</si>
  <si>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</si>
  <si>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</si>
  <si>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</si>
  <si>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</si>
  <si>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</si>
  <si>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</si>
  <si>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</si>
  <si>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</si>
  <si>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</si>
  <si>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</si>
  <si>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</si>
  <si>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</si>
  <si>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</si>
  <si>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</si>
  <si>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</si>
  <si>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</si>
  <si>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</si>
  <si>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</si>
  <si>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</si>
  <si>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</si>
  <si>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</si>
  <si>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</si>
  <si>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</si>
  <si>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</si>
  <si>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</si>
  <si>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</si>
  <si>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</si>
  <si>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</si>
  <si>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</si>
  <si>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</si>
  <si>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</si>
  <si>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</si>
  <si>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</si>
  <si>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</si>
  <si>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</si>
  <si>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</si>
  <si>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</si>
  <si>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</si>
  <si>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</si>
  <si>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</si>
  <si>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</si>
  <si>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</si>
  <si>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</si>
  <si>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</si>
  <si>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2025/06/SO 01</t>
  </si>
  <si>
    <t>Most v km 10,412</t>
  </si>
  <si>
    <t>STA</t>
  </si>
  <si>
    <t>1</t>
  </si>
  <si>
    <t>{ae227646-3449-4d02-8099-0461148b7902}</t>
  </si>
  <si>
    <t>2</t>
  </si>
  <si>
    <t>KRYCÍ LIST SOUPISU PRACÍ</t>
  </si>
  <si>
    <t>Objekt:</t>
  </si>
  <si>
    <t>2025/06/SO 01 - Most v km 10,412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</si>
  <si>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</si>
  <si>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</si>
  <si>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</si>
  <si>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</si>
  <si>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</si>
  <si>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</si>
  <si>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</si>
  <si>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</si>
  <si>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</si>
  <si>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</si>
  <si>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</si>
  <si>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</si>
  <si>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</si>
  <si>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</si>
  <si>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</si>
  <si>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</si>
  <si>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</si>
  <si>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</si>
  <si>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</si>
  <si>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</si>
  <si>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</si>
  <si>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</si>
  <si>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</si>
  <si>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</si>
  <si>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</si>
  <si>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</si>
  <si>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</si>
  <si>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</si>
  <si>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</si>
  <si>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</si>
  <si>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</si>
  <si>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</si>
  <si>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</si>
  <si>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</si>
  <si>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122352501</t>
  </si>
  <si>
    <t>Odkopávky a prokopávky nezapažené pro spodní stavbu železnic v hornině třídy těžitelnosti II skupiny 4 objem do 100 m3 strojně</t>
  </si>
  <si>
    <t>m3</t>
  </si>
  <si>
    <t>CS ÚRS 2025 01</t>
  </si>
  <si>
    <t>4</t>
  </si>
  <si>
    <t>1640845225</t>
  </si>
  <si>
    <t>PP</t>
  </si>
  <si>
    <t>Odkopávky a prokopávky nezapažené pro spodní stavbu železnic strojně v hornině třídy těžitelnosti II skupiny 4 do 100 m3</t>
  </si>
  <si>
    <t>VV</t>
  </si>
  <si>
    <t>3,8*2,5*0,6 "výkop pro betonování"</t>
  </si>
  <si>
    <t>122352508</t>
  </si>
  <si>
    <t>Příplatek k odkopávkám nezapaženým pro spodní stavbu železnic v hornině třídy těžitelnosti II skupiny 4 za ztížení při rekonstrukci</t>
  </si>
  <si>
    <t>1589422579</t>
  </si>
  <si>
    <t>Odkopávky a prokopávky nezapažené pro spodní stavbu železnic strojně v hornině třídy těžitelnosti II skupiny 4 Příplatek k cenám za ztížení při rekonstrukcích</t>
  </si>
  <si>
    <t>3</t>
  </si>
  <si>
    <t>162751137</t>
  </si>
  <si>
    <t>Vodorovné přemístění přes 9 000 do 10000 m výkopku/sypaniny z horniny třídy těžitelnosti II skupiny 4 a 5</t>
  </si>
  <si>
    <t>-1736322708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</si>
  <si>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</si>
  <si>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162751139</t>
  </si>
  <si>
    <t>Příplatek k vodorovnému přemístění výkopku/sypaniny z horniny třídy těžitelnosti II skupiny 4 a 5 ZKD 1000 m přes 10000 m</t>
  </si>
  <si>
    <t>-1739862086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</si>
  <si>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</si>
  <si>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5</t>
  </si>
  <si>
    <t>167151102</t>
  </si>
  <si>
    <t>Nakládání výkopku z hornin třídy těžitelnosti II skupiny 4 a 5 do 100 m3</t>
  </si>
  <si>
    <t>-134262315</t>
  </si>
  <si>
    <t>Nakládání, skládání a překládání neulehlého výkopku nebo sypaniny strojně nakládání, množství do 100 m3, z horniny třídy těžitelnosti II, skupiny 4 a 5</t>
  </si>
  <si>
    <t>6</t>
  </si>
  <si>
    <t>167151122</t>
  </si>
  <si>
    <t>Skládání nebo překládání výkopku z horniny třídy těžitelnosti II skupiny 4 a 5</t>
  </si>
  <si>
    <t>-1423054764</t>
  </si>
  <si>
    <t>Nakládání, skládání a překládání neulehlého výkopku nebo sypaniny strojně skládání nebo překládání, z hornin třídy těžitelnosti II, skupiny 4 a 5</t>
  </si>
  <si>
    <t>7</t>
  </si>
  <si>
    <t>171201231</t>
  </si>
  <si>
    <t>Poplatek za uložení zeminy a kamení na recyklační skládce (skládkovné) kód odpadu 17 05 04</t>
  </si>
  <si>
    <t>t</t>
  </si>
  <si>
    <t>733393244</t>
  </si>
  <si>
    <t>Poplatek za uložení stavebního odpadu na recyklační skládce (skládkovné) zeminy a kamení zatříděného do Katalogu odpadů pod kódem 17 05 04</t>
  </si>
  <si>
    <t>5,7*1,8</t>
  </si>
  <si>
    <t>8</t>
  </si>
  <si>
    <t>171251201</t>
  </si>
  <si>
    <t>Uložení sypaniny na skládky nebo meziskládky</t>
  </si>
  <si>
    <t>-1164719267</t>
  </si>
  <si>
    <t>Uložení sypaniny na skládky nebo meziskládky bez hutnění s upravením uložené sypaniny do předepsaného tvaru</t>
  </si>
  <si>
    <t>9</t>
  </si>
  <si>
    <t>181913111</t>
  </si>
  <si>
    <t>Úprava pláně v hornině třídy těžitelnosti II skupiny 4 bez zhutnění ručně</t>
  </si>
  <si>
    <t>m2</t>
  </si>
  <si>
    <t>1413021317</t>
  </si>
  <si>
    <t>Úprava pláně vyrovnáním výškových rozdílů ručně v hornině třídy těžitelnosti II skupiny 4 bez zhutnění</t>
  </si>
  <si>
    <t>10*3,5+15*3,5 "úprava pláně po výstavbě"</t>
  </si>
  <si>
    <t>Zakládání</t>
  </si>
  <si>
    <t>10</t>
  </si>
  <si>
    <t>273313911</t>
  </si>
  <si>
    <t>Základové desky z betonu tř. C 30/37</t>
  </si>
  <si>
    <t>-57177304</t>
  </si>
  <si>
    <t>Základy z betonu prostého desky z betonu kamenem neprokládaného tř. C 30/37</t>
  </si>
  <si>
    <t>11</t>
  </si>
  <si>
    <t>273361321</t>
  </si>
  <si>
    <t>Výztuž základových desek betonářskou ocelí 11 375 (EZ)</t>
  </si>
  <si>
    <t>1984210446</t>
  </si>
  <si>
    <t>Výztuž základů desek z betonářské oceli 11 375 (EZ)</t>
  </si>
  <si>
    <t>5,7*0,15</t>
  </si>
  <si>
    <t>Svislé a kompletní konstrukce</t>
  </si>
  <si>
    <t>348174253R</t>
  </si>
  <si>
    <t xml:space="preserve">Montáž hrázních bloků protipovodňové ochrany </t>
  </si>
  <si>
    <t>soubor</t>
  </si>
  <si>
    <t>-1173494798</t>
  </si>
  <si>
    <t>Montáž protipovodňové ochrany území příjezdů, silnic, cest hrázních bloků</t>
  </si>
  <si>
    <t>13</t>
  </si>
  <si>
    <t>M</t>
  </si>
  <si>
    <t>14550502R</t>
  </si>
  <si>
    <t>Materiál mobilního hrazení</t>
  </si>
  <si>
    <t>324328838</t>
  </si>
  <si>
    <t>Ostatní konstrukce a práce, bourání</t>
  </si>
  <si>
    <t>14</t>
  </si>
  <si>
    <t>938902123</t>
  </si>
  <si>
    <t>Čištění ploch betonových konstrukcí ocelovými kartáči</t>
  </si>
  <si>
    <t>-359607706</t>
  </si>
  <si>
    <t>Čištění nádrží, ploch dřevěných nebo betonových konstrukcí, potrubí ploch betonových konstrukcí ocelovými kartáči</t>
  </si>
  <si>
    <t xml:space="preserve">2*(2,6*3) "příprava opěr před výstavbou" </t>
  </si>
  <si>
    <t>15</t>
  </si>
  <si>
    <t>977151111</t>
  </si>
  <si>
    <t>Jádrové vrty diamantovými korunkami do stavebních materiálů D do 35 mm</t>
  </si>
  <si>
    <t>m</t>
  </si>
  <si>
    <t>1613213554</t>
  </si>
  <si>
    <t>Jádrové vrty diamantovými korunkami do stavebních materiálů (železobetonu, betonu, cihel, obkladů, dlažeb, kamene) průměru do 35 mm</t>
  </si>
  <si>
    <t>14*0,4 "vrty pro uchycení kostrukce"</t>
  </si>
  <si>
    <t>16</t>
  </si>
  <si>
    <t>985311111</t>
  </si>
  <si>
    <t>Reprofilace stěn cementovou sanační maltou tl do 10 mm</t>
  </si>
  <si>
    <t>-720966560</t>
  </si>
  <si>
    <t>Reprofilace betonu sanačními maltami na cementové bázi ručně stěn, tloušťky do 10 mm</t>
  </si>
  <si>
    <t>17</t>
  </si>
  <si>
    <t>985323211</t>
  </si>
  <si>
    <t>Spojovací (adhezní) můstek reprofilovaného betonu na epoxidové bázi tl 1 mm</t>
  </si>
  <si>
    <t>2034117653</t>
  </si>
  <si>
    <t>Spojovací (adhezní) můstek reprofilovaného betonu na epoxidové bázi, tloušťky 1 mm</t>
  </si>
  <si>
    <t>2*(2,6*1,5)</t>
  </si>
  <si>
    <t>997</t>
  </si>
  <si>
    <t>Přesun sutě</t>
  </si>
  <si>
    <t>18</t>
  </si>
  <si>
    <t>997211111</t>
  </si>
  <si>
    <t>Svislá doprava suti na v 3,5 m</t>
  </si>
  <si>
    <t>602070213</t>
  </si>
  <si>
    <t>Svislá doprava suti nebo vybouraných hmot s naložením do dopravního zařízení a s vyprázdněním dopravního zařízení na hromadu nebo do dopravního prostředku suti na výšku do 3,5 m</t>
  </si>
  <si>
    <t>19</t>
  </si>
  <si>
    <t>997211119</t>
  </si>
  <si>
    <t>Příplatek ZKD 3,5 m výšky u svislé dopravy suti</t>
  </si>
  <si>
    <t>-1718101880</t>
  </si>
  <si>
    <t>Svislá doprava suti nebo vybouraných hmot s naložením do dopravního zařízení a s vyprázdněním dopravního zařízení na hromadu nebo do dopravního prostředku suti na výšku Příplatek k ceně za každých dalších započatých 3,5 m výšky přes 3,5 m</t>
  </si>
  <si>
    <t>11,339*20</t>
  </si>
  <si>
    <t>20</t>
  </si>
  <si>
    <t>997211511</t>
  </si>
  <si>
    <t>Vodorovná doprava suti po suchu na vzdálenost do 1 km</t>
  </si>
  <si>
    <t>-110638690</t>
  </si>
  <si>
    <t>Vodorovná doprava suti nebo vybouraných hmot suti se složením a hrubým urovnáním, na vzdálenost do 1 km</t>
  </si>
  <si>
    <t>997211519</t>
  </si>
  <si>
    <t>Příplatek ZKD 1 km u vodorovné dopravy suti</t>
  </si>
  <si>
    <t>578911996</t>
  </si>
  <si>
    <t>Vodorovná doprava suti nebo vybouraných hmot suti se složením a hrubým urovnáním, na vzdálenost Příplatek k ceně za každý další započatý 1 km přes 1 km</t>
  </si>
  <si>
    <t>998</t>
  </si>
  <si>
    <t>Přesun hmot</t>
  </si>
  <si>
    <t>22</t>
  </si>
  <si>
    <t>998212111</t>
  </si>
  <si>
    <t>Přesun hmot pro mosty zděné, monolitické betonové nebo ocelové v do 20 m</t>
  </si>
  <si>
    <t>1690540496</t>
  </si>
  <si>
    <t>Přesun hmot pro mosty zděné, betonové monolitické, spřažené ocelobetonové nebo kovové vodorovná dopravní vzdálenost do 100 m výška mostu do 20 m</t>
  </si>
  <si>
    <t>OST</t>
  </si>
  <si>
    <t>Ostatní</t>
  </si>
  <si>
    <t>23</t>
  </si>
  <si>
    <t>9903200100</t>
  </si>
  <si>
    <t>Přeprava mechanizace na místo prováděných prací o hmotnosti přes 12 t přes 50 do 100 km</t>
  </si>
  <si>
    <t>kus</t>
  </si>
  <si>
    <t>Sborník UOŽI 01 2025</t>
  </si>
  <si>
    <t>512</t>
  </si>
  <si>
    <t>1380384371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</si>
  <si>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</si>
  <si>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 "bagr pro výkopy a manipulaci se zařízením"</t>
  </si>
  <si>
    <t>VRN</t>
  </si>
  <si>
    <t>Vedlejší rozpočtové náklady</t>
  </si>
  <si>
    <t>VRN1</t>
  </si>
  <si>
    <t>Průzkumné, geodetické a projektové práce</t>
  </si>
  <si>
    <t>24</t>
  </si>
  <si>
    <t>012203000</t>
  </si>
  <si>
    <t>Geodetické práce při provádění stavby</t>
  </si>
  <si>
    <t>1024</t>
  </si>
  <si>
    <t>95811810</t>
  </si>
  <si>
    <t>25</t>
  </si>
  <si>
    <t>012303000</t>
  </si>
  <si>
    <t>Geodetické práce po výstavbě</t>
  </si>
  <si>
    <t>2051635313</t>
  </si>
  <si>
    <t>26</t>
  </si>
  <si>
    <t>013254000</t>
  </si>
  <si>
    <t>Dokumentace skutečného provedení stavby</t>
  </si>
  <si>
    <t>2105159988</t>
  </si>
  <si>
    <t>VRN3</t>
  </si>
  <si>
    <t>Zařízení staveniště</t>
  </si>
  <si>
    <t>27</t>
  </si>
  <si>
    <t>030001000</t>
  </si>
  <si>
    <t>1201857976</t>
  </si>
  <si>
    <t>28</t>
  </si>
  <si>
    <t>035002000</t>
  </si>
  <si>
    <t>Pronájmy ploch, objektů</t>
  </si>
  <si>
    <t>763866907</t>
  </si>
  <si>
    <t>1 "pronájem pozemku u mostu"</t>
  </si>
  <si>
    <t>29</t>
  </si>
  <si>
    <t>039002000</t>
  </si>
  <si>
    <t>Zrušení zařízení staveniště</t>
  </si>
  <si>
    <t>-776074585</t>
  </si>
  <si>
    <t>30</t>
  </si>
  <si>
    <t>039203000</t>
  </si>
  <si>
    <t>Úprava terénu po zrušení zařízení staveniště</t>
  </si>
  <si>
    <t>1576735536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</si>
</sst>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2025/06/Libchavy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Vytvoření protipovodňových zábran na TU 1591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24. 6. 2025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24.75" customHeight="1">
      <c r="A95" s="117" t="s">
        <v>77</v>
      </c>
      <c r="B95" s="118"/>
      <c r="C95" s="119"/>
      <c r="D95" s="120" t="s">
        <v>78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'2025-06-SO 01 - Most v km...'!J30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'2025-06-SO 01 - Most v km...'!P127</f>
        <v>0</v>
      </c>
      <c r="AV95" s="126">
        <f>'2025-06-SO 01 - Most v km...'!J33</f>
        <v>0</v>
      </c>
      <c r="AW95" s="126">
        <f>'2025-06-SO 01 - Most v km...'!J34</f>
        <v>0</v>
      </c>
      <c r="AX95" s="126">
        <f>'2025-06-SO 01 - Most v km...'!J35</f>
        <v>0</v>
      </c>
      <c r="AY95" s="126">
        <f>'2025-06-SO 01 - Most v km...'!J36</f>
        <v>0</v>
      </c>
      <c r="AZ95" s="126">
        <f>'2025-06-SO 01 - Most v km...'!F33</f>
        <v>0</v>
      </c>
      <c r="BA95" s="126">
        <f>'2025-06-SO 01 - Most v km...'!F34</f>
        <v>0</v>
      </c>
      <c r="BB95" s="126">
        <f>'2025-06-SO 01 - Most v km...'!F35</f>
        <v>0</v>
      </c>
      <c r="BC95" s="126">
        <f>'2025-06-SO 01 - Most v km...'!F36</f>
        <v>0</v>
      </c>
      <c r="BD95" s="128">
        <f>'2025-06-SO 01 - Most v km...'!F37</f>
        <v>0</v>
      </c>
      <c r="BE95" s="7"/>
      <c r="BT95" s="129" t="s">
        <v>81</v>
      </c>
      <c r="BV95" s="129" t="s">
        <v>75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jmWUtMuBKxaZfCg3gPdLcFHvuJORxlhNnR57H6M38afW67ft55ynvaabkOsIGikB5oMtEYtzMnlH6r+cOiz4tQ==" hashValue="lsDcSHp5Dps20xUEMxQy8y/eavdUVitorOgBcHTNFyRDjX5LSrgUDvviRNrrfwYmEHGzJSpAxHKqWNPQZfmUr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5-06-SO 01 - Most v km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8"/>
      <c r="AT3" s="15" t="s">
        <v>83</v>
      </c>
    </row>
    <row r="4" s="1" customFormat="1" ht="24.96" customHeight="1">
      <c r="B4" s="18"/>
      <c r="D4" s="132" t="s">
        <v>84</v>
      </c>
      <c r="L4" s="18"/>
      <c r="M4" s="133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4" t="s">
        <v>16</v>
      </c>
      <c r="L6" s="18"/>
    </row>
    <row r="7" s="1" customFormat="1" ht="16.5" customHeight="1">
      <c r="B7" s="18"/>
      <c r="E7" s="135" t="str">
        <f>'Rekapitulace stavby'!K6</f>
        <v>Vytvoření protipovodňových zábran na TU 1591</v>
      </c>
      <c r="F7" s="134"/>
      <c r="G7" s="134"/>
      <c r="H7" s="134"/>
      <c r="L7" s="18"/>
    </row>
    <row r="8" s="2" customFormat="1" ht="12" customHeight="1">
      <c r="A8" s="36"/>
      <c r="B8" s="42"/>
      <c r="C8" s="36"/>
      <c r="D8" s="134" t="s">
        <v>85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86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4" t="s">
        <v>18</v>
      </c>
      <c r="E11" s="36"/>
      <c r="F11" s="137" t="s">
        <v>1</v>
      </c>
      <c r="G11" s="36"/>
      <c r="H11" s="36"/>
      <c r="I11" s="134" t="s">
        <v>19</v>
      </c>
      <c r="J11" s="137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4" t="s">
        <v>20</v>
      </c>
      <c r="E12" s="36"/>
      <c r="F12" s="137" t="s">
        <v>21</v>
      </c>
      <c r="G12" s="36"/>
      <c r="H12" s="36"/>
      <c r="I12" s="134" t="s">
        <v>22</v>
      </c>
      <c r="J12" s="138" t="str">
        <f>'Rekapitulace stavby'!AN8</f>
        <v>24. 6. 2025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4" t="s">
        <v>24</v>
      </c>
      <c r="E14" s="36"/>
      <c r="F14" s="36"/>
      <c r="G14" s="36"/>
      <c r="H14" s="36"/>
      <c r="I14" s="134" t="s">
        <v>25</v>
      </c>
      <c r="J14" s="137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tr">
        <f>IF('Rekapitulace stavby'!E11="","",'Rekapitulace stavby'!E11)</f>
        <v xml:space="preserve"> </v>
      </c>
      <c r="F15" s="36"/>
      <c r="G15" s="36"/>
      <c r="H15" s="36"/>
      <c r="I15" s="134" t="s">
        <v>26</v>
      </c>
      <c r="J15" s="137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4" t="s">
        <v>27</v>
      </c>
      <c r="E17" s="36"/>
      <c r="F17" s="36"/>
      <c r="G17" s="36"/>
      <c r="H17" s="36"/>
      <c r="I17" s="134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4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4" t="s">
        <v>29</v>
      </c>
      <c r="E20" s="36"/>
      <c r="F20" s="36"/>
      <c r="G20" s="36"/>
      <c r="H20" s="36"/>
      <c r="I20" s="134" t="s">
        <v>25</v>
      </c>
      <c r="J20" s="137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tr">
        <f>IF('Rekapitulace stavby'!E17="","",'Rekapitulace stavby'!E17)</f>
        <v xml:space="preserve"> </v>
      </c>
      <c r="F21" s="36"/>
      <c r="G21" s="36"/>
      <c r="H21" s="36"/>
      <c r="I21" s="134" t="s">
        <v>26</v>
      </c>
      <c r="J21" s="137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4" t="s">
        <v>31</v>
      </c>
      <c r="E23" s="36"/>
      <c r="F23" s="36"/>
      <c r="G23" s="36"/>
      <c r="H23" s="36"/>
      <c r="I23" s="134" t="s">
        <v>25</v>
      </c>
      <c r="J23" s="137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tr">
        <f>IF('Rekapitulace stavby'!E20="","",'Rekapitulace stavby'!E20)</f>
        <v xml:space="preserve"> </v>
      </c>
      <c r="F24" s="36"/>
      <c r="G24" s="36"/>
      <c r="H24" s="36"/>
      <c r="I24" s="134" t="s">
        <v>26</v>
      </c>
      <c r="J24" s="137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4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3"/>
      <c r="E29" s="143"/>
      <c r="F29" s="143"/>
      <c r="G29" s="143"/>
      <c r="H29" s="143"/>
      <c r="I29" s="143"/>
      <c r="J29" s="143"/>
      <c r="K29" s="143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4" t="s">
        <v>33</v>
      </c>
      <c r="E30" s="36"/>
      <c r="F30" s="36"/>
      <c r="G30" s="36"/>
      <c r="H30" s="36"/>
      <c r="I30" s="36"/>
      <c r="J30" s="145">
        <f>ROUND(J127,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3"/>
      <c r="E31" s="143"/>
      <c r="F31" s="143"/>
      <c r="G31" s="143"/>
      <c r="H31" s="143"/>
      <c r="I31" s="143"/>
      <c r="J31" s="143"/>
      <c r="K31" s="143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6" t="s">
        <v>35</v>
      </c>
      <c r="G32" s="36"/>
      <c r="H32" s="36"/>
      <c r="I32" s="146" t="s">
        <v>34</v>
      </c>
      <c r="J32" s="146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7" t="s">
        <v>37</v>
      </c>
      <c r="E33" s="134" t="s">
        <v>38</v>
      </c>
      <c r="F33" s="148">
        <f>ROUND((SUM(BE127:BE209)),  2)</f>
        <v>0</v>
      </c>
      <c r="G33" s="36"/>
      <c r="H33" s="36"/>
      <c r="I33" s="149">
        <v>0.20999999999999999</v>
      </c>
      <c r="J33" s="148">
        <f>ROUND(((SUM(BE127:BE209))*I33),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4" t="s">
        <v>39</v>
      </c>
      <c r="F34" s="148">
        <f>ROUND((SUM(BF127:BF209)),  2)</f>
        <v>0</v>
      </c>
      <c r="G34" s="36"/>
      <c r="H34" s="36"/>
      <c r="I34" s="149">
        <v>0.12</v>
      </c>
      <c r="J34" s="148">
        <f>ROUND(((SUM(BF127:BF209))*I34),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4" t="s">
        <v>40</v>
      </c>
      <c r="F35" s="148">
        <f>ROUND((SUM(BG127:BG209)),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4" t="s">
        <v>41</v>
      </c>
      <c r="F36" s="148">
        <f>ROUND((SUM(BH127:BH209)),  2)</f>
        <v>0</v>
      </c>
      <c r="G36" s="36"/>
      <c r="H36" s="36"/>
      <c r="I36" s="149">
        <v>0.12</v>
      </c>
      <c r="J36" s="148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4" t="s">
        <v>42</v>
      </c>
      <c r="F37" s="148">
        <f>ROUND((SUM(BI127:BI209)),  2)</f>
        <v>0</v>
      </c>
      <c r="G37" s="36"/>
      <c r="H37" s="36"/>
      <c r="I37" s="149">
        <v>0</v>
      </c>
      <c r="J37" s="148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68" t="str">
        <f>E7</f>
        <v>Vytvoření protipovodňových zábran na TU 1591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85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2025/06/SO 01 - Most v km 10,412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24. 6. 2025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69" t="s">
        <v>88</v>
      </c>
      <c r="D94" s="170"/>
      <c r="E94" s="170"/>
      <c r="F94" s="170"/>
      <c r="G94" s="170"/>
      <c r="H94" s="170"/>
      <c r="I94" s="170"/>
      <c r="J94" s="171" t="s">
        <v>89</v>
      </c>
      <c r="K94" s="170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2" t="s">
        <v>90</v>
      </c>
      <c r="D96" s="38"/>
      <c r="E96" s="38"/>
      <c r="F96" s="38"/>
      <c r="G96" s="38"/>
      <c r="H96" s="38"/>
      <c r="I96" s="38"/>
      <c r="J96" s="108">
        <f>J127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91</v>
      </c>
    </row>
    <row r="97" s="9" customFormat="1" ht="24.96" customHeight="1">
      <c r="A97" s="9"/>
      <c r="B97" s="173"/>
      <c r="C97" s="174"/>
      <c r="D97" s="175" t="s">
        <v>92</v>
      </c>
      <c r="E97" s="176"/>
      <c r="F97" s="176"/>
      <c r="G97" s="176"/>
      <c r="H97" s="176"/>
      <c r="I97" s="176"/>
      <c r="J97" s="177">
        <f>J128</f>
        <v>0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9"/>
      <c r="C98" s="180"/>
      <c r="D98" s="181" t="s">
        <v>93</v>
      </c>
      <c r="E98" s="182"/>
      <c r="F98" s="182"/>
      <c r="G98" s="182"/>
      <c r="H98" s="182"/>
      <c r="I98" s="182"/>
      <c r="J98" s="183">
        <f>J129</f>
        <v>0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94</v>
      </c>
      <c r="E99" s="182"/>
      <c r="F99" s="182"/>
      <c r="G99" s="182"/>
      <c r="H99" s="182"/>
      <c r="I99" s="182"/>
      <c r="J99" s="183">
        <f>J151</f>
        <v>0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95</v>
      </c>
      <c r="E100" s="182"/>
      <c r="F100" s="182"/>
      <c r="G100" s="182"/>
      <c r="H100" s="182"/>
      <c r="I100" s="182"/>
      <c r="J100" s="183">
        <f>J157</f>
        <v>0</v>
      </c>
      <c r="K100" s="180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9"/>
      <c r="C101" s="180"/>
      <c r="D101" s="181" t="s">
        <v>96</v>
      </c>
      <c r="E101" s="182"/>
      <c r="F101" s="182"/>
      <c r="G101" s="182"/>
      <c r="H101" s="182"/>
      <c r="I101" s="182"/>
      <c r="J101" s="183">
        <f>J162</f>
        <v>0</v>
      </c>
      <c r="K101" s="180"/>
      <c r="L101" s="18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9"/>
      <c r="C102" s="180"/>
      <c r="D102" s="181" t="s">
        <v>97</v>
      </c>
      <c r="E102" s="182"/>
      <c r="F102" s="182"/>
      <c r="G102" s="182"/>
      <c r="H102" s="182"/>
      <c r="I102" s="182"/>
      <c r="J102" s="183">
        <f>J174</f>
        <v>0</v>
      </c>
      <c r="K102" s="180"/>
      <c r="L102" s="18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9"/>
      <c r="C103" s="180"/>
      <c r="D103" s="181" t="s">
        <v>98</v>
      </c>
      <c r="E103" s="182"/>
      <c r="F103" s="182"/>
      <c r="G103" s="182"/>
      <c r="H103" s="182"/>
      <c r="I103" s="182"/>
      <c r="J103" s="183">
        <f>J185</f>
        <v>0</v>
      </c>
      <c r="K103" s="180"/>
      <c r="L103" s="18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3"/>
      <c r="C104" s="174"/>
      <c r="D104" s="175" t="s">
        <v>99</v>
      </c>
      <c r="E104" s="176"/>
      <c r="F104" s="176"/>
      <c r="G104" s="176"/>
      <c r="H104" s="176"/>
      <c r="I104" s="176"/>
      <c r="J104" s="177">
        <f>J188</f>
        <v>0</v>
      </c>
      <c r="K104" s="174"/>
      <c r="L104" s="17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3"/>
      <c r="C105" s="174"/>
      <c r="D105" s="175" t="s">
        <v>100</v>
      </c>
      <c r="E105" s="176"/>
      <c r="F105" s="176"/>
      <c r="G105" s="176"/>
      <c r="H105" s="176"/>
      <c r="I105" s="176"/>
      <c r="J105" s="177">
        <f>J192</f>
        <v>0</v>
      </c>
      <c r="K105" s="174"/>
      <c r="L105" s="17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79"/>
      <c r="C106" s="180"/>
      <c r="D106" s="181" t="s">
        <v>101</v>
      </c>
      <c r="E106" s="182"/>
      <c r="F106" s="182"/>
      <c r="G106" s="182"/>
      <c r="H106" s="182"/>
      <c r="I106" s="182"/>
      <c r="J106" s="183">
        <f>J193</f>
        <v>0</v>
      </c>
      <c r="K106" s="180"/>
      <c r="L106" s="18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9"/>
      <c r="C107" s="180"/>
      <c r="D107" s="181" t="s">
        <v>102</v>
      </c>
      <c r="E107" s="182"/>
      <c r="F107" s="182"/>
      <c r="G107" s="182"/>
      <c r="H107" s="182"/>
      <c r="I107" s="182"/>
      <c r="J107" s="183">
        <f>J200</f>
        <v>0</v>
      </c>
      <c r="K107" s="180"/>
      <c r="L107" s="18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3" s="2" customFormat="1" ht="6.96" customHeight="1">
      <c r="A113" s="36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4.96" customHeight="1">
      <c r="A114" s="36"/>
      <c r="B114" s="37"/>
      <c r="C114" s="21" t="s">
        <v>103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16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8"/>
      <c r="D117" s="38"/>
      <c r="E117" s="168" t="str">
        <f>E7</f>
        <v>Vytvoření protipovodňových zábran na TU 1591</v>
      </c>
      <c r="F117" s="30"/>
      <c r="G117" s="30"/>
      <c r="H117" s="30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85</v>
      </c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6.5" customHeight="1">
      <c r="A119" s="36"/>
      <c r="B119" s="37"/>
      <c r="C119" s="38"/>
      <c r="D119" s="38"/>
      <c r="E119" s="74" t="str">
        <f>E9</f>
        <v>2025/06/SO 01 - Most v km 10,412</v>
      </c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20</v>
      </c>
      <c r="D121" s="38"/>
      <c r="E121" s="38"/>
      <c r="F121" s="25" t="str">
        <f>F12</f>
        <v xml:space="preserve"> </v>
      </c>
      <c r="G121" s="38"/>
      <c r="H121" s="38"/>
      <c r="I121" s="30" t="s">
        <v>22</v>
      </c>
      <c r="J121" s="77" t="str">
        <f>IF(J12="","",J12)</f>
        <v>24. 6. 2025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24</v>
      </c>
      <c r="D123" s="38"/>
      <c r="E123" s="38"/>
      <c r="F123" s="25" t="str">
        <f>E15</f>
        <v xml:space="preserve"> </v>
      </c>
      <c r="G123" s="38"/>
      <c r="H123" s="38"/>
      <c r="I123" s="30" t="s">
        <v>29</v>
      </c>
      <c r="J123" s="34" t="str">
        <f>E21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27</v>
      </c>
      <c r="D124" s="38"/>
      <c r="E124" s="38"/>
      <c r="F124" s="25" t="str">
        <f>IF(E18="","",E18)</f>
        <v>Vyplň údaj</v>
      </c>
      <c r="G124" s="38"/>
      <c r="H124" s="38"/>
      <c r="I124" s="30" t="s">
        <v>31</v>
      </c>
      <c r="J124" s="34" t="str">
        <f>E24</f>
        <v xml:space="preserve"> 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0.32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11" customFormat="1" ht="29.28" customHeight="1">
      <c r="A126" s="185"/>
      <c r="B126" s="186"/>
      <c r="C126" s="187" t="s">
        <v>104</v>
      </c>
      <c r="D126" s="188" t="s">
        <v>58</v>
      </c>
      <c r="E126" s="188" t="s">
        <v>54</v>
      </c>
      <c r="F126" s="188" t="s">
        <v>55</v>
      </c>
      <c r="G126" s="188" t="s">
        <v>105</v>
      </c>
      <c r="H126" s="188" t="s">
        <v>106</v>
      </c>
      <c r="I126" s="188" t="s">
        <v>107</v>
      </c>
      <c r="J126" s="188" t="s">
        <v>89</v>
      </c>
      <c r="K126" s="189" t="s">
        <v>108</v>
      </c>
      <c r="L126" s="190"/>
      <c r="M126" s="98" t="s">
        <v>1</v>
      </c>
      <c r="N126" s="99" t="s">
        <v>37</v>
      </c>
      <c r="O126" s="99" t="s">
        <v>109</v>
      </c>
      <c r="P126" s="99" t="s">
        <v>110</v>
      </c>
      <c r="Q126" s="99" t="s">
        <v>111</v>
      </c>
      <c r="R126" s="99" t="s">
        <v>112</v>
      </c>
      <c r="S126" s="99" t="s">
        <v>113</v>
      </c>
      <c r="T126" s="100" t="s">
        <v>114</v>
      </c>
      <c r="U126" s="185"/>
      <c r="V126" s="185"/>
      <c r="W126" s="185"/>
      <c r="X126" s="185"/>
      <c r="Y126" s="185"/>
      <c r="Z126" s="185"/>
      <c r="AA126" s="185"/>
      <c r="AB126" s="185"/>
      <c r="AC126" s="185"/>
      <c r="AD126" s="185"/>
      <c r="AE126" s="185"/>
    </row>
    <row r="127" s="2" customFormat="1" ht="22.8" customHeight="1">
      <c r="A127" s="36"/>
      <c r="B127" s="37"/>
      <c r="C127" s="105" t="s">
        <v>115</v>
      </c>
      <c r="D127" s="38"/>
      <c r="E127" s="38"/>
      <c r="F127" s="38"/>
      <c r="G127" s="38"/>
      <c r="H127" s="38"/>
      <c r="I127" s="38"/>
      <c r="J127" s="191">
        <f>BK127</f>
        <v>0</v>
      </c>
      <c r="K127" s="38"/>
      <c r="L127" s="42"/>
      <c r="M127" s="101"/>
      <c r="N127" s="192"/>
      <c r="O127" s="102"/>
      <c r="P127" s="193">
        <f>P128+P188+P192</f>
        <v>0</v>
      </c>
      <c r="Q127" s="102"/>
      <c r="R127" s="193">
        <f>R128+R188+R192</f>
        <v>15.378584146800002</v>
      </c>
      <c r="S127" s="102"/>
      <c r="T127" s="194">
        <f>T128+T188+T192</f>
        <v>0.011759999999999998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72</v>
      </c>
      <c r="AU127" s="15" t="s">
        <v>91</v>
      </c>
      <c r="BK127" s="195">
        <f>BK128+BK188+BK192</f>
        <v>0</v>
      </c>
    </row>
    <row r="128" s="12" customFormat="1" ht="25.92" customHeight="1">
      <c r="A128" s="12"/>
      <c r="B128" s="196"/>
      <c r="C128" s="197"/>
      <c r="D128" s="198" t="s">
        <v>72</v>
      </c>
      <c r="E128" s="199" t="s">
        <v>116</v>
      </c>
      <c r="F128" s="199" t="s">
        <v>117</v>
      </c>
      <c r="G128" s="197"/>
      <c r="H128" s="197"/>
      <c r="I128" s="200"/>
      <c r="J128" s="201">
        <f>BK128</f>
        <v>0</v>
      </c>
      <c r="K128" s="197"/>
      <c r="L128" s="202"/>
      <c r="M128" s="203"/>
      <c r="N128" s="204"/>
      <c r="O128" s="204"/>
      <c r="P128" s="205">
        <f>P129+P151+P157+P162+P174+P185</f>
        <v>0</v>
      </c>
      <c r="Q128" s="204"/>
      <c r="R128" s="205">
        <f>R129+R151+R157+R162+R174+R185</f>
        <v>15.378584146800002</v>
      </c>
      <c r="S128" s="204"/>
      <c r="T128" s="206">
        <f>T129+T151+T157+T162+T174+T185</f>
        <v>0.011759999999999998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7" t="s">
        <v>81</v>
      </c>
      <c r="AT128" s="208" t="s">
        <v>72</v>
      </c>
      <c r="AU128" s="208" t="s">
        <v>73</v>
      </c>
      <c r="AY128" s="207" t="s">
        <v>118</v>
      </c>
      <c r="BK128" s="209">
        <f>BK129+BK151+BK157+BK162+BK174+BK185</f>
        <v>0</v>
      </c>
    </row>
    <row r="129" s="12" customFormat="1" ht="22.8" customHeight="1">
      <c r="A129" s="12"/>
      <c r="B129" s="196"/>
      <c r="C129" s="197"/>
      <c r="D129" s="198" t="s">
        <v>72</v>
      </c>
      <c r="E129" s="210" t="s">
        <v>81</v>
      </c>
      <c r="F129" s="210" t="s">
        <v>119</v>
      </c>
      <c r="G129" s="197"/>
      <c r="H129" s="197"/>
      <c r="I129" s="200"/>
      <c r="J129" s="211">
        <f>BK129</f>
        <v>0</v>
      </c>
      <c r="K129" s="197"/>
      <c r="L129" s="202"/>
      <c r="M129" s="203"/>
      <c r="N129" s="204"/>
      <c r="O129" s="204"/>
      <c r="P129" s="205">
        <f>SUM(P130:P150)</f>
        <v>0</v>
      </c>
      <c r="Q129" s="204"/>
      <c r="R129" s="205">
        <f>SUM(R130:R150)</f>
        <v>0</v>
      </c>
      <c r="S129" s="204"/>
      <c r="T129" s="206">
        <f>SUM(T130:T150)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7" t="s">
        <v>81</v>
      </c>
      <c r="AT129" s="208" t="s">
        <v>72</v>
      </c>
      <c r="AU129" s="208" t="s">
        <v>81</v>
      </c>
      <c r="AY129" s="207" t="s">
        <v>118</v>
      </c>
      <c r="BK129" s="209">
        <f>SUM(BK130:BK150)</f>
        <v>0</v>
      </c>
    </row>
    <row r="130" s="2" customFormat="1" ht="37.8" customHeight="1">
      <c r="A130" s="36"/>
      <c r="B130" s="37"/>
      <c r="C130" s="212" t="s">
        <v>81</v>
      </c>
      <c r="D130" s="212" t="s">
        <v>120</v>
      </c>
      <c r="E130" s="213" t="s">
        <v>121</v>
      </c>
      <c r="F130" s="214" t="s">
        <v>122</v>
      </c>
      <c r="G130" s="215" t="s">
        <v>123</v>
      </c>
      <c r="H130" s="216">
        <v>5.7000000000000002</v>
      </c>
      <c r="I130" s="217"/>
      <c r="J130" s="218">
        <f>ROUND(I130*H130,2)</f>
        <v>0</v>
      </c>
      <c r="K130" s="214" t="s">
        <v>124</v>
      </c>
      <c r="L130" s="42"/>
      <c r="M130" s="219" t="s">
        <v>1</v>
      </c>
      <c r="N130" s="220" t="s">
        <v>38</v>
      </c>
      <c r="O130" s="89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3" t="s">
        <v>125</v>
      </c>
      <c r="AT130" s="223" t="s">
        <v>120</v>
      </c>
      <c r="AU130" s="223" t="s">
        <v>83</v>
      </c>
      <c r="AY130" s="15" t="s">
        <v>118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5" t="s">
        <v>81</v>
      </c>
      <c r="BK130" s="224">
        <f>ROUND(I130*H130,2)</f>
        <v>0</v>
      </c>
      <c r="BL130" s="15" t="s">
        <v>125</v>
      </c>
      <c r="BM130" s="223" t="s">
        <v>126</v>
      </c>
    </row>
    <row r="131" s="2" customFormat="1">
      <c r="A131" s="36"/>
      <c r="B131" s="37"/>
      <c r="C131" s="38"/>
      <c r="D131" s="225" t="s">
        <v>127</v>
      </c>
      <c r="E131" s="38"/>
      <c r="F131" s="226" t="s">
        <v>128</v>
      </c>
      <c r="G131" s="38"/>
      <c r="H131" s="38"/>
      <c r="I131" s="227"/>
      <c r="J131" s="38"/>
      <c r="K131" s="38"/>
      <c r="L131" s="42"/>
      <c r="M131" s="228"/>
      <c r="N131" s="229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127</v>
      </c>
      <c r="AU131" s="15" t="s">
        <v>83</v>
      </c>
    </row>
    <row r="132" s="13" customFormat="1">
      <c r="A132" s="13"/>
      <c r="B132" s="230"/>
      <c r="C132" s="231"/>
      <c r="D132" s="225" t="s">
        <v>129</v>
      </c>
      <c r="E132" s="232" t="s">
        <v>1</v>
      </c>
      <c r="F132" s="233" t="s">
        <v>130</v>
      </c>
      <c r="G132" s="231"/>
      <c r="H132" s="234">
        <v>5.7000000000000002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0" t="s">
        <v>129</v>
      </c>
      <c r="AU132" s="240" t="s">
        <v>83</v>
      </c>
      <c r="AV132" s="13" t="s">
        <v>83</v>
      </c>
      <c r="AW132" s="13" t="s">
        <v>30</v>
      </c>
      <c r="AX132" s="13" t="s">
        <v>81</v>
      </c>
      <c r="AY132" s="240" t="s">
        <v>118</v>
      </c>
    </row>
    <row r="133" s="2" customFormat="1" ht="37.8" customHeight="1">
      <c r="A133" s="36"/>
      <c r="B133" s="37"/>
      <c r="C133" s="212" t="s">
        <v>83</v>
      </c>
      <c r="D133" s="212" t="s">
        <v>120</v>
      </c>
      <c r="E133" s="213" t="s">
        <v>131</v>
      </c>
      <c r="F133" s="214" t="s">
        <v>132</v>
      </c>
      <c r="G133" s="215" t="s">
        <v>123</v>
      </c>
      <c r="H133" s="216">
        <v>5.7000000000000002</v>
      </c>
      <c r="I133" s="217"/>
      <c r="J133" s="218">
        <f>ROUND(I133*H133,2)</f>
        <v>0</v>
      </c>
      <c r="K133" s="214" t="s">
        <v>124</v>
      </c>
      <c r="L133" s="42"/>
      <c r="M133" s="219" t="s">
        <v>1</v>
      </c>
      <c r="N133" s="220" t="s">
        <v>38</v>
      </c>
      <c r="O133" s="89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3" t="s">
        <v>125</v>
      </c>
      <c r="AT133" s="223" t="s">
        <v>120</v>
      </c>
      <c r="AU133" s="223" t="s">
        <v>83</v>
      </c>
      <c r="AY133" s="15" t="s">
        <v>118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5" t="s">
        <v>81</v>
      </c>
      <c r="BK133" s="224">
        <f>ROUND(I133*H133,2)</f>
        <v>0</v>
      </c>
      <c r="BL133" s="15" t="s">
        <v>125</v>
      </c>
      <c r="BM133" s="223" t="s">
        <v>133</v>
      </c>
    </row>
    <row r="134" s="2" customFormat="1">
      <c r="A134" s="36"/>
      <c r="B134" s="37"/>
      <c r="C134" s="38"/>
      <c r="D134" s="225" t="s">
        <v>127</v>
      </c>
      <c r="E134" s="38"/>
      <c r="F134" s="226" t="s">
        <v>134</v>
      </c>
      <c r="G134" s="38"/>
      <c r="H134" s="38"/>
      <c r="I134" s="227"/>
      <c r="J134" s="38"/>
      <c r="K134" s="38"/>
      <c r="L134" s="42"/>
      <c r="M134" s="228"/>
      <c r="N134" s="229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127</v>
      </c>
      <c r="AU134" s="15" t="s">
        <v>83</v>
      </c>
    </row>
    <row r="135" s="2" customFormat="1" ht="37.8" customHeight="1">
      <c r="A135" s="36"/>
      <c r="B135" s="37"/>
      <c r="C135" s="212" t="s">
        <v>135</v>
      </c>
      <c r="D135" s="212" t="s">
        <v>120</v>
      </c>
      <c r="E135" s="213" t="s">
        <v>136</v>
      </c>
      <c r="F135" s="214" t="s">
        <v>137</v>
      </c>
      <c r="G135" s="215" t="s">
        <v>123</v>
      </c>
      <c r="H135" s="216">
        <v>5.7000000000000002</v>
      </c>
      <c r="I135" s="217"/>
      <c r="J135" s="218">
        <f>ROUND(I135*H135,2)</f>
        <v>0</v>
      </c>
      <c r="K135" s="214" t="s">
        <v>124</v>
      </c>
      <c r="L135" s="42"/>
      <c r="M135" s="219" t="s">
        <v>1</v>
      </c>
      <c r="N135" s="220" t="s">
        <v>38</v>
      </c>
      <c r="O135" s="89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3" t="s">
        <v>125</v>
      </c>
      <c r="AT135" s="223" t="s">
        <v>120</v>
      </c>
      <c r="AU135" s="223" t="s">
        <v>83</v>
      </c>
      <c r="AY135" s="15" t="s">
        <v>118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5" t="s">
        <v>81</v>
      </c>
      <c r="BK135" s="224">
        <f>ROUND(I135*H135,2)</f>
        <v>0</v>
      </c>
      <c r="BL135" s="15" t="s">
        <v>125</v>
      </c>
      <c r="BM135" s="223" t="s">
        <v>138</v>
      </c>
    </row>
    <row r="136" s="2" customFormat="1">
      <c r="A136" s="36"/>
      <c r="B136" s="37"/>
      <c r="C136" s="38"/>
      <c r="D136" s="225" t="s">
        <v>127</v>
      </c>
      <c r="E136" s="38"/>
      <c r="F136" s="226" t="s">
        <v>139</v>
      </c>
      <c r="G136" s="38"/>
      <c r="H136" s="38"/>
      <c r="I136" s="227"/>
      <c r="J136" s="38"/>
      <c r="K136" s="38"/>
      <c r="L136" s="42"/>
      <c r="M136" s="228"/>
      <c r="N136" s="229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127</v>
      </c>
      <c r="AU136" s="15" t="s">
        <v>83</v>
      </c>
    </row>
    <row r="137" s="2" customFormat="1" ht="37.8" customHeight="1">
      <c r="A137" s="36"/>
      <c r="B137" s="37"/>
      <c r="C137" s="212" t="s">
        <v>125</v>
      </c>
      <c r="D137" s="212" t="s">
        <v>120</v>
      </c>
      <c r="E137" s="213" t="s">
        <v>140</v>
      </c>
      <c r="F137" s="214" t="s">
        <v>141</v>
      </c>
      <c r="G137" s="215" t="s">
        <v>123</v>
      </c>
      <c r="H137" s="216">
        <v>5.7000000000000002</v>
      </c>
      <c r="I137" s="217"/>
      <c r="J137" s="218">
        <f>ROUND(I137*H137,2)</f>
        <v>0</v>
      </c>
      <c r="K137" s="214" t="s">
        <v>124</v>
      </c>
      <c r="L137" s="42"/>
      <c r="M137" s="219" t="s">
        <v>1</v>
      </c>
      <c r="N137" s="220" t="s">
        <v>38</v>
      </c>
      <c r="O137" s="89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3" t="s">
        <v>125</v>
      </c>
      <c r="AT137" s="223" t="s">
        <v>120</v>
      </c>
      <c r="AU137" s="223" t="s">
        <v>83</v>
      </c>
      <c r="AY137" s="15" t="s">
        <v>118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5" t="s">
        <v>81</v>
      </c>
      <c r="BK137" s="224">
        <f>ROUND(I137*H137,2)</f>
        <v>0</v>
      </c>
      <c r="BL137" s="15" t="s">
        <v>125</v>
      </c>
      <c r="BM137" s="223" t="s">
        <v>142</v>
      </c>
    </row>
    <row r="138" s="2" customFormat="1">
      <c r="A138" s="36"/>
      <c r="B138" s="37"/>
      <c r="C138" s="38"/>
      <c r="D138" s="225" t="s">
        <v>127</v>
      </c>
      <c r="E138" s="38"/>
      <c r="F138" s="226" t="s">
        <v>143</v>
      </c>
      <c r="G138" s="38"/>
      <c r="H138" s="38"/>
      <c r="I138" s="227"/>
      <c r="J138" s="38"/>
      <c r="K138" s="38"/>
      <c r="L138" s="42"/>
      <c r="M138" s="228"/>
      <c r="N138" s="229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127</v>
      </c>
      <c r="AU138" s="15" t="s">
        <v>83</v>
      </c>
    </row>
    <row r="139" s="2" customFormat="1" ht="24.15" customHeight="1">
      <c r="A139" s="36"/>
      <c r="B139" s="37"/>
      <c r="C139" s="212" t="s">
        <v>144</v>
      </c>
      <c r="D139" s="212" t="s">
        <v>120</v>
      </c>
      <c r="E139" s="213" t="s">
        <v>145</v>
      </c>
      <c r="F139" s="214" t="s">
        <v>146</v>
      </c>
      <c r="G139" s="215" t="s">
        <v>123</v>
      </c>
      <c r="H139" s="216">
        <v>5.7000000000000002</v>
      </c>
      <c r="I139" s="217"/>
      <c r="J139" s="218">
        <f>ROUND(I139*H139,2)</f>
        <v>0</v>
      </c>
      <c r="K139" s="214" t="s">
        <v>124</v>
      </c>
      <c r="L139" s="42"/>
      <c r="M139" s="219" t="s">
        <v>1</v>
      </c>
      <c r="N139" s="220" t="s">
        <v>38</v>
      </c>
      <c r="O139" s="89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3" t="s">
        <v>125</v>
      </c>
      <c r="AT139" s="223" t="s">
        <v>120</v>
      </c>
      <c r="AU139" s="223" t="s">
        <v>83</v>
      </c>
      <c r="AY139" s="15" t="s">
        <v>118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5" t="s">
        <v>81</v>
      </c>
      <c r="BK139" s="224">
        <f>ROUND(I139*H139,2)</f>
        <v>0</v>
      </c>
      <c r="BL139" s="15" t="s">
        <v>125</v>
      </c>
      <c r="BM139" s="223" t="s">
        <v>147</v>
      </c>
    </row>
    <row r="140" s="2" customFormat="1">
      <c r="A140" s="36"/>
      <c r="B140" s="37"/>
      <c r="C140" s="38"/>
      <c r="D140" s="225" t="s">
        <v>127</v>
      </c>
      <c r="E140" s="38"/>
      <c r="F140" s="226" t="s">
        <v>148</v>
      </c>
      <c r="G140" s="38"/>
      <c r="H140" s="38"/>
      <c r="I140" s="227"/>
      <c r="J140" s="38"/>
      <c r="K140" s="38"/>
      <c r="L140" s="42"/>
      <c r="M140" s="228"/>
      <c r="N140" s="229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127</v>
      </c>
      <c r="AU140" s="15" t="s">
        <v>83</v>
      </c>
    </row>
    <row r="141" s="2" customFormat="1" ht="24.15" customHeight="1">
      <c r="A141" s="36"/>
      <c r="B141" s="37"/>
      <c r="C141" s="212" t="s">
        <v>149</v>
      </c>
      <c r="D141" s="212" t="s">
        <v>120</v>
      </c>
      <c r="E141" s="213" t="s">
        <v>150</v>
      </c>
      <c r="F141" s="214" t="s">
        <v>151</v>
      </c>
      <c r="G141" s="215" t="s">
        <v>123</v>
      </c>
      <c r="H141" s="216">
        <v>5.7000000000000002</v>
      </c>
      <c r="I141" s="217"/>
      <c r="J141" s="218">
        <f>ROUND(I141*H141,2)</f>
        <v>0</v>
      </c>
      <c r="K141" s="214" t="s">
        <v>124</v>
      </c>
      <c r="L141" s="42"/>
      <c r="M141" s="219" t="s">
        <v>1</v>
      </c>
      <c r="N141" s="220" t="s">
        <v>38</v>
      </c>
      <c r="O141" s="89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3" t="s">
        <v>125</v>
      </c>
      <c r="AT141" s="223" t="s">
        <v>120</v>
      </c>
      <c r="AU141" s="223" t="s">
        <v>83</v>
      </c>
      <c r="AY141" s="15" t="s">
        <v>118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5" t="s">
        <v>81</v>
      </c>
      <c r="BK141" s="224">
        <f>ROUND(I141*H141,2)</f>
        <v>0</v>
      </c>
      <c r="BL141" s="15" t="s">
        <v>125</v>
      </c>
      <c r="BM141" s="223" t="s">
        <v>152</v>
      </c>
    </row>
    <row r="142" s="2" customFormat="1">
      <c r="A142" s="36"/>
      <c r="B142" s="37"/>
      <c r="C142" s="38"/>
      <c r="D142" s="225" t="s">
        <v>127</v>
      </c>
      <c r="E142" s="38"/>
      <c r="F142" s="226" t="s">
        <v>153</v>
      </c>
      <c r="G142" s="38"/>
      <c r="H142" s="38"/>
      <c r="I142" s="227"/>
      <c r="J142" s="38"/>
      <c r="K142" s="38"/>
      <c r="L142" s="42"/>
      <c r="M142" s="228"/>
      <c r="N142" s="229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127</v>
      </c>
      <c r="AU142" s="15" t="s">
        <v>83</v>
      </c>
    </row>
    <row r="143" s="2" customFormat="1" ht="33" customHeight="1">
      <c r="A143" s="36"/>
      <c r="B143" s="37"/>
      <c r="C143" s="212" t="s">
        <v>154</v>
      </c>
      <c r="D143" s="212" t="s">
        <v>120</v>
      </c>
      <c r="E143" s="213" t="s">
        <v>155</v>
      </c>
      <c r="F143" s="214" t="s">
        <v>156</v>
      </c>
      <c r="G143" s="215" t="s">
        <v>157</v>
      </c>
      <c r="H143" s="216">
        <v>10.26</v>
      </c>
      <c r="I143" s="217"/>
      <c r="J143" s="218">
        <f>ROUND(I143*H143,2)</f>
        <v>0</v>
      </c>
      <c r="K143" s="214" t="s">
        <v>124</v>
      </c>
      <c r="L143" s="42"/>
      <c r="M143" s="219" t="s">
        <v>1</v>
      </c>
      <c r="N143" s="220" t="s">
        <v>38</v>
      </c>
      <c r="O143" s="89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3" t="s">
        <v>125</v>
      </c>
      <c r="AT143" s="223" t="s">
        <v>120</v>
      </c>
      <c r="AU143" s="223" t="s">
        <v>83</v>
      </c>
      <c r="AY143" s="15" t="s">
        <v>118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5" t="s">
        <v>81</v>
      </c>
      <c r="BK143" s="224">
        <f>ROUND(I143*H143,2)</f>
        <v>0</v>
      </c>
      <c r="BL143" s="15" t="s">
        <v>125</v>
      </c>
      <c r="BM143" s="223" t="s">
        <v>158</v>
      </c>
    </row>
    <row r="144" s="2" customFormat="1">
      <c r="A144" s="36"/>
      <c r="B144" s="37"/>
      <c r="C144" s="38"/>
      <c r="D144" s="225" t="s">
        <v>127</v>
      </c>
      <c r="E144" s="38"/>
      <c r="F144" s="226" t="s">
        <v>159</v>
      </c>
      <c r="G144" s="38"/>
      <c r="H144" s="38"/>
      <c r="I144" s="227"/>
      <c r="J144" s="38"/>
      <c r="K144" s="38"/>
      <c r="L144" s="42"/>
      <c r="M144" s="228"/>
      <c r="N144" s="229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127</v>
      </c>
      <c r="AU144" s="15" t="s">
        <v>83</v>
      </c>
    </row>
    <row r="145" s="13" customFormat="1">
      <c r="A145" s="13"/>
      <c r="B145" s="230"/>
      <c r="C145" s="231"/>
      <c r="D145" s="225" t="s">
        <v>129</v>
      </c>
      <c r="E145" s="232" t="s">
        <v>1</v>
      </c>
      <c r="F145" s="233" t="s">
        <v>160</v>
      </c>
      <c r="G145" s="231"/>
      <c r="H145" s="234">
        <v>10.26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129</v>
      </c>
      <c r="AU145" s="240" t="s">
        <v>83</v>
      </c>
      <c r="AV145" s="13" t="s">
        <v>83</v>
      </c>
      <c r="AW145" s="13" t="s">
        <v>30</v>
      </c>
      <c r="AX145" s="13" t="s">
        <v>81</v>
      </c>
      <c r="AY145" s="240" t="s">
        <v>118</v>
      </c>
    </row>
    <row r="146" s="2" customFormat="1" ht="16.5" customHeight="1">
      <c r="A146" s="36"/>
      <c r="B146" s="37"/>
      <c r="C146" s="212" t="s">
        <v>161</v>
      </c>
      <c r="D146" s="212" t="s">
        <v>120</v>
      </c>
      <c r="E146" s="213" t="s">
        <v>162</v>
      </c>
      <c r="F146" s="214" t="s">
        <v>163</v>
      </c>
      <c r="G146" s="215" t="s">
        <v>123</v>
      </c>
      <c r="H146" s="216">
        <v>5.7000000000000002</v>
      </c>
      <c r="I146" s="217"/>
      <c r="J146" s="218">
        <f>ROUND(I146*H146,2)</f>
        <v>0</v>
      </c>
      <c r="K146" s="214" t="s">
        <v>124</v>
      </c>
      <c r="L146" s="42"/>
      <c r="M146" s="219" t="s">
        <v>1</v>
      </c>
      <c r="N146" s="220" t="s">
        <v>38</v>
      </c>
      <c r="O146" s="89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3" t="s">
        <v>125</v>
      </c>
      <c r="AT146" s="223" t="s">
        <v>120</v>
      </c>
      <c r="AU146" s="223" t="s">
        <v>83</v>
      </c>
      <c r="AY146" s="15" t="s">
        <v>118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5" t="s">
        <v>81</v>
      </c>
      <c r="BK146" s="224">
        <f>ROUND(I146*H146,2)</f>
        <v>0</v>
      </c>
      <c r="BL146" s="15" t="s">
        <v>125</v>
      </c>
      <c r="BM146" s="223" t="s">
        <v>164</v>
      </c>
    </row>
    <row r="147" s="2" customFormat="1">
      <c r="A147" s="36"/>
      <c r="B147" s="37"/>
      <c r="C147" s="38"/>
      <c r="D147" s="225" t="s">
        <v>127</v>
      </c>
      <c r="E147" s="38"/>
      <c r="F147" s="226" t="s">
        <v>165</v>
      </c>
      <c r="G147" s="38"/>
      <c r="H147" s="38"/>
      <c r="I147" s="227"/>
      <c r="J147" s="38"/>
      <c r="K147" s="38"/>
      <c r="L147" s="42"/>
      <c r="M147" s="228"/>
      <c r="N147" s="229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127</v>
      </c>
      <c r="AU147" s="15" t="s">
        <v>83</v>
      </c>
    </row>
    <row r="148" s="2" customFormat="1" ht="24.15" customHeight="1">
      <c r="A148" s="36"/>
      <c r="B148" s="37"/>
      <c r="C148" s="212" t="s">
        <v>166</v>
      </c>
      <c r="D148" s="212" t="s">
        <v>120</v>
      </c>
      <c r="E148" s="213" t="s">
        <v>167</v>
      </c>
      <c r="F148" s="214" t="s">
        <v>168</v>
      </c>
      <c r="G148" s="215" t="s">
        <v>169</v>
      </c>
      <c r="H148" s="216">
        <v>87.5</v>
      </c>
      <c r="I148" s="217"/>
      <c r="J148" s="218">
        <f>ROUND(I148*H148,2)</f>
        <v>0</v>
      </c>
      <c r="K148" s="214" t="s">
        <v>124</v>
      </c>
      <c r="L148" s="42"/>
      <c r="M148" s="219" t="s">
        <v>1</v>
      </c>
      <c r="N148" s="220" t="s">
        <v>38</v>
      </c>
      <c r="O148" s="89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3" t="s">
        <v>125</v>
      </c>
      <c r="AT148" s="223" t="s">
        <v>120</v>
      </c>
      <c r="AU148" s="223" t="s">
        <v>83</v>
      </c>
      <c r="AY148" s="15" t="s">
        <v>118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5" t="s">
        <v>81</v>
      </c>
      <c r="BK148" s="224">
        <f>ROUND(I148*H148,2)</f>
        <v>0</v>
      </c>
      <c r="BL148" s="15" t="s">
        <v>125</v>
      </c>
      <c r="BM148" s="223" t="s">
        <v>170</v>
      </c>
    </row>
    <row r="149" s="2" customFormat="1">
      <c r="A149" s="36"/>
      <c r="B149" s="37"/>
      <c r="C149" s="38"/>
      <c r="D149" s="225" t="s">
        <v>127</v>
      </c>
      <c r="E149" s="38"/>
      <c r="F149" s="226" t="s">
        <v>171</v>
      </c>
      <c r="G149" s="38"/>
      <c r="H149" s="38"/>
      <c r="I149" s="227"/>
      <c r="J149" s="38"/>
      <c r="K149" s="38"/>
      <c r="L149" s="42"/>
      <c r="M149" s="228"/>
      <c r="N149" s="229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127</v>
      </c>
      <c r="AU149" s="15" t="s">
        <v>83</v>
      </c>
    </row>
    <row r="150" s="13" customFormat="1">
      <c r="A150" s="13"/>
      <c r="B150" s="230"/>
      <c r="C150" s="231"/>
      <c r="D150" s="225" t="s">
        <v>129</v>
      </c>
      <c r="E150" s="232" t="s">
        <v>1</v>
      </c>
      <c r="F150" s="233" t="s">
        <v>172</v>
      </c>
      <c r="G150" s="231"/>
      <c r="H150" s="234">
        <v>87.5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129</v>
      </c>
      <c r="AU150" s="240" t="s">
        <v>83</v>
      </c>
      <c r="AV150" s="13" t="s">
        <v>83</v>
      </c>
      <c r="AW150" s="13" t="s">
        <v>30</v>
      </c>
      <c r="AX150" s="13" t="s">
        <v>81</v>
      </c>
      <c r="AY150" s="240" t="s">
        <v>118</v>
      </c>
    </row>
    <row r="151" s="12" customFormat="1" ht="22.8" customHeight="1">
      <c r="A151" s="12"/>
      <c r="B151" s="196"/>
      <c r="C151" s="197"/>
      <c r="D151" s="198" t="s">
        <v>72</v>
      </c>
      <c r="E151" s="210" t="s">
        <v>83</v>
      </c>
      <c r="F151" s="210" t="s">
        <v>173</v>
      </c>
      <c r="G151" s="197"/>
      <c r="H151" s="197"/>
      <c r="I151" s="200"/>
      <c r="J151" s="211">
        <f>BK151</f>
        <v>0</v>
      </c>
      <c r="K151" s="197"/>
      <c r="L151" s="202"/>
      <c r="M151" s="203"/>
      <c r="N151" s="204"/>
      <c r="O151" s="204"/>
      <c r="P151" s="205">
        <f>SUM(P152:P156)</f>
        <v>0</v>
      </c>
      <c r="Q151" s="204"/>
      <c r="R151" s="205">
        <f>SUM(R152:R156)</f>
        <v>15.166647346800001</v>
      </c>
      <c r="S151" s="204"/>
      <c r="T151" s="206">
        <f>SUM(T152:T156)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7" t="s">
        <v>81</v>
      </c>
      <c r="AT151" s="208" t="s">
        <v>72</v>
      </c>
      <c r="AU151" s="208" t="s">
        <v>81</v>
      </c>
      <c r="AY151" s="207" t="s">
        <v>118</v>
      </c>
      <c r="BK151" s="209">
        <f>SUM(BK152:BK156)</f>
        <v>0</v>
      </c>
    </row>
    <row r="152" s="2" customFormat="1" ht="16.5" customHeight="1">
      <c r="A152" s="36"/>
      <c r="B152" s="37"/>
      <c r="C152" s="212" t="s">
        <v>174</v>
      </c>
      <c r="D152" s="212" t="s">
        <v>120</v>
      </c>
      <c r="E152" s="213" t="s">
        <v>175</v>
      </c>
      <c r="F152" s="214" t="s">
        <v>176</v>
      </c>
      <c r="G152" s="215" t="s">
        <v>123</v>
      </c>
      <c r="H152" s="216">
        <v>5.7000000000000002</v>
      </c>
      <c r="I152" s="217"/>
      <c r="J152" s="218">
        <f>ROUND(I152*H152,2)</f>
        <v>0</v>
      </c>
      <c r="K152" s="214" t="s">
        <v>124</v>
      </c>
      <c r="L152" s="42"/>
      <c r="M152" s="219" t="s">
        <v>1</v>
      </c>
      <c r="N152" s="220" t="s">
        <v>38</v>
      </c>
      <c r="O152" s="89"/>
      <c r="P152" s="221">
        <f>O152*H152</f>
        <v>0</v>
      </c>
      <c r="Q152" s="221">
        <v>2.5018722040000001</v>
      </c>
      <c r="R152" s="221">
        <f>Q152*H152</f>
        <v>14.260671562800001</v>
      </c>
      <c r="S152" s="221">
        <v>0</v>
      </c>
      <c r="T152" s="22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3" t="s">
        <v>125</v>
      </c>
      <c r="AT152" s="223" t="s">
        <v>120</v>
      </c>
      <c r="AU152" s="223" t="s">
        <v>83</v>
      </c>
      <c r="AY152" s="15" t="s">
        <v>118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5" t="s">
        <v>81</v>
      </c>
      <c r="BK152" s="224">
        <f>ROUND(I152*H152,2)</f>
        <v>0</v>
      </c>
      <c r="BL152" s="15" t="s">
        <v>125</v>
      </c>
      <c r="BM152" s="223" t="s">
        <v>177</v>
      </c>
    </row>
    <row r="153" s="2" customFormat="1">
      <c r="A153" s="36"/>
      <c r="B153" s="37"/>
      <c r="C153" s="38"/>
      <c r="D153" s="225" t="s">
        <v>127</v>
      </c>
      <c r="E153" s="38"/>
      <c r="F153" s="226" t="s">
        <v>178</v>
      </c>
      <c r="G153" s="38"/>
      <c r="H153" s="38"/>
      <c r="I153" s="227"/>
      <c r="J153" s="38"/>
      <c r="K153" s="38"/>
      <c r="L153" s="42"/>
      <c r="M153" s="228"/>
      <c r="N153" s="229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127</v>
      </c>
      <c r="AU153" s="15" t="s">
        <v>83</v>
      </c>
    </row>
    <row r="154" s="2" customFormat="1" ht="24.15" customHeight="1">
      <c r="A154" s="36"/>
      <c r="B154" s="37"/>
      <c r="C154" s="212" t="s">
        <v>179</v>
      </c>
      <c r="D154" s="212" t="s">
        <v>120</v>
      </c>
      <c r="E154" s="213" t="s">
        <v>180</v>
      </c>
      <c r="F154" s="214" t="s">
        <v>181</v>
      </c>
      <c r="G154" s="215" t="s">
        <v>157</v>
      </c>
      <c r="H154" s="216">
        <v>0.85499999999999998</v>
      </c>
      <c r="I154" s="217"/>
      <c r="J154" s="218">
        <f>ROUND(I154*H154,2)</f>
        <v>0</v>
      </c>
      <c r="K154" s="214" t="s">
        <v>124</v>
      </c>
      <c r="L154" s="42"/>
      <c r="M154" s="219" t="s">
        <v>1</v>
      </c>
      <c r="N154" s="220" t="s">
        <v>38</v>
      </c>
      <c r="O154" s="89"/>
      <c r="P154" s="221">
        <f>O154*H154</f>
        <v>0</v>
      </c>
      <c r="Q154" s="221">
        <v>1.0596208</v>
      </c>
      <c r="R154" s="221">
        <f>Q154*H154</f>
        <v>0.90597578400000001</v>
      </c>
      <c r="S154" s="221">
        <v>0</v>
      </c>
      <c r="T154" s="222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3" t="s">
        <v>125</v>
      </c>
      <c r="AT154" s="223" t="s">
        <v>120</v>
      </c>
      <c r="AU154" s="223" t="s">
        <v>83</v>
      </c>
      <c r="AY154" s="15" t="s">
        <v>118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5" t="s">
        <v>81</v>
      </c>
      <c r="BK154" s="224">
        <f>ROUND(I154*H154,2)</f>
        <v>0</v>
      </c>
      <c r="BL154" s="15" t="s">
        <v>125</v>
      </c>
      <c r="BM154" s="223" t="s">
        <v>182</v>
      </c>
    </row>
    <row r="155" s="2" customFormat="1">
      <c r="A155" s="36"/>
      <c r="B155" s="37"/>
      <c r="C155" s="38"/>
      <c r="D155" s="225" t="s">
        <v>127</v>
      </c>
      <c r="E155" s="38"/>
      <c r="F155" s="226" t="s">
        <v>183</v>
      </c>
      <c r="G155" s="38"/>
      <c r="H155" s="38"/>
      <c r="I155" s="227"/>
      <c r="J155" s="38"/>
      <c r="K155" s="38"/>
      <c r="L155" s="42"/>
      <c r="M155" s="228"/>
      <c r="N155" s="229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127</v>
      </c>
      <c r="AU155" s="15" t="s">
        <v>83</v>
      </c>
    </row>
    <row r="156" s="13" customFormat="1">
      <c r="A156" s="13"/>
      <c r="B156" s="230"/>
      <c r="C156" s="231"/>
      <c r="D156" s="225" t="s">
        <v>129</v>
      </c>
      <c r="E156" s="232" t="s">
        <v>1</v>
      </c>
      <c r="F156" s="233" t="s">
        <v>184</v>
      </c>
      <c r="G156" s="231"/>
      <c r="H156" s="234">
        <v>0.85499999999999998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129</v>
      </c>
      <c r="AU156" s="240" t="s">
        <v>83</v>
      </c>
      <c r="AV156" s="13" t="s">
        <v>83</v>
      </c>
      <c r="AW156" s="13" t="s">
        <v>30</v>
      </c>
      <c r="AX156" s="13" t="s">
        <v>81</v>
      </c>
      <c r="AY156" s="240" t="s">
        <v>118</v>
      </c>
    </row>
    <row r="157" s="12" customFormat="1" ht="22.8" customHeight="1">
      <c r="A157" s="12"/>
      <c r="B157" s="196"/>
      <c r="C157" s="197"/>
      <c r="D157" s="198" t="s">
        <v>72</v>
      </c>
      <c r="E157" s="210" t="s">
        <v>135</v>
      </c>
      <c r="F157" s="210" t="s">
        <v>185</v>
      </c>
      <c r="G157" s="197"/>
      <c r="H157" s="197"/>
      <c r="I157" s="200"/>
      <c r="J157" s="211">
        <f>BK157</f>
        <v>0</v>
      </c>
      <c r="K157" s="197"/>
      <c r="L157" s="202"/>
      <c r="M157" s="203"/>
      <c r="N157" s="204"/>
      <c r="O157" s="204"/>
      <c r="P157" s="205">
        <f>SUM(P158:P161)</f>
        <v>0</v>
      </c>
      <c r="Q157" s="204"/>
      <c r="R157" s="205">
        <f>SUM(R158:R161)</f>
        <v>0.038899999999999997</v>
      </c>
      <c r="S157" s="204"/>
      <c r="T157" s="206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7" t="s">
        <v>81</v>
      </c>
      <c r="AT157" s="208" t="s">
        <v>72</v>
      </c>
      <c r="AU157" s="208" t="s">
        <v>81</v>
      </c>
      <c r="AY157" s="207" t="s">
        <v>118</v>
      </c>
      <c r="BK157" s="209">
        <f>SUM(BK158:BK161)</f>
        <v>0</v>
      </c>
    </row>
    <row r="158" s="2" customFormat="1" ht="16.5" customHeight="1">
      <c r="A158" s="36"/>
      <c r="B158" s="37"/>
      <c r="C158" s="212" t="s">
        <v>8</v>
      </c>
      <c r="D158" s="212" t="s">
        <v>120</v>
      </c>
      <c r="E158" s="213" t="s">
        <v>186</v>
      </c>
      <c r="F158" s="214" t="s">
        <v>187</v>
      </c>
      <c r="G158" s="215" t="s">
        <v>188</v>
      </c>
      <c r="H158" s="216">
        <v>1</v>
      </c>
      <c r="I158" s="217"/>
      <c r="J158" s="218">
        <f>ROUND(I158*H158,2)</f>
        <v>0</v>
      </c>
      <c r="K158" s="214" t="s">
        <v>1</v>
      </c>
      <c r="L158" s="42"/>
      <c r="M158" s="219" t="s">
        <v>1</v>
      </c>
      <c r="N158" s="220" t="s">
        <v>38</v>
      </c>
      <c r="O158" s="89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3" t="s">
        <v>125</v>
      </c>
      <c r="AT158" s="223" t="s">
        <v>120</v>
      </c>
      <c r="AU158" s="223" t="s">
        <v>83</v>
      </c>
      <c r="AY158" s="15" t="s">
        <v>118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5" t="s">
        <v>81</v>
      </c>
      <c r="BK158" s="224">
        <f>ROUND(I158*H158,2)</f>
        <v>0</v>
      </c>
      <c r="BL158" s="15" t="s">
        <v>125</v>
      </c>
      <c r="BM158" s="223" t="s">
        <v>189</v>
      </c>
    </row>
    <row r="159" s="2" customFormat="1">
      <c r="A159" s="36"/>
      <c r="B159" s="37"/>
      <c r="C159" s="38"/>
      <c r="D159" s="225" t="s">
        <v>127</v>
      </c>
      <c r="E159" s="38"/>
      <c r="F159" s="226" t="s">
        <v>190</v>
      </c>
      <c r="G159" s="38"/>
      <c r="H159" s="38"/>
      <c r="I159" s="227"/>
      <c r="J159" s="38"/>
      <c r="K159" s="38"/>
      <c r="L159" s="42"/>
      <c r="M159" s="228"/>
      <c r="N159" s="229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127</v>
      </c>
      <c r="AU159" s="15" t="s">
        <v>83</v>
      </c>
    </row>
    <row r="160" s="2" customFormat="1" ht="16.5" customHeight="1">
      <c r="A160" s="36"/>
      <c r="B160" s="37"/>
      <c r="C160" s="241" t="s">
        <v>191</v>
      </c>
      <c r="D160" s="241" t="s">
        <v>192</v>
      </c>
      <c r="E160" s="242" t="s">
        <v>193</v>
      </c>
      <c r="F160" s="243" t="s">
        <v>194</v>
      </c>
      <c r="G160" s="244" t="s">
        <v>188</v>
      </c>
      <c r="H160" s="245">
        <v>1</v>
      </c>
      <c r="I160" s="246"/>
      <c r="J160" s="247">
        <f>ROUND(I160*H160,2)</f>
        <v>0</v>
      </c>
      <c r="K160" s="243" t="s">
        <v>1</v>
      </c>
      <c r="L160" s="248"/>
      <c r="M160" s="249" t="s">
        <v>1</v>
      </c>
      <c r="N160" s="250" t="s">
        <v>38</v>
      </c>
      <c r="O160" s="89"/>
      <c r="P160" s="221">
        <f>O160*H160</f>
        <v>0</v>
      </c>
      <c r="Q160" s="221">
        <v>0.038899999999999997</v>
      </c>
      <c r="R160" s="221">
        <f>Q160*H160</f>
        <v>0.038899999999999997</v>
      </c>
      <c r="S160" s="221">
        <v>0</v>
      </c>
      <c r="T160" s="222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3" t="s">
        <v>161</v>
      </c>
      <c r="AT160" s="223" t="s">
        <v>192</v>
      </c>
      <c r="AU160" s="223" t="s">
        <v>83</v>
      </c>
      <c r="AY160" s="15" t="s">
        <v>118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5" t="s">
        <v>81</v>
      </c>
      <c r="BK160" s="224">
        <f>ROUND(I160*H160,2)</f>
        <v>0</v>
      </c>
      <c r="BL160" s="15" t="s">
        <v>125</v>
      </c>
      <c r="BM160" s="223" t="s">
        <v>195</v>
      </c>
    </row>
    <row r="161" s="2" customFormat="1">
      <c r="A161" s="36"/>
      <c r="B161" s="37"/>
      <c r="C161" s="38"/>
      <c r="D161" s="225" t="s">
        <v>127</v>
      </c>
      <c r="E161" s="38"/>
      <c r="F161" s="226" t="s">
        <v>194</v>
      </c>
      <c r="G161" s="38"/>
      <c r="H161" s="38"/>
      <c r="I161" s="227"/>
      <c r="J161" s="38"/>
      <c r="K161" s="38"/>
      <c r="L161" s="42"/>
      <c r="M161" s="228"/>
      <c r="N161" s="229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127</v>
      </c>
      <c r="AU161" s="15" t="s">
        <v>83</v>
      </c>
    </row>
    <row r="162" s="12" customFormat="1" ht="22.8" customHeight="1">
      <c r="A162" s="12"/>
      <c r="B162" s="196"/>
      <c r="C162" s="197"/>
      <c r="D162" s="198" t="s">
        <v>72</v>
      </c>
      <c r="E162" s="210" t="s">
        <v>166</v>
      </c>
      <c r="F162" s="210" t="s">
        <v>196</v>
      </c>
      <c r="G162" s="197"/>
      <c r="H162" s="197"/>
      <c r="I162" s="200"/>
      <c r="J162" s="211">
        <f>BK162</f>
        <v>0</v>
      </c>
      <c r="K162" s="197"/>
      <c r="L162" s="202"/>
      <c r="M162" s="203"/>
      <c r="N162" s="204"/>
      <c r="O162" s="204"/>
      <c r="P162" s="205">
        <f>SUM(P163:P173)</f>
        <v>0</v>
      </c>
      <c r="Q162" s="204"/>
      <c r="R162" s="205">
        <f>SUM(R163:R173)</f>
        <v>0.17303679999999999</v>
      </c>
      <c r="S162" s="204"/>
      <c r="T162" s="206">
        <f>SUM(T163:T173)</f>
        <v>0.011759999999999998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7" t="s">
        <v>81</v>
      </c>
      <c r="AT162" s="208" t="s">
        <v>72</v>
      </c>
      <c r="AU162" s="208" t="s">
        <v>81</v>
      </c>
      <c r="AY162" s="207" t="s">
        <v>118</v>
      </c>
      <c r="BK162" s="209">
        <f>SUM(BK163:BK173)</f>
        <v>0</v>
      </c>
    </row>
    <row r="163" s="2" customFormat="1" ht="21.75" customHeight="1">
      <c r="A163" s="36"/>
      <c r="B163" s="37"/>
      <c r="C163" s="212" t="s">
        <v>197</v>
      </c>
      <c r="D163" s="212" t="s">
        <v>120</v>
      </c>
      <c r="E163" s="213" t="s">
        <v>198</v>
      </c>
      <c r="F163" s="214" t="s">
        <v>199</v>
      </c>
      <c r="G163" s="215" t="s">
        <v>169</v>
      </c>
      <c r="H163" s="216">
        <v>15.6</v>
      </c>
      <c r="I163" s="217"/>
      <c r="J163" s="218">
        <f>ROUND(I163*H163,2)</f>
        <v>0</v>
      </c>
      <c r="K163" s="214" t="s">
        <v>124</v>
      </c>
      <c r="L163" s="42"/>
      <c r="M163" s="219" t="s">
        <v>1</v>
      </c>
      <c r="N163" s="220" t="s">
        <v>38</v>
      </c>
      <c r="O163" s="89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3" t="s">
        <v>125</v>
      </c>
      <c r="AT163" s="223" t="s">
        <v>120</v>
      </c>
      <c r="AU163" s="223" t="s">
        <v>83</v>
      </c>
      <c r="AY163" s="15" t="s">
        <v>118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5" t="s">
        <v>81</v>
      </c>
      <c r="BK163" s="224">
        <f>ROUND(I163*H163,2)</f>
        <v>0</v>
      </c>
      <c r="BL163" s="15" t="s">
        <v>125</v>
      </c>
      <c r="BM163" s="223" t="s">
        <v>200</v>
      </c>
    </row>
    <row r="164" s="2" customFormat="1">
      <c r="A164" s="36"/>
      <c r="B164" s="37"/>
      <c r="C164" s="38"/>
      <c r="D164" s="225" t="s">
        <v>127</v>
      </c>
      <c r="E164" s="38"/>
      <c r="F164" s="226" t="s">
        <v>201</v>
      </c>
      <c r="G164" s="38"/>
      <c r="H164" s="38"/>
      <c r="I164" s="227"/>
      <c r="J164" s="38"/>
      <c r="K164" s="38"/>
      <c r="L164" s="42"/>
      <c r="M164" s="228"/>
      <c r="N164" s="229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127</v>
      </c>
      <c r="AU164" s="15" t="s">
        <v>83</v>
      </c>
    </row>
    <row r="165" s="13" customFormat="1">
      <c r="A165" s="13"/>
      <c r="B165" s="230"/>
      <c r="C165" s="231"/>
      <c r="D165" s="225" t="s">
        <v>129</v>
      </c>
      <c r="E165" s="232" t="s">
        <v>1</v>
      </c>
      <c r="F165" s="233" t="s">
        <v>202</v>
      </c>
      <c r="G165" s="231"/>
      <c r="H165" s="234">
        <v>15.6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129</v>
      </c>
      <c r="AU165" s="240" t="s">
        <v>83</v>
      </c>
      <c r="AV165" s="13" t="s">
        <v>83</v>
      </c>
      <c r="AW165" s="13" t="s">
        <v>30</v>
      </c>
      <c r="AX165" s="13" t="s">
        <v>81</v>
      </c>
      <c r="AY165" s="240" t="s">
        <v>118</v>
      </c>
    </row>
    <row r="166" s="2" customFormat="1" ht="24.15" customHeight="1">
      <c r="A166" s="36"/>
      <c r="B166" s="37"/>
      <c r="C166" s="212" t="s">
        <v>203</v>
      </c>
      <c r="D166" s="212" t="s">
        <v>120</v>
      </c>
      <c r="E166" s="213" t="s">
        <v>204</v>
      </c>
      <c r="F166" s="214" t="s">
        <v>205</v>
      </c>
      <c r="G166" s="215" t="s">
        <v>206</v>
      </c>
      <c r="H166" s="216">
        <v>5.5999999999999996</v>
      </c>
      <c r="I166" s="217"/>
      <c r="J166" s="218">
        <f>ROUND(I166*H166,2)</f>
        <v>0</v>
      </c>
      <c r="K166" s="214" t="s">
        <v>124</v>
      </c>
      <c r="L166" s="42"/>
      <c r="M166" s="219" t="s">
        <v>1</v>
      </c>
      <c r="N166" s="220" t="s">
        <v>38</v>
      </c>
      <c r="O166" s="89"/>
      <c r="P166" s="221">
        <f>O166*H166</f>
        <v>0</v>
      </c>
      <c r="Q166" s="221">
        <v>0.00075799999999999999</v>
      </c>
      <c r="R166" s="221">
        <f>Q166*H166</f>
        <v>0.0042448</v>
      </c>
      <c r="S166" s="221">
        <v>0.0020999999999999999</v>
      </c>
      <c r="T166" s="222">
        <f>S166*H166</f>
        <v>0.011759999999999998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3" t="s">
        <v>125</v>
      </c>
      <c r="AT166" s="223" t="s">
        <v>120</v>
      </c>
      <c r="AU166" s="223" t="s">
        <v>83</v>
      </c>
      <c r="AY166" s="15" t="s">
        <v>118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5" t="s">
        <v>81</v>
      </c>
      <c r="BK166" s="224">
        <f>ROUND(I166*H166,2)</f>
        <v>0</v>
      </c>
      <c r="BL166" s="15" t="s">
        <v>125</v>
      </c>
      <c r="BM166" s="223" t="s">
        <v>207</v>
      </c>
    </row>
    <row r="167" s="2" customFormat="1">
      <c r="A167" s="36"/>
      <c r="B167" s="37"/>
      <c r="C167" s="38"/>
      <c r="D167" s="225" t="s">
        <v>127</v>
      </c>
      <c r="E167" s="38"/>
      <c r="F167" s="226" t="s">
        <v>208</v>
      </c>
      <c r="G167" s="38"/>
      <c r="H167" s="38"/>
      <c r="I167" s="227"/>
      <c r="J167" s="38"/>
      <c r="K167" s="38"/>
      <c r="L167" s="42"/>
      <c r="M167" s="228"/>
      <c r="N167" s="229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127</v>
      </c>
      <c r="AU167" s="15" t="s">
        <v>83</v>
      </c>
    </row>
    <row r="168" s="13" customFormat="1">
      <c r="A168" s="13"/>
      <c r="B168" s="230"/>
      <c r="C168" s="231"/>
      <c r="D168" s="225" t="s">
        <v>129</v>
      </c>
      <c r="E168" s="232" t="s">
        <v>1</v>
      </c>
      <c r="F168" s="233" t="s">
        <v>209</v>
      </c>
      <c r="G168" s="231"/>
      <c r="H168" s="234">
        <v>5.5999999999999996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129</v>
      </c>
      <c r="AU168" s="240" t="s">
        <v>83</v>
      </c>
      <c r="AV168" s="13" t="s">
        <v>83</v>
      </c>
      <c r="AW168" s="13" t="s">
        <v>30</v>
      </c>
      <c r="AX168" s="13" t="s">
        <v>81</v>
      </c>
      <c r="AY168" s="240" t="s">
        <v>118</v>
      </c>
    </row>
    <row r="169" s="2" customFormat="1" ht="24.15" customHeight="1">
      <c r="A169" s="36"/>
      <c r="B169" s="37"/>
      <c r="C169" s="212" t="s">
        <v>210</v>
      </c>
      <c r="D169" s="212" t="s">
        <v>120</v>
      </c>
      <c r="E169" s="213" t="s">
        <v>211</v>
      </c>
      <c r="F169" s="214" t="s">
        <v>212</v>
      </c>
      <c r="G169" s="215" t="s">
        <v>169</v>
      </c>
      <c r="H169" s="216">
        <v>7.7999999999999998</v>
      </c>
      <c r="I169" s="217"/>
      <c r="J169" s="218">
        <f>ROUND(I169*H169,2)</f>
        <v>0</v>
      </c>
      <c r="K169" s="214" t="s">
        <v>124</v>
      </c>
      <c r="L169" s="42"/>
      <c r="M169" s="219" t="s">
        <v>1</v>
      </c>
      <c r="N169" s="220" t="s">
        <v>38</v>
      </c>
      <c r="O169" s="89"/>
      <c r="P169" s="221">
        <f>O169*H169</f>
        <v>0</v>
      </c>
      <c r="Q169" s="221">
        <v>0.020140000000000002</v>
      </c>
      <c r="R169" s="221">
        <f>Q169*H169</f>
        <v>0.15709200000000001</v>
      </c>
      <c r="S169" s="221">
        <v>0</v>
      </c>
      <c r="T169" s="222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3" t="s">
        <v>125</v>
      </c>
      <c r="AT169" s="223" t="s">
        <v>120</v>
      </c>
      <c r="AU169" s="223" t="s">
        <v>83</v>
      </c>
      <c r="AY169" s="15" t="s">
        <v>118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5" t="s">
        <v>81</v>
      </c>
      <c r="BK169" s="224">
        <f>ROUND(I169*H169,2)</f>
        <v>0</v>
      </c>
      <c r="BL169" s="15" t="s">
        <v>125</v>
      </c>
      <c r="BM169" s="223" t="s">
        <v>213</v>
      </c>
    </row>
    <row r="170" s="2" customFormat="1">
      <c r="A170" s="36"/>
      <c r="B170" s="37"/>
      <c r="C170" s="38"/>
      <c r="D170" s="225" t="s">
        <v>127</v>
      </c>
      <c r="E170" s="38"/>
      <c r="F170" s="226" t="s">
        <v>214</v>
      </c>
      <c r="G170" s="38"/>
      <c r="H170" s="38"/>
      <c r="I170" s="227"/>
      <c r="J170" s="38"/>
      <c r="K170" s="38"/>
      <c r="L170" s="42"/>
      <c r="M170" s="228"/>
      <c r="N170" s="229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127</v>
      </c>
      <c r="AU170" s="15" t="s">
        <v>83</v>
      </c>
    </row>
    <row r="171" s="2" customFormat="1" ht="24.15" customHeight="1">
      <c r="A171" s="36"/>
      <c r="B171" s="37"/>
      <c r="C171" s="212" t="s">
        <v>215</v>
      </c>
      <c r="D171" s="212" t="s">
        <v>120</v>
      </c>
      <c r="E171" s="213" t="s">
        <v>216</v>
      </c>
      <c r="F171" s="214" t="s">
        <v>217</v>
      </c>
      <c r="G171" s="215" t="s">
        <v>169</v>
      </c>
      <c r="H171" s="216">
        <v>7.7999999999999998</v>
      </c>
      <c r="I171" s="217"/>
      <c r="J171" s="218">
        <f>ROUND(I171*H171,2)</f>
        <v>0</v>
      </c>
      <c r="K171" s="214" t="s">
        <v>124</v>
      </c>
      <c r="L171" s="42"/>
      <c r="M171" s="219" t="s">
        <v>1</v>
      </c>
      <c r="N171" s="220" t="s">
        <v>38</v>
      </c>
      <c r="O171" s="89"/>
      <c r="P171" s="221">
        <f>O171*H171</f>
        <v>0</v>
      </c>
      <c r="Q171" s="221">
        <v>0.0015</v>
      </c>
      <c r="R171" s="221">
        <f>Q171*H171</f>
        <v>0.0117</v>
      </c>
      <c r="S171" s="221">
        <v>0</v>
      </c>
      <c r="T171" s="222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3" t="s">
        <v>125</v>
      </c>
      <c r="AT171" s="223" t="s">
        <v>120</v>
      </c>
      <c r="AU171" s="223" t="s">
        <v>83</v>
      </c>
      <c r="AY171" s="15" t="s">
        <v>118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5" t="s">
        <v>81</v>
      </c>
      <c r="BK171" s="224">
        <f>ROUND(I171*H171,2)</f>
        <v>0</v>
      </c>
      <c r="BL171" s="15" t="s">
        <v>125</v>
      </c>
      <c r="BM171" s="223" t="s">
        <v>218</v>
      </c>
    </row>
    <row r="172" s="2" customFormat="1">
      <c r="A172" s="36"/>
      <c r="B172" s="37"/>
      <c r="C172" s="38"/>
      <c r="D172" s="225" t="s">
        <v>127</v>
      </c>
      <c r="E172" s="38"/>
      <c r="F172" s="226" t="s">
        <v>219</v>
      </c>
      <c r="G172" s="38"/>
      <c r="H172" s="38"/>
      <c r="I172" s="227"/>
      <c r="J172" s="38"/>
      <c r="K172" s="38"/>
      <c r="L172" s="42"/>
      <c r="M172" s="228"/>
      <c r="N172" s="229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127</v>
      </c>
      <c r="AU172" s="15" t="s">
        <v>83</v>
      </c>
    </row>
    <row r="173" s="13" customFormat="1">
      <c r="A173" s="13"/>
      <c r="B173" s="230"/>
      <c r="C173" s="231"/>
      <c r="D173" s="225" t="s">
        <v>129</v>
      </c>
      <c r="E173" s="232" t="s">
        <v>1</v>
      </c>
      <c r="F173" s="233" t="s">
        <v>220</v>
      </c>
      <c r="G173" s="231"/>
      <c r="H173" s="234">
        <v>7.7999999999999998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129</v>
      </c>
      <c r="AU173" s="240" t="s">
        <v>83</v>
      </c>
      <c r="AV173" s="13" t="s">
        <v>83</v>
      </c>
      <c r="AW173" s="13" t="s">
        <v>30</v>
      </c>
      <c r="AX173" s="13" t="s">
        <v>81</v>
      </c>
      <c r="AY173" s="240" t="s">
        <v>118</v>
      </c>
    </row>
    <row r="174" s="12" customFormat="1" ht="22.8" customHeight="1">
      <c r="A174" s="12"/>
      <c r="B174" s="196"/>
      <c r="C174" s="197"/>
      <c r="D174" s="198" t="s">
        <v>72</v>
      </c>
      <c r="E174" s="210" t="s">
        <v>221</v>
      </c>
      <c r="F174" s="210" t="s">
        <v>222</v>
      </c>
      <c r="G174" s="197"/>
      <c r="H174" s="197"/>
      <c r="I174" s="200"/>
      <c r="J174" s="211">
        <f>BK174</f>
        <v>0</v>
      </c>
      <c r="K174" s="197"/>
      <c r="L174" s="202"/>
      <c r="M174" s="203"/>
      <c r="N174" s="204"/>
      <c r="O174" s="204"/>
      <c r="P174" s="205">
        <f>SUM(P175:P184)</f>
        <v>0</v>
      </c>
      <c r="Q174" s="204"/>
      <c r="R174" s="205">
        <f>SUM(R175:R184)</f>
        <v>0</v>
      </c>
      <c r="S174" s="204"/>
      <c r="T174" s="206">
        <f>SUM(T175:T184)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7" t="s">
        <v>81</v>
      </c>
      <c r="AT174" s="208" t="s">
        <v>72</v>
      </c>
      <c r="AU174" s="208" t="s">
        <v>81</v>
      </c>
      <c r="AY174" s="207" t="s">
        <v>118</v>
      </c>
      <c r="BK174" s="209">
        <f>SUM(BK175:BK184)</f>
        <v>0</v>
      </c>
    </row>
    <row r="175" s="2" customFormat="1" ht="16.5" customHeight="1">
      <c r="A175" s="36"/>
      <c r="B175" s="37"/>
      <c r="C175" s="212" t="s">
        <v>223</v>
      </c>
      <c r="D175" s="212" t="s">
        <v>120</v>
      </c>
      <c r="E175" s="213" t="s">
        <v>224</v>
      </c>
      <c r="F175" s="214" t="s">
        <v>225</v>
      </c>
      <c r="G175" s="215" t="s">
        <v>157</v>
      </c>
      <c r="H175" s="216">
        <v>11.339</v>
      </c>
      <c r="I175" s="217"/>
      <c r="J175" s="218">
        <f>ROUND(I175*H175,2)</f>
        <v>0</v>
      </c>
      <c r="K175" s="214" t="s">
        <v>124</v>
      </c>
      <c r="L175" s="42"/>
      <c r="M175" s="219" t="s">
        <v>1</v>
      </c>
      <c r="N175" s="220" t="s">
        <v>38</v>
      </c>
      <c r="O175" s="89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3" t="s">
        <v>125</v>
      </c>
      <c r="AT175" s="223" t="s">
        <v>120</v>
      </c>
      <c r="AU175" s="223" t="s">
        <v>83</v>
      </c>
      <c r="AY175" s="15" t="s">
        <v>118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5" t="s">
        <v>81</v>
      </c>
      <c r="BK175" s="224">
        <f>ROUND(I175*H175,2)</f>
        <v>0</v>
      </c>
      <c r="BL175" s="15" t="s">
        <v>125</v>
      </c>
      <c r="BM175" s="223" t="s">
        <v>226</v>
      </c>
    </row>
    <row r="176" s="2" customFormat="1">
      <c r="A176" s="36"/>
      <c r="B176" s="37"/>
      <c r="C176" s="38"/>
      <c r="D176" s="225" t="s">
        <v>127</v>
      </c>
      <c r="E176" s="38"/>
      <c r="F176" s="226" t="s">
        <v>227</v>
      </c>
      <c r="G176" s="38"/>
      <c r="H176" s="38"/>
      <c r="I176" s="227"/>
      <c r="J176" s="38"/>
      <c r="K176" s="38"/>
      <c r="L176" s="42"/>
      <c r="M176" s="228"/>
      <c r="N176" s="229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127</v>
      </c>
      <c r="AU176" s="15" t="s">
        <v>83</v>
      </c>
    </row>
    <row r="177" s="2" customFormat="1" ht="16.5" customHeight="1">
      <c r="A177" s="36"/>
      <c r="B177" s="37"/>
      <c r="C177" s="212" t="s">
        <v>228</v>
      </c>
      <c r="D177" s="212" t="s">
        <v>120</v>
      </c>
      <c r="E177" s="213" t="s">
        <v>229</v>
      </c>
      <c r="F177" s="214" t="s">
        <v>230</v>
      </c>
      <c r="G177" s="215" t="s">
        <v>157</v>
      </c>
      <c r="H177" s="216">
        <v>226.78</v>
      </c>
      <c r="I177" s="217"/>
      <c r="J177" s="218">
        <f>ROUND(I177*H177,2)</f>
        <v>0</v>
      </c>
      <c r="K177" s="214" t="s">
        <v>124</v>
      </c>
      <c r="L177" s="42"/>
      <c r="M177" s="219" t="s">
        <v>1</v>
      </c>
      <c r="N177" s="220" t="s">
        <v>38</v>
      </c>
      <c r="O177" s="89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3" t="s">
        <v>125</v>
      </c>
      <c r="AT177" s="223" t="s">
        <v>120</v>
      </c>
      <c r="AU177" s="223" t="s">
        <v>83</v>
      </c>
      <c r="AY177" s="15" t="s">
        <v>118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5" t="s">
        <v>81</v>
      </c>
      <c r="BK177" s="224">
        <f>ROUND(I177*H177,2)</f>
        <v>0</v>
      </c>
      <c r="BL177" s="15" t="s">
        <v>125</v>
      </c>
      <c r="BM177" s="223" t="s">
        <v>231</v>
      </c>
    </row>
    <row r="178" s="2" customFormat="1">
      <c r="A178" s="36"/>
      <c r="B178" s="37"/>
      <c r="C178" s="38"/>
      <c r="D178" s="225" t="s">
        <v>127</v>
      </c>
      <c r="E178" s="38"/>
      <c r="F178" s="226" t="s">
        <v>232</v>
      </c>
      <c r="G178" s="38"/>
      <c r="H178" s="38"/>
      <c r="I178" s="227"/>
      <c r="J178" s="38"/>
      <c r="K178" s="38"/>
      <c r="L178" s="42"/>
      <c r="M178" s="228"/>
      <c r="N178" s="229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127</v>
      </c>
      <c r="AU178" s="15" t="s">
        <v>83</v>
      </c>
    </row>
    <row r="179" s="13" customFormat="1">
      <c r="A179" s="13"/>
      <c r="B179" s="230"/>
      <c r="C179" s="231"/>
      <c r="D179" s="225" t="s">
        <v>129</v>
      </c>
      <c r="E179" s="232" t="s">
        <v>1</v>
      </c>
      <c r="F179" s="233" t="s">
        <v>233</v>
      </c>
      <c r="G179" s="231"/>
      <c r="H179" s="234">
        <v>226.78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129</v>
      </c>
      <c r="AU179" s="240" t="s">
        <v>83</v>
      </c>
      <c r="AV179" s="13" t="s">
        <v>83</v>
      </c>
      <c r="AW179" s="13" t="s">
        <v>30</v>
      </c>
      <c r="AX179" s="13" t="s">
        <v>81</v>
      </c>
      <c r="AY179" s="240" t="s">
        <v>118</v>
      </c>
    </row>
    <row r="180" s="2" customFormat="1" ht="24.15" customHeight="1">
      <c r="A180" s="36"/>
      <c r="B180" s="37"/>
      <c r="C180" s="212" t="s">
        <v>234</v>
      </c>
      <c r="D180" s="212" t="s">
        <v>120</v>
      </c>
      <c r="E180" s="213" t="s">
        <v>235</v>
      </c>
      <c r="F180" s="214" t="s">
        <v>236</v>
      </c>
      <c r="G180" s="215" t="s">
        <v>157</v>
      </c>
      <c r="H180" s="216">
        <v>11.339</v>
      </c>
      <c r="I180" s="217"/>
      <c r="J180" s="218">
        <f>ROUND(I180*H180,2)</f>
        <v>0</v>
      </c>
      <c r="K180" s="214" t="s">
        <v>124</v>
      </c>
      <c r="L180" s="42"/>
      <c r="M180" s="219" t="s">
        <v>1</v>
      </c>
      <c r="N180" s="220" t="s">
        <v>38</v>
      </c>
      <c r="O180" s="89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3" t="s">
        <v>125</v>
      </c>
      <c r="AT180" s="223" t="s">
        <v>120</v>
      </c>
      <c r="AU180" s="223" t="s">
        <v>83</v>
      </c>
      <c r="AY180" s="15" t="s">
        <v>118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5" t="s">
        <v>81</v>
      </c>
      <c r="BK180" s="224">
        <f>ROUND(I180*H180,2)</f>
        <v>0</v>
      </c>
      <c r="BL180" s="15" t="s">
        <v>125</v>
      </c>
      <c r="BM180" s="223" t="s">
        <v>237</v>
      </c>
    </row>
    <row r="181" s="2" customFormat="1">
      <c r="A181" s="36"/>
      <c r="B181" s="37"/>
      <c r="C181" s="38"/>
      <c r="D181" s="225" t="s">
        <v>127</v>
      </c>
      <c r="E181" s="38"/>
      <c r="F181" s="226" t="s">
        <v>238</v>
      </c>
      <c r="G181" s="38"/>
      <c r="H181" s="38"/>
      <c r="I181" s="227"/>
      <c r="J181" s="38"/>
      <c r="K181" s="38"/>
      <c r="L181" s="42"/>
      <c r="M181" s="228"/>
      <c r="N181" s="229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127</v>
      </c>
      <c r="AU181" s="15" t="s">
        <v>83</v>
      </c>
    </row>
    <row r="182" s="2" customFormat="1" ht="16.5" customHeight="1">
      <c r="A182" s="36"/>
      <c r="B182" s="37"/>
      <c r="C182" s="212" t="s">
        <v>7</v>
      </c>
      <c r="D182" s="212" t="s">
        <v>120</v>
      </c>
      <c r="E182" s="213" t="s">
        <v>239</v>
      </c>
      <c r="F182" s="214" t="s">
        <v>240</v>
      </c>
      <c r="G182" s="215" t="s">
        <v>157</v>
      </c>
      <c r="H182" s="216">
        <v>226.78</v>
      </c>
      <c r="I182" s="217"/>
      <c r="J182" s="218">
        <f>ROUND(I182*H182,2)</f>
        <v>0</v>
      </c>
      <c r="K182" s="214" t="s">
        <v>124</v>
      </c>
      <c r="L182" s="42"/>
      <c r="M182" s="219" t="s">
        <v>1</v>
      </c>
      <c r="N182" s="220" t="s">
        <v>38</v>
      </c>
      <c r="O182" s="89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3" t="s">
        <v>125</v>
      </c>
      <c r="AT182" s="223" t="s">
        <v>120</v>
      </c>
      <c r="AU182" s="223" t="s">
        <v>83</v>
      </c>
      <c r="AY182" s="15" t="s">
        <v>118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5" t="s">
        <v>81</v>
      </c>
      <c r="BK182" s="224">
        <f>ROUND(I182*H182,2)</f>
        <v>0</v>
      </c>
      <c r="BL182" s="15" t="s">
        <v>125</v>
      </c>
      <c r="BM182" s="223" t="s">
        <v>241</v>
      </c>
    </row>
    <row r="183" s="2" customFormat="1">
      <c r="A183" s="36"/>
      <c r="B183" s="37"/>
      <c r="C183" s="38"/>
      <c r="D183" s="225" t="s">
        <v>127</v>
      </c>
      <c r="E183" s="38"/>
      <c r="F183" s="226" t="s">
        <v>242</v>
      </c>
      <c r="G183" s="38"/>
      <c r="H183" s="38"/>
      <c r="I183" s="227"/>
      <c r="J183" s="38"/>
      <c r="K183" s="38"/>
      <c r="L183" s="42"/>
      <c r="M183" s="228"/>
      <c r="N183" s="229"/>
      <c r="O183" s="89"/>
      <c r="P183" s="89"/>
      <c r="Q183" s="89"/>
      <c r="R183" s="89"/>
      <c r="S183" s="89"/>
      <c r="T183" s="9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127</v>
      </c>
      <c r="AU183" s="15" t="s">
        <v>83</v>
      </c>
    </row>
    <row r="184" s="13" customFormat="1">
      <c r="A184" s="13"/>
      <c r="B184" s="230"/>
      <c r="C184" s="231"/>
      <c r="D184" s="225" t="s">
        <v>129</v>
      </c>
      <c r="E184" s="232" t="s">
        <v>1</v>
      </c>
      <c r="F184" s="233" t="s">
        <v>233</v>
      </c>
      <c r="G184" s="231"/>
      <c r="H184" s="234">
        <v>226.78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129</v>
      </c>
      <c r="AU184" s="240" t="s">
        <v>83</v>
      </c>
      <c r="AV184" s="13" t="s">
        <v>83</v>
      </c>
      <c r="AW184" s="13" t="s">
        <v>30</v>
      </c>
      <c r="AX184" s="13" t="s">
        <v>81</v>
      </c>
      <c r="AY184" s="240" t="s">
        <v>118</v>
      </c>
    </row>
    <row r="185" s="12" customFormat="1" ht="22.8" customHeight="1">
      <c r="A185" s="12"/>
      <c r="B185" s="196"/>
      <c r="C185" s="197"/>
      <c r="D185" s="198" t="s">
        <v>72</v>
      </c>
      <c r="E185" s="210" t="s">
        <v>243</v>
      </c>
      <c r="F185" s="210" t="s">
        <v>244</v>
      </c>
      <c r="G185" s="197"/>
      <c r="H185" s="197"/>
      <c r="I185" s="200"/>
      <c r="J185" s="211">
        <f>BK185</f>
        <v>0</v>
      </c>
      <c r="K185" s="197"/>
      <c r="L185" s="202"/>
      <c r="M185" s="203"/>
      <c r="N185" s="204"/>
      <c r="O185" s="204"/>
      <c r="P185" s="205">
        <f>SUM(P186:P187)</f>
        <v>0</v>
      </c>
      <c r="Q185" s="204"/>
      <c r="R185" s="205">
        <f>SUM(R186:R187)</f>
        <v>0</v>
      </c>
      <c r="S185" s="204"/>
      <c r="T185" s="206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7" t="s">
        <v>81</v>
      </c>
      <c r="AT185" s="208" t="s">
        <v>72</v>
      </c>
      <c r="AU185" s="208" t="s">
        <v>81</v>
      </c>
      <c r="AY185" s="207" t="s">
        <v>118</v>
      </c>
      <c r="BK185" s="209">
        <f>SUM(BK186:BK187)</f>
        <v>0</v>
      </c>
    </row>
    <row r="186" s="2" customFormat="1" ht="24.15" customHeight="1">
      <c r="A186" s="36"/>
      <c r="B186" s="37"/>
      <c r="C186" s="212" t="s">
        <v>245</v>
      </c>
      <c r="D186" s="212" t="s">
        <v>120</v>
      </c>
      <c r="E186" s="213" t="s">
        <v>246</v>
      </c>
      <c r="F186" s="214" t="s">
        <v>247</v>
      </c>
      <c r="G186" s="215" t="s">
        <v>157</v>
      </c>
      <c r="H186" s="216">
        <v>11.339</v>
      </c>
      <c r="I186" s="217"/>
      <c r="J186" s="218">
        <f>ROUND(I186*H186,2)</f>
        <v>0</v>
      </c>
      <c r="K186" s="214" t="s">
        <v>124</v>
      </c>
      <c r="L186" s="42"/>
      <c r="M186" s="219" t="s">
        <v>1</v>
      </c>
      <c r="N186" s="220" t="s">
        <v>38</v>
      </c>
      <c r="O186" s="89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2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3" t="s">
        <v>125</v>
      </c>
      <c r="AT186" s="223" t="s">
        <v>120</v>
      </c>
      <c r="AU186" s="223" t="s">
        <v>83</v>
      </c>
      <c r="AY186" s="15" t="s">
        <v>118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5" t="s">
        <v>81</v>
      </c>
      <c r="BK186" s="224">
        <f>ROUND(I186*H186,2)</f>
        <v>0</v>
      </c>
      <c r="BL186" s="15" t="s">
        <v>125</v>
      </c>
      <c r="BM186" s="223" t="s">
        <v>248</v>
      </c>
    </row>
    <row r="187" s="2" customFormat="1">
      <c r="A187" s="36"/>
      <c r="B187" s="37"/>
      <c r="C187" s="38"/>
      <c r="D187" s="225" t="s">
        <v>127</v>
      </c>
      <c r="E187" s="38"/>
      <c r="F187" s="226" t="s">
        <v>249</v>
      </c>
      <c r="G187" s="38"/>
      <c r="H187" s="38"/>
      <c r="I187" s="227"/>
      <c r="J187" s="38"/>
      <c r="K187" s="38"/>
      <c r="L187" s="42"/>
      <c r="M187" s="228"/>
      <c r="N187" s="229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127</v>
      </c>
      <c r="AU187" s="15" t="s">
        <v>83</v>
      </c>
    </row>
    <row r="188" s="12" customFormat="1" ht="25.92" customHeight="1">
      <c r="A188" s="12"/>
      <c r="B188" s="196"/>
      <c r="C188" s="197"/>
      <c r="D188" s="198" t="s">
        <v>72</v>
      </c>
      <c r="E188" s="199" t="s">
        <v>250</v>
      </c>
      <c r="F188" s="199" t="s">
        <v>251</v>
      </c>
      <c r="G188" s="197"/>
      <c r="H188" s="197"/>
      <c r="I188" s="200"/>
      <c r="J188" s="201">
        <f>BK188</f>
        <v>0</v>
      </c>
      <c r="K188" s="197"/>
      <c r="L188" s="202"/>
      <c r="M188" s="203"/>
      <c r="N188" s="204"/>
      <c r="O188" s="204"/>
      <c r="P188" s="205">
        <f>SUM(P189:P191)</f>
        <v>0</v>
      </c>
      <c r="Q188" s="204"/>
      <c r="R188" s="205">
        <f>SUM(R189:R191)</f>
        <v>0</v>
      </c>
      <c r="S188" s="204"/>
      <c r="T188" s="206">
        <f>SUM(T189:T191)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7" t="s">
        <v>125</v>
      </c>
      <c r="AT188" s="208" t="s">
        <v>72</v>
      </c>
      <c r="AU188" s="208" t="s">
        <v>73</v>
      </c>
      <c r="AY188" s="207" t="s">
        <v>118</v>
      </c>
      <c r="BK188" s="209">
        <f>SUM(BK189:BK191)</f>
        <v>0</v>
      </c>
    </row>
    <row r="189" s="2" customFormat="1" ht="33" customHeight="1">
      <c r="A189" s="36"/>
      <c r="B189" s="37"/>
      <c r="C189" s="212" t="s">
        <v>252</v>
      </c>
      <c r="D189" s="212" t="s">
        <v>120</v>
      </c>
      <c r="E189" s="213" t="s">
        <v>253</v>
      </c>
      <c r="F189" s="214" t="s">
        <v>254</v>
      </c>
      <c r="G189" s="215" t="s">
        <v>255</v>
      </c>
      <c r="H189" s="216">
        <v>1</v>
      </c>
      <c r="I189" s="217"/>
      <c r="J189" s="218">
        <f>ROUND(I189*H189,2)</f>
        <v>0</v>
      </c>
      <c r="K189" s="214" t="s">
        <v>256</v>
      </c>
      <c r="L189" s="42"/>
      <c r="M189" s="219" t="s">
        <v>1</v>
      </c>
      <c r="N189" s="220" t="s">
        <v>38</v>
      </c>
      <c r="O189" s="89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3" t="s">
        <v>257</v>
      </c>
      <c r="AT189" s="223" t="s">
        <v>120</v>
      </c>
      <c r="AU189" s="223" t="s">
        <v>81</v>
      </c>
      <c r="AY189" s="15" t="s">
        <v>118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5" t="s">
        <v>81</v>
      </c>
      <c r="BK189" s="224">
        <f>ROUND(I189*H189,2)</f>
        <v>0</v>
      </c>
      <c r="BL189" s="15" t="s">
        <v>257</v>
      </c>
      <c r="BM189" s="223" t="s">
        <v>258</v>
      </c>
    </row>
    <row r="190" s="2" customFormat="1">
      <c r="A190" s="36"/>
      <c r="B190" s="37"/>
      <c r="C190" s="38"/>
      <c r="D190" s="225" t="s">
        <v>127</v>
      </c>
      <c r="E190" s="38"/>
      <c r="F190" s="226" t="s">
        <v>259</v>
      </c>
      <c r="G190" s="38"/>
      <c r="H190" s="38"/>
      <c r="I190" s="227"/>
      <c r="J190" s="38"/>
      <c r="K190" s="38"/>
      <c r="L190" s="42"/>
      <c r="M190" s="228"/>
      <c r="N190" s="229"/>
      <c r="O190" s="89"/>
      <c r="P190" s="89"/>
      <c r="Q190" s="89"/>
      <c r="R190" s="89"/>
      <c r="S190" s="89"/>
      <c r="T190" s="90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127</v>
      </c>
      <c r="AU190" s="15" t="s">
        <v>81</v>
      </c>
    </row>
    <row r="191" s="13" customFormat="1">
      <c r="A191" s="13"/>
      <c r="B191" s="230"/>
      <c r="C191" s="231"/>
      <c r="D191" s="225" t="s">
        <v>129</v>
      </c>
      <c r="E191" s="232" t="s">
        <v>1</v>
      </c>
      <c r="F191" s="233" t="s">
        <v>260</v>
      </c>
      <c r="G191" s="231"/>
      <c r="H191" s="234">
        <v>1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129</v>
      </c>
      <c r="AU191" s="240" t="s">
        <v>81</v>
      </c>
      <c r="AV191" s="13" t="s">
        <v>83</v>
      </c>
      <c r="AW191" s="13" t="s">
        <v>30</v>
      </c>
      <c r="AX191" s="13" t="s">
        <v>81</v>
      </c>
      <c r="AY191" s="240" t="s">
        <v>118</v>
      </c>
    </row>
    <row r="192" s="12" customFormat="1" ht="25.92" customHeight="1">
      <c r="A192" s="12"/>
      <c r="B192" s="196"/>
      <c r="C192" s="197"/>
      <c r="D192" s="198" t="s">
        <v>72</v>
      </c>
      <c r="E192" s="199" t="s">
        <v>261</v>
      </c>
      <c r="F192" s="199" t="s">
        <v>262</v>
      </c>
      <c r="G192" s="197"/>
      <c r="H192" s="197"/>
      <c r="I192" s="200"/>
      <c r="J192" s="201">
        <f>BK192</f>
        <v>0</v>
      </c>
      <c r="K192" s="197"/>
      <c r="L192" s="202"/>
      <c r="M192" s="203"/>
      <c r="N192" s="204"/>
      <c r="O192" s="204"/>
      <c r="P192" s="205">
        <f>P193+P200</f>
        <v>0</v>
      </c>
      <c r="Q192" s="204"/>
      <c r="R192" s="205">
        <f>R193+R200</f>
        <v>0</v>
      </c>
      <c r="S192" s="204"/>
      <c r="T192" s="206">
        <f>T193+T200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7" t="s">
        <v>144</v>
      </c>
      <c r="AT192" s="208" t="s">
        <v>72</v>
      </c>
      <c r="AU192" s="208" t="s">
        <v>73</v>
      </c>
      <c r="AY192" s="207" t="s">
        <v>118</v>
      </c>
      <c r="BK192" s="209">
        <f>BK193+BK200</f>
        <v>0</v>
      </c>
    </row>
    <row r="193" s="12" customFormat="1" ht="22.8" customHeight="1">
      <c r="A193" s="12"/>
      <c r="B193" s="196"/>
      <c r="C193" s="197"/>
      <c r="D193" s="198" t="s">
        <v>72</v>
      </c>
      <c r="E193" s="210" t="s">
        <v>263</v>
      </c>
      <c r="F193" s="210" t="s">
        <v>264</v>
      </c>
      <c r="G193" s="197"/>
      <c r="H193" s="197"/>
      <c r="I193" s="200"/>
      <c r="J193" s="211">
        <f>BK193</f>
        <v>0</v>
      </c>
      <c r="K193" s="197"/>
      <c r="L193" s="202"/>
      <c r="M193" s="203"/>
      <c r="N193" s="204"/>
      <c r="O193" s="204"/>
      <c r="P193" s="205">
        <f>SUM(P194:P199)</f>
        <v>0</v>
      </c>
      <c r="Q193" s="204"/>
      <c r="R193" s="205">
        <f>SUM(R194:R199)</f>
        <v>0</v>
      </c>
      <c r="S193" s="204"/>
      <c r="T193" s="206">
        <f>SUM(T194:T199)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7" t="s">
        <v>144</v>
      </c>
      <c r="AT193" s="208" t="s">
        <v>72</v>
      </c>
      <c r="AU193" s="208" t="s">
        <v>81</v>
      </c>
      <c r="AY193" s="207" t="s">
        <v>118</v>
      </c>
      <c r="BK193" s="209">
        <f>SUM(BK194:BK199)</f>
        <v>0</v>
      </c>
    </row>
    <row r="194" s="2" customFormat="1" ht="16.5" customHeight="1">
      <c r="A194" s="36"/>
      <c r="B194" s="37"/>
      <c r="C194" s="212" t="s">
        <v>265</v>
      </c>
      <c r="D194" s="212" t="s">
        <v>120</v>
      </c>
      <c r="E194" s="213" t="s">
        <v>266</v>
      </c>
      <c r="F194" s="214" t="s">
        <v>267</v>
      </c>
      <c r="G194" s="215" t="s">
        <v>188</v>
      </c>
      <c r="H194" s="216">
        <v>1</v>
      </c>
      <c r="I194" s="217"/>
      <c r="J194" s="218">
        <f>ROUND(I194*H194,2)</f>
        <v>0</v>
      </c>
      <c r="K194" s="214" t="s">
        <v>124</v>
      </c>
      <c r="L194" s="42"/>
      <c r="M194" s="219" t="s">
        <v>1</v>
      </c>
      <c r="N194" s="220" t="s">
        <v>38</v>
      </c>
      <c r="O194" s="89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3" t="s">
        <v>268</v>
      </c>
      <c r="AT194" s="223" t="s">
        <v>120</v>
      </c>
      <c r="AU194" s="223" t="s">
        <v>83</v>
      </c>
      <c r="AY194" s="15" t="s">
        <v>118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5" t="s">
        <v>81</v>
      </c>
      <c r="BK194" s="224">
        <f>ROUND(I194*H194,2)</f>
        <v>0</v>
      </c>
      <c r="BL194" s="15" t="s">
        <v>268</v>
      </c>
      <c r="BM194" s="223" t="s">
        <v>269</v>
      </c>
    </row>
    <row r="195" s="2" customFormat="1">
      <c r="A195" s="36"/>
      <c r="B195" s="37"/>
      <c r="C195" s="38"/>
      <c r="D195" s="225" t="s">
        <v>127</v>
      </c>
      <c r="E195" s="38"/>
      <c r="F195" s="226" t="s">
        <v>267</v>
      </c>
      <c r="G195" s="38"/>
      <c r="H195" s="38"/>
      <c r="I195" s="227"/>
      <c r="J195" s="38"/>
      <c r="K195" s="38"/>
      <c r="L195" s="42"/>
      <c r="M195" s="228"/>
      <c r="N195" s="229"/>
      <c r="O195" s="89"/>
      <c r="P195" s="89"/>
      <c r="Q195" s="89"/>
      <c r="R195" s="89"/>
      <c r="S195" s="89"/>
      <c r="T195" s="90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127</v>
      </c>
      <c r="AU195" s="15" t="s">
        <v>83</v>
      </c>
    </row>
    <row r="196" s="2" customFormat="1" ht="16.5" customHeight="1">
      <c r="A196" s="36"/>
      <c r="B196" s="37"/>
      <c r="C196" s="212" t="s">
        <v>270</v>
      </c>
      <c r="D196" s="212" t="s">
        <v>120</v>
      </c>
      <c r="E196" s="213" t="s">
        <v>271</v>
      </c>
      <c r="F196" s="214" t="s">
        <v>272</v>
      </c>
      <c r="G196" s="215" t="s">
        <v>188</v>
      </c>
      <c r="H196" s="216">
        <v>1</v>
      </c>
      <c r="I196" s="217"/>
      <c r="J196" s="218">
        <f>ROUND(I196*H196,2)</f>
        <v>0</v>
      </c>
      <c r="K196" s="214" t="s">
        <v>124</v>
      </c>
      <c r="L196" s="42"/>
      <c r="M196" s="219" t="s">
        <v>1</v>
      </c>
      <c r="N196" s="220" t="s">
        <v>38</v>
      </c>
      <c r="O196" s="89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3" t="s">
        <v>268</v>
      </c>
      <c r="AT196" s="223" t="s">
        <v>120</v>
      </c>
      <c r="AU196" s="223" t="s">
        <v>83</v>
      </c>
      <c r="AY196" s="15" t="s">
        <v>118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5" t="s">
        <v>81</v>
      </c>
      <c r="BK196" s="224">
        <f>ROUND(I196*H196,2)</f>
        <v>0</v>
      </c>
      <c r="BL196" s="15" t="s">
        <v>268</v>
      </c>
      <c r="BM196" s="223" t="s">
        <v>273</v>
      </c>
    </row>
    <row r="197" s="2" customFormat="1">
      <c r="A197" s="36"/>
      <c r="B197" s="37"/>
      <c r="C197" s="38"/>
      <c r="D197" s="225" t="s">
        <v>127</v>
      </c>
      <c r="E197" s="38"/>
      <c r="F197" s="226" t="s">
        <v>272</v>
      </c>
      <c r="G197" s="38"/>
      <c r="H197" s="38"/>
      <c r="I197" s="227"/>
      <c r="J197" s="38"/>
      <c r="K197" s="38"/>
      <c r="L197" s="42"/>
      <c r="M197" s="228"/>
      <c r="N197" s="229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127</v>
      </c>
      <c r="AU197" s="15" t="s">
        <v>83</v>
      </c>
    </row>
    <row r="198" s="2" customFormat="1" ht="16.5" customHeight="1">
      <c r="A198" s="36"/>
      <c r="B198" s="37"/>
      <c r="C198" s="212" t="s">
        <v>274</v>
      </c>
      <c r="D198" s="212" t="s">
        <v>120</v>
      </c>
      <c r="E198" s="213" t="s">
        <v>275</v>
      </c>
      <c r="F198" s="214" t="s">
        <v>276</v>
      </c>
      <c r="G198" s="215" t="s">
        <v>188</v>
      </c>
      <c r="H198" s="216">
        <v>1</v>
      </c>
      <c r="I198" s="217"/>
      <c r="J198" s="218">
        <f>ROUND(I198*H198,2)</f>
        <v>0</v>
      </c>
      <c r="K198" s="214" t="s">
        <v>124</v>
      </c>
      <c r="L198" s="42"/>
      <c r="M198" s="219" t="s">
        <v>1</v>
      </c>
      <c r="N198" s="220" t="s">
        <v>38</v>
      </c>
      <c r="O198" s="89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3" t="s">
        <v>268</v>
      </c>
      <c r="AT198" s="223" t="s">
        <v>120</v>
      </c>
      <c r="AU198" s="223" t="s">
        <v>83</v>
      </c>
      <c r="AY198" s="15" t="s">
        <v>118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5" t="s">
        <v>81</v>
      </c>
      <c r="BK198" s="224">
        <f>ROUND(I198*H198,2)</f>
        <v>0</v>
      </c>
      <c r="BL198" s="15" t="s">
        <v>268</v>
      </c>
      <c r="BM198" s="223" t="s">
        <v>277</v>
      </c>
    </row>
    <row r="199" s="2" customFormat="1">
      <c r="A199" s="36"/>
      <c r="B199" s="37"/>
      <c r="C199" s="38"/>
      <c r="D199" s="225" t="s">
        <v>127</v>
      </c>
      <c r="E199" s="38"/>
      <c r="F199" s="226" t="s">
        <v>276</v>
      </c>
      <c r="G199" s="38"/>
      <c r="H199" s="38"/>
      <c r="I199" s="227"/>
      <c r="J199" s="38"/>
      <c r="K199" s="38"/>
      <c r="L199" s="42"/>
      <c r="M199" s="228"/>
      <c r="N199" s="229"/>
      <c r="O199" s="89"/>
      <c r="P199" s="89"/>
      <c r="Q199" s="89"/>
      <c r="R199" s="89"/>
      <c r="S199" s="89"/>
      <c r="T199" s="90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127</v>
      </c>
      <c r="AU199" s="15" t="s">
        <v>83</v>
      </c>
    </row>
    <row r="200" s="12" customFormat="1" ht="22.8" customHeight="1">
      <c r="A200" s="12"/>
      <c r="B200" s="196"/>
      <c r="C200" s="197"/>
      <c r="D200" s="198" t="s">
        <v>72</v>
      </c>
      <c r="E200" s="210" t="s">
        <v>278</v>
      </c>
      <c r="F200" s="210" t="s">
        <v>279</v>
      </c>
      <c r="G200" s="197"/>
      <c r="H200" s="197"/>
      <c r="I200" s="200"/>
      <c r="J200" s="211">
        <f>BK200</f>
        <v>0</v>
      </c>
      <c r="K200" s="197"/>
      <c r="L200" s="202"/>
      <c r="M200" s="203"/>
      <c r="N200" s="204"/>
      <c r="O200" s="204"/>
      <c r="P200" s="205">
        <f>SUM(P201:P209)</f>
        <v>0</v>
      </c>
      <c r="Q200" s="204"/>
      <c r="R200" s="205">
        <f>SUM(R201:R209)</f>
        <v>0</v>
      </c>
      <c r="S200" s="204"/>
      <c r="T200" s="206">
        <f>SUM(T201:T209)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7" t="s">
        <v>144</v>
      </c>
      <c r="AT200" s="208" t="s">
        <v>72</v>
      </c>
      <c r="AU200" s="208" t="s">
        <v>81</v>
      </c>
      <c r="AY200" s="207" t="s">
        <v>118</v>
      </c>
      <c r="BK200" s="209">
        <f>SUM(BK201:BK209)</f>
        <v>0</v>
      </c>
    </row>
    <row r="201" s="2" customFormat="1" ht="16.5" customHeight="1">
      <c r="A201" s="36"/>
      <c r="B201" s="37"/>
      <c r="C201" s="212" t="s">
        <v>280</v>
      </c>
      <c r="D201" s="212" t="s">
        <v>120</v>
      </c>
      <c r="E201" s="213" t="s">
        <v>281</v>
      </c>
      <c r="F201" s="214" t="s">
        <v>279</v>
      </c>
      <c r="G201" s="215" t="s">
        <v>188</v>
      </c>
      <c r="H201" s="216">
        <v>1</v>
      </c>
      <c r="I201" s="217"/>
      <c r="J201" s="218">
        <f>ROUND(I201*H201,2)</f>
        <v>0</v>
      </c>
      <c r="K201" s="214" t="s">
        <v>124</v>
      </c>
      <c r="L201" s="42"/>
      <c r="M201" s="219" t="s">
        <v>1</v>
      </c>
      <c r="N201" s="220" t="s">
        <v>38</v>
      </c>
      <c r="O201" s="89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3" t="s">
        <v>268</v>
      </c>
      <c r="AT201" s="223" t="s">
        <v>120</v>
      </c>
      <c r="AU201" s="223" t="s">
        <v>83</v>
      </c>
      <c r="AY201" s="15" t="s">
        <v>118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5" t="s">
        <v>81</v>
      </c>
      <c r="BK201" s="224">
        <f>ROUND(I201*H201,2)</f>
        <v>0</v>
      </c>
      <c r="BL201" s="15" t="s">
        <v>268</v>
      </c>
      <c r="BM201" s="223" t="s">
        <v>282</v>
      </c>
    </row>
    <row r="202" s="2" customFormat="1">
      <c r="A202" s="36"/>
      <c r="B202" s="37"/>
      <c r="C202" s="38"/>
      <c r="D202" s="225" t="s">
        <v>127</v>
      </c>
      <c r="E202" s="38"/>
      <c r="F202" s="226" t="s">
        <v>279</v>
      </c>
      <c r="G202" s="38"/>
      <c r="H202" s="38"/>
      <c r="I202" s="227"/>
      <c r="J202" s="38"/>
      <c r="K202" s="38"/>
      <c r="L202" s="42"/>
      <c r="M202" s="228"/>
      <c r="N202" s="229"/>
      <c r="O202" s="89"/>
      <c r="P202" s="89"/>
      <c r="Q202" s="89"/>
      <c r="R202" s="89"/>
      <c r="S202" s="89"/>
      <c r="T202" s="90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127</v>
      </c>
      <c r="AU202" s="15" t="s">
        <v>83</v>
      </c>
    </row>
    <row r="203" s="2" customFormat="1" ht="16.5" customHeight="1">
      <c r="A203" s="36"/>
      <c r="B203" s="37"/>
      <c r="C203" s="212" t="s">
        <v>283</v>
      </c>
      <c r="D203" s="212" t="s">
        <v>120</v>
      </c>
      <c r="E203" s="213" t="s">
        <v>284</v>
      </c>
      <c r="F203" s="214" t="s">
        <v>285</v>
      </c>
      <c r="G203" s="215" t="s">
        <v>188</v>
      </c>
      <c r="H203" s="216">
        <v>1</v>
      </c>
      <c r="I203" s="217"/>
      <c r="J203" s="218">
        <f>ROUND(I203*H203,2)</f>
        <v>0</v>
      </c>
      <c r="K203" s="214" t="s">
        <v>124</v>
      </c>
      <c r="L203" s="42"/>
      <c r="M203" s="219" t="s">
        <v>1</v>
      </c>
      <c r="N203" s="220" t="s">
        <v>38</v>
      </c>
      <c r="O203" s="89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3" t="s">
        <v>268</v>
      </c>
      <c r="AT203" s="223" t="s">
        <v>120</v>
      </c>
      <c r="AU203" s="223" t="s">
        <v>83</v>
      </c>
      <c r="AY203" s="15" t="s">
        <v>118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5" t="s">
        <v>81</v>
      </c>
      <c r="BK203" s="224">
        <f>ROUND(I203*H203,2)</f>
        <v>0</v>
      </c>
      <c r="BL203" s="15" t="s">
        <v>268</v>
      </c>
      <c r="BM203" s="223" t="s">
        <v>286</v>
      </c>
    </row>
    <row r="204" s="2" customFormat="1">
      <c r="A204" s="36"/>
      <c r="B204" s="37"/>
      <c r="C204" s="38"/>
      <c r="D204" s="225" t="s">
        <v>127</v>
      </c>
      <c r="E204" s="38"/>
      <c r="F204" s="226" t="s">
        <v>285</v>
      </c>
      <c r="G204" s="38"/>
      <c r="H204" s="38"/>
      <c r="I204" s="227"/>
      <c r="J204" s="38"/>
      <c r="K204" s="38"/>
      <c r="L204" s="42"/>
      <c r="M204" s="228"/>
      <c r="N204" s="229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127</v>
      </c>
      <c r="AU204" s="15" t="s">
        <v>83</v>
      </c>
    </row>
    <row r="205" s="13" customFormat="1">
      <c r="A205" s="13"/>
      <c r="B205" s="230"/>
      <c r="C205" s="231"/>
      <c r="D205" s="225" t="s">
        <v>129</v>
      </c>
      <c r="E205" s="232" t="s">
        <v>1</v>
      </c>
      <c r="F205" s="233" t="s">
        <v>287</v>
      </c>
      <c r="G205" s="231"/>
      <c r="H205" s="234">
        <v>1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0" t="s">
        <v>129</v>
      </c>
      <c r="AU205" s="240" t="s">
        <v>83</v>
      </c>
      <c r="AV205" s="13" t="s">
        <v>83</v>
      </c>
      <c r="AW205" s="13" t="s">
        <v>30</v>
      </c>
      <c r="AX205" s="13" t="s">
        <v>81</v>
      </c>
      <c r="AY205" s="240" t="s">
        <v>118</v>
      </c>
    </row>
    <row r="206" s="2" customFormat="1" ht="16.5" customHeight="1">
      <c r="A206" s="36"/>
      <c r="B206" s="37"/>
      <c r="C206" s="212" t="s">
        <v>288</v>
      </c>
      <c r="D206" s="212" t="s">
        <v>120</v>
      </c>
      <c r="E206" s="213" t="s">
        <v>289</v>
      </c>
      <c r="F206" s="214" t="s">
        <v>290</v>
      </c>
      <c r="G206" s="215" t="s">
        <v>188</v>
      </c>
      <c r="H206" s="216">
        <v>1</v>
      </c>
      <c r="I206" s="217"/>
      <c r="J206" s="218">
        <f>ROUND(I206*H206,2)</f>
        <v>0</v>
      </c>
      <c r="K206" s="214" t="s">
        <v>124</v>
      </c>
      <c r="L206" s="42"/>
      <c r="M206" s="219" t="s">
        <v>1</v>
      </c>
      <c r="N206" s="220" t="s">
        <v>38</v>
      </c>
      <c r="O206" s="89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3" t="s">
        <v>268</v>
      </c>
      <c r="AT206" s="223" t="s">
        <v>120</v>
      </c>
      <c r="AU206" s="223" t="s">
        <v>83</v>
      </c>
      <c r="AY206" s="15" t="s">
        <v>118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5" t="s">
        <v>81</v>
      </c>
      <c r="BK206" s="224">
        <f>ROUND(I206*H206,2)</f>
        <v>0</v>
      </c>
      <c r="BL206" s="15" t="s">
        <v>268</v>
      </c>
      <c r="BM206" s="223" t="s">
        <v>291</v>
      </c>
    </row>
    <row r="207" s="2" customFormat="1">
      <c r="A207" s="36"/>
      <c r="B207" s="37"/>
      <c r="C207" s="38"/>
      <c r="D207" s="225" t="s">
        <v>127</v>
      </c>
      <c r="E207" s="38"/>
      <c r="F207" s="226" t="s">
        <v>290</v>
      </c>
      <c r="G207" s="38"/>
      <c r="H207" s="38"/>
      <c r="I207" s="227"/>
      <c r="J207" s="38"/>
      <c r="K207" s="38"/>
      <c r="L207" s="42"/>
      <c r="M207" s="228"/>
      <c r="N207" s="229"/>
      <c r="O207" s="89"/>
      <c r="P207" s="89"/>
      <c r="Q207" s="89"/>
      <c r="R207" s="89"/>
      <c r="S207" s="89"/>
      <c r="T207" s="90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127</v>
      </c>
      <c r="AU207" s="15" t="s">
        <v>83</v>
      </c>
    </row>
    <row r="208" s="2" customFormat="1" ht="16.5" customHeight="1">
      <c r="A208" s="36"/>
      <c r="B208" s="37"/>
      <c r="C208" s="212" t="s">
        <v>292</v>
      </c>
      <c r="D208" s="212" t="s">
        <v>120</v>
      </c>
      <c r="E208" s="213" t="s">
        <v>293</v>
      </c>
      <c r="F208" s="214" t="s">
        <v>294</v>
      </c>
      <c r="G208" s="215" t="s">
        <v>188</v>
      </c>
      <c r="H208" s="216">
        <v>1</v>
      </c>
      <c r="I208" s="217"/>
      <c r="J208" s="218">
        <f>ROUND(I208*H208,2)</f>
        <v>0</v>
      </c>
      <c r="K208" s="214" t="s">
        <v>124</v>
      </c>
      <c r="L208" s="42"/>
      <c r="M208" s="219" t="s">
        <v>1</v>
      </c>
      <c r="N208" s="220" t="s">
        <v>38</v>
      </c>
      <c r="O208" s="89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3" t="s">
        <v>268</v>
      </c>
      <c r="AT208" s="223" t="s">
        <v>120</v>
      </c>
      <c r="AU208" s="223" t="s">
        <v>83</v>
      </c>
      <c r="AY208" s="15" t="s">
        <v>118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5" t="s">
        <v>81</v>
      </c>
      <c r="BK208" s="224">
        <f>ROUND(I208*H208,2)</f>
        <v>0</v>
      </c>
      <c r="BL208" s="15" t="s">
        <v>268</v>
      </c>
      <c r="BM208" s="223" t="s">
        <v>295</v>
      </c>
    </row>
    <row r="209" s="2" customFormat="1">
      <c r="A209" s="36"/>
      <c r="B209" s="37"/>
      <c r="C209" s="38"/>
      <c r="D209" s="225" t="s">
        <v>127</v>
      </c>
      <c r="E209" s="38"/>
      <c r="F209" s="226" t="s">
        <v>294</v>
      </c>
      <c r="G209" s="38"/>
      <c r="H209" s="38"/>
      <c r="I209" s="227"/>
      <c r="J209" s="38"/>
      <c r="K209" s="38"/>
      <c r="L209" s="42"/>
      <c r="M209" s="251"/>
      <c r="N209" s="252"/>
      <c r="O209" s="253"/>
      <c r="P209" s="253"/>
      <c r="Q209" s="253"/>
      <c r="R209" s="253"/>
      <c r="S209" s="253"/>
      <c r="T209" s="254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127</v>
      </c>
      <c r="AU209" s="15" t="s">
        <v>83</v>
      </c>
    </row>
    <row r="210" s="2" customFormat="1" ht="6.96" customHeight="1">
      <c r="A210" s="36"/>
      <c r="B210" s="64"/>
      <c r="C210" s="65"/>
      <c r="D210" s="65"/>
      <c r="E210" s="65"/>
      <c r="F210" s="65"/>
      <c r="G210" s="65"/>
      <c r="H210" s="65"/>
      <c r="I210" s="65"/>
      <c r="J210" s="65"/>
      <c r="K210" s="65"/>
      <c r="L210" s="42"/>
      <c r="M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</row>
  </sheetData>
  <sheetProtection sheet="1" autoFilter="0" formatColumns="0" formatRows="0" objects="1" scenarios="1" spinCount="100000" saltValue="o3PN2vOxGWD6jkdvzFMZX2+MpcnC1ns2XUeejPhYu7dVHaTAfbuaf2YidohdeUNCeJA8sO3l+61thKntqkyIhg==" hashValue="W3G6Exz3LiZmaSj2E4uUjr59W4ZOhcReywash8uchm2JhrTwFDXnf3NZ6EPRtKl6XDSzXD24vFiQOJRl7+cOYg==" algorithmName="SHA-512" password="CC35"/>
  <autoFilter ref="C126:K209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Kudláček František, Bc.</dc:creator>
  <cp:lastModifiedBy>Kudláček František, Bc.</cp:lastModifiedBy>
  <dcterms:created xsi:type="dcterms:W3CDTF">2025-07-09T11:55:07Z</dcterms:created>
  <dcterms:modified xsi:type="dcterms:W3CDTF">2025-07-09T11:55:08Z</dcterms:modified>
</cp:coreProperties>
</file>