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\\iris\Sagasta\F_projekty\2020\120 046 Tršnice - Cheb\IGP_projekt\"/>
    </mc:Choice>
  </mc:AlternateContent>
  <xr:revisionPtr revIDLastSave="0" documentId="13_ncr:1_{5FD2A026-2E74-4417-BD06-AA48888A1C91}" xr6:coauthVersionLast="36" xr6:coauthVersionMax="47" xr10:uidLastSave="{00000000-0000-0000-0000-000000000000}"/>
  <bookViews>
    <workbookView xWindow="0" yWindow="0" windowWidth="22815" windowHeight="9405" xr2:uid="{15F0E734-A18F-4F9A-AA7C-C8AFCF021EEE}"/>
  </bookViews>
  <sheets>
    <sheet name="VykazVyme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F95" i="1" l="1"/>
  <c r="F94" i="1"/>
  <c r="F93" i="1"/>
  <c r="F92" i="1"/>
  <c r="F91" i="1"/>
  <c r="F90" i="1"/>
  <c r="F88" i="1"/>
  <c r="M80" i="1"/>
  <c r="M81" i="1" s="1"/>
  <c r="K95" i="1" s="1"/>
  <c r="M95" i="1" s="1"/>
  <c r="L95" i="1" s="1"/>
  <c r="M77" i="1"/>
  <c r="M76" i="1"/>
  <c r="M75" i="1"/>
  <c r="M74" i="1"/>
  <c r="M71" i="1"/>
  <c r="M70" i="1"/>
  <c r="M69" i="1"/>
  <c r="M68" i="1"/>
  <c r="M67" i="1"/>
  <c r="M66" i="1"/>
  <c r="M65" i="1"/>
  <c r="M64" i="1"/>
  <c r="M63" i="1"/>
  <c r="M62" i="1"/>
  <c r="M61" i="1"/>
  <c r="M58" i="1"/>
  <c r="M57" i="1"/>
  <c r="M56" i="1"/>
  <c r="M55" i="1"/>
  <c r="M54" i="1"/>
  <c r="M51" i="1"/>
  <c r="M50" i="1"/>
  <c r="M49" i="1"/>
  <c r="M46" i="1"/>
  <c r="D46" i="1"/>
  <c r="M45" i="1"/>
  <c r="M44" i="1"/>
  <c r="M43" i="1"/>
  <c r="M42" i="1"/>
  <c r="D42" i="1"/>
  <c r="M41" i="1"/>
  <c r="D41" i="1"/>
  <c r="M40" i="1"/>
  <c r="D40" i="1"/>
  <c r="M39" i="1"/>
  <c r="D39" i="1"/>
  <c r="M38" i="1"/>
  <c r="D38" i="1"/>
  <c r="M37" i="1"/>
  <c r="D37" i="1"/>
  <c r="M36" i="1"/>
  <c r="D36" i="1"/>
  <c r="M35" i="1"/>
  <c r="D35" i="1"/>
  <c r="M34" i="1"/>
  <c r="D34" i="1"/>
  <c r="M33" i="1"/>
  <c r="D33" i="1"/>
  <c r="M32" i="1"/>
  <c r="D32" i="1"/>
  <c r="M29" i="1"/>
  <c r="D29" i="1"/>
  <c r="M28" i="1"/>
  <c r="D28" i="1"/>
  <c r="M27" i="1"/>
  <c r="D27" i="1"/>
  <c r="M24" i="1"/>
  <c r="D24" i="1"/>
  <c r="M23" i="1"/>
  <c r="D23" i="1"/>
  <c r="M22" i="1"/>
  <c r="M21" i="1"/>
  <c r="D21" i="1"/>
  <c r="M20" i="1"/>
  <c r="D20" i="1"/>
  <c r="M19" i="1"/>
  <c r="D19" i="1"/>
  <c r="M17" i="1"/>
  <c r="D17" i="1"/>
  <c r="J16" i="1"/>
  <c r="M16" i="1" s="1"/>
  <c r="D16" i="1"/>
  <c r="M15" i="1"/>
  <c r="D15" i="1"/>
  <c r="M14" i="1"/>
  <c r="D14" i="1"/>
  <c r="M13" i="1"/>
  <c r="D13" i="1"/>
  <c r="M11" i="1"/>
  <c r="D11" i="1"/>
  <c r="M10" i="1"/>
  <c r="D10" i="1"/>
  <c r="M9" i="1"/>
  <c r="D9" i="1"/>
  <c r="M8" i="1"/>
  <c r="D8" i="1"/>
  <c r="M7" i="1"/>
  <c r="M25" i="1" l="1"/>
  <c r="K88" i="1" s="1"/>
  <c r="M78" i="1"/>
  <c r="K94" i="1" s="1"/>
  <c r="M94" i="1" s="1"/>
  <c r="L94" i="1" s="1"/>
  <c r="M30" i="1"/>
  <c r="K89" i="1" s="1"/>
  <c r="M89" i="1" s="1"/>
  <c r="L89" i="1" s="1"/>
  <c r="M52" i="1"/>
  <c r="K91" i="1" s="1"/>
  <c r="M91" i="1" s="1"/>
  <c r="L91" i="1" s="1"/>
  <c r="M72" i="1"/>
  <c r="K93" i="1" s="1"/>
  <c r="M93" i="1" s="1"/>
  <c r="L93" i="1" s="1"/>
  <c r="M59" i="1"/>
  <c r="K92" i="1" s="1"/>
  <c r="M92" i="1" s="1"/>
  <c r="L92" i="1" s="1"/>
  <c r="M47" i="1"/>
  <c r="K90" i="1" s="1"/>
  <c r="M90" i="1" s="1"/>
  <c r="L90" i="1" s="1"/>
  <c r="M82" i="1" l="1"/>
  <c r="K96" i="1"/>
  <c r="M88" i="1"/>
  <c r="M96" i="1" l="1"/>
  <c r="L88" i="1"/>
  <c r="L96" i="1" s="1"/>
</calcChain>
</file>

<file path=xl/sharedStrings.xml><?xml version="1.0" encoding="utf-8"?>
<sst xmlns="http://schemas.openxmlformats.org/spreadsheetml/2006/main" count="196" uniqueCount="113">
  <si>
    <t>Položka</t>
  </si>
  <si>
    <t>Výkon / dodávka prací</t>
  </si>
  <si>
    <t>počet</t>
  </si>
  <si>
    <t>jedn.</t>
  </si>
  <si>
    <t>cena</t>
  </si>
  <si>
    <t>m.j.</t>
  </si>
  <si>
    <t>1.</t>
  </si>
  <si>
    <t xml:space="preserve">VRTÁNÍ  A  ODKRYVNÉ  PRÁCE </t>
  </si>
  <si>
    <t xml:space="preserve">Jádrové vrty vrtané TK v hloubkovém intervalu 0,0 - 10,0 m, vč. provozního pažení a odpažení </t>
  </si>
  <si>
    <t>bm</t>
  </si>
  <si>
    <t xml:space="preserve">Jádrové vrty vrtané TK v hloubce 10,0 - 20,0 m, vč. provozního pažení a odpažení </t>
  </si>
  <si>
    <t>Jádrové vrty vrtané TK přenosnosu soupravou</t>
  </si>
  <si>
    <t xml:space="preserve">Jádrové vrty vrtané diamantovými korunkami na vodní výplach v hloubce 0,0 - 20,0 m, vč. provozního pažení a odpažení (dovrty) </t>
  </si>
  <si>
    <t>Kopané sondy u konstrukcí, vč. zaměření, ručně prováděné</t>
  </si>
  <si>
    <t>ks</t>
  </si>
  <si>
    <t xml:space="preserve">Příprava sondážního pracoviště pro vrty vrtané TK </t>
  </si>
  <si>
    <t>prac.</t>
  </si>
  <si>
    <t>Příprava sondážního pracoviště pro vrty vrtané ručně přenosnou soupravou</t>
  </si>
  <si>
    <t xml:space="preserve">Příprava sondážního pracoviště pro vrty vrtané diamantovými korunkami na vodní výplach </t>
  </si>
  <si>
    <t>Likvidace vrtů hutněným záhozem</t>
  </si>
  <si>
    <t>m</t>
  </si>
  <si>
    <t>Doprava vrtné a doprovodné techniky</t>
  </si>
  <si>
    <t>km</t>
  </si>
  <si>
    <t>Odběr vzorků  zemin - porušené - třída 3B</t>
  </si>
  <si>
    <t>Odběr vzorků  zemin - technologické - komunikace</t>
  </si>
  <si>
    <t>Odběr vzorků  zemin - neporušené -  třída 1 (2) A</t>
  </si>
  <si>
    <t>Odběr vzorků  hornin - neporušené A 1</t>
  </si>
  <si>
    <t xml:space="preserve">Odběry vzorků vody z jádrových vrtů </t>
  </si>
  <si>
    <t>Doprava vzorků do laboratoře</t>
  </si>
  <si>
    <t>dílčí mezisoučet - pol. 1.</t>
  </si>
  <si>
    <t>2.</t>
  </si>
  <si>
    <t xml:space="preserve">POLNÍ ZKOUŠKY </t>
  </si>
  <si>
    <t>Dynamické penetrační zkoušky - težká DPH (mimo průzkum pražcového podloží)</t>
  </si>
  <si>
    <t>Doprava penetrační soupravy</t>
  </si>
  <si>
    <t>Stanovení radonového indexu pozemku</t>
  </si>
  <si>
    <t>kpl</t>
  </si>
  <si>
    <t>dílčí mezisoučet - pol. 2.</t>
  </si>
  <si>
    <t>3.</t>
  </si>
  <si>
    <t>LABORATORNÍ PRÁCE</t>
  </si>
  <si>
    <t>Základní klasifikační rozbory vzorku zeminy</t>
  </si>
  <si>
    <t>zk.</t>
  </si>
  <si>
    <t>Zkoušky vzorků 1 (2) A (neporušených vzorků) - stlačitelnost s časovým průběhem (edom. Zk.)</t>
  </si>
  <si>
    <t>Zkoušky vzorků 1 (2) A (neporušených vzorků) - stanovení bobtnacího tlaku / prosedavosti</t>
  </si>
  <si>
    <t>Zkoušky vzorků 1 (2) A (neporušených vzorků)  - krabicový smyk (4 krabice) - efektivní pevnost</t>
  </si>
  <si>
    <t>Zkoušky vzorků 1 (2) A (neporušených vzorků)  - stanovení propustnosti</t>
  </si>
  <si>
    <t>Zkoušky vzorků 1 (2) A (neporušených vzorků)  - prostý tlak, objemová hmotnost, nasákavost horniny</t>
  </si>
  <si>
    <t>Technologické rozbory (PS + CBRsat) - komunikace</t>
  </si>
  <si>
    <t>Technologické rozbory s přidáním pojiva  (PS + CBR + CBR s aditivy + IBI s aditivy) -  dle skutečnosti - PP</t>
  </si>
  <si>
    <t>Zkoušky technologických vzorků odebraných ze štěrkového lože - Stanovení vlastností dle tab. 3.1 OTP - dle skutečnosti - PP</t>
  </si>
  <si>
    <t>Rozbor vody - stanovení agresivity na beton a ocelové konstrukce - dle skutečnosti</t>
  </si>
  <si>
    <t>Stanovení agresivity zemin (hornin) - dle skutečnosti</t>
  </si>
  <si>
    <t>Chemické analýzy dle vyhlášky č. 273/2021 Sb. - dle tab. 10.1, 10.2, 5.1 a 5.2. - odběry z kolejí, dle skutečnosti</t>
  </si>
  <si>
    <t>Chemické analýzy dle vyhlášky č. 273/2021 Sb. - dle tab. 5.3. - odběry z kolejí, dle skutečnosti</t>
  </si>
  <si>
    <t xml:space="preserve">Chemické analýzy dle vyhlášky č. 130/2019 Sb. - rozbory PAU - odběry z komunikací, dle skutečnosti </t>
  </si>
  <si>
    <t>Stanovení obsahu PAU v asfaltech (pouze sonda, odběr vzorku, protokol o zkoušce) pro komunikace - dle skutečnosti</t>
  </si>
  <si>
    <t>ks.</t>
  </si>
  <si>
    <t>dílčí mezisoučet - pol. 3.</t>
  </si>
  <si>
    <t>4.</t>
  </si>
  <si>
    <t>ODĚRY TECHNOLOGICKÝCH VZORKŮ A VZORKŮ PRO KONTAMINACI PP</t>
  </si>
  <si>
    <t>Kopané/vrtané sondy pro odběry vzorků pro kontaminaci, včetně odběrů, včetně zpětného záhozu a hutnění</t>
  </si>
  <si>
    <t>Odběry technologických vzorků kolejového lože</t>
  </si>
  <si>
    <t>Odběry technologických vzorků pro stanovení receptur včetně zpětného záhozu a hutnění</t>
  </si>
  <si>
    <t>dílčí mezisoučet - pol. 4.</t>
  </si>
  <si>
    <t>5.</t>
  </si>
  <si>
    <t>PRŮZKUM PRAŽCOVÉHO PODLOŽÍ (PP)</t>
  </si>
  <si>
    <t>Archivní rešerše, příprava prací, rekognoskace</t>
  </si>
  <si>
    <t>den</t>
  </si>
  <si>
    <t>Kopané sondy, statická zatěžovací zkouška, doprava, odběr vzorků, sled a řízení průzkumných prací, zpětý zához, vč. hutnění</t>
  </si>
  <si>
    <t>Realizace napěťové výluky současně s výlukou koleje</t>
  </si>
  <si>
    <t>směna</t>
  </si>
  <si>
    <t>Pronájem MUV s obsluhou včetně event. plošinových vozíků, výkon fukce OZOV a pracovníků pro řízení sledu</t>
  </si>
  <si>
    <t>Příplatky za práce v nočních výlukách - pracovníci zhotovitele, popř. subdodavatele</t>
  </si>
  <si>
    <t>dílčí mezisoučet - pol. 5.</t>
  </si>
  <si>
    <t>6.</t>
  </si>
  <si>
    <t>VÝKONY GEOLOGICKÉ SLUŽBY</t>
  </si>
  <si>
    <t>Vypracování realizační dokumentace průzkumu</t>
  </si>
  <si>
    <t>Rekognoskace terénu</t>
  </si>
  <si>
    <t>Sled, řízení, koordinace sondážních prací, GT dozor</t>
  </si>
  <si>
    <t>Geologická dokumentace průzkumných sond</t>
  </si>
  <si>
    <t>Inženýrskogeologické a hydrogeologické zhodnocení zájmového území</t>
  </si>
  <si>
    <t>Vyhodnocení geotechnických vlastností zemin a hornin</t>
  </si>
  <si>
    <t>Dopravní náklady</t>
  </si>
  <si>
    <t>Zpracování předběžné zprávy</t>
  </si>
  <si>
    <t>Zpracování závěrečné zprávy (včetně graf. a digitálních výstupů, fotodokumentace)</t>
  </si>
  <si>
    <t>Oznámení vrtných prací pro záplavové území (vodoprávní úřad)</t>
  </si>
  <si>
    <t>dílčí mezisoučet - pol. 6.</t>
  </si>
  <si>
    <t>GEODETICKÉ PRÁCE, VYT. A OVĚŘENÍ INŽ. SÍTÍ, VYUŽÍVÁNÍ CIZÍCH POZEMKŮ PRO ÚČELY PRŮZKUMU</t>
  </si>
  <si>
    <t>7.</t>
  </si>
  <si>
    <t>Vytýčení sond a polních zkoušek včetně plateb třetím stranám</t>
  </si>
  <si>
    <t xml:space="preserve">Zaměření sond  JTSK, Bpv </t>
  </si>
  <si>
    <t>Kopané sondy prováděné za účelem ověření podzemních inženýrskýcjh sítí - dle skutečnosti</t>
  </si>
  <si>
    <t>Využívání cizých pozemků, technické práce související z touto činností - pouze pokud nastane</t>
  </si>
  <si>
    <t>dílčí mezisoučet - pol. 7.</t>
  </si>
  <si>
    <t>HYDROGEOLOGICKÝ PRŮZKUM</t>
  </si>
  <si>
    <t>8.</t>
  </si>
  <si>
    <t>dílčí mezisoučet - pol. 8.</t>
  </si>
  <si>
    <t>R E K A P I T U L A C E  D Í L Ů</t>
  </si>
  <si>
    <t>Celkem bez DPH</t>
  </si>
  <si>
    <t>DPH</t>
  </si>
  <si>
    <t>POLNÍ ZKOUŠKY</t>
  </si>
  <si>
    <t>Hydrogeologický průzkum pro retenční a vsakovací objekty a podchod</t>
  </si>
  <si>
    <t>DOPLNÍ UCHAZEČ</t>
  </si>
  <si>
    <t>Výkaz výměr</t>
  </si>
  <si>
    <t xml:space="preserve">Akce: Rekonstrukce traťového úseku Tršnice (včetně) - Cheb (mimo)  </t>
  </si>
  <si>
    <t>cena Kč</t>
  </si>
  <si>
    <t>Kč celkem</t>
  </si>
  <si>
    <t>Cena celkem bez DPH</t>
  </si>
  <si>
    <r>
      <t>A -</t>
    </r>
    <r>
      <rPr>
        <sz val="10"/>
        <rFont val="Arial CE"/>
        <family val="2"/>
        <charset val="238"/>
      </rPr>
      <t xml:space="preserve"> VRTNÉ PRÁCE A ODKRYVNÉ PRÁCE</t>
    </r>
  </si>
  <si>
    <r>
      <t>B -</t>
    </r>
    <r>
      <rPr>
        <sz val="10"/>
        <rFont val="Arial CE"/>
        <family val="2"/>
        <charset val="238"/>
      </rPr>
      <t xml:space="preserve"> SOUVISEJÍCÍ ČINNOSTI</t>
    </r>
  </si>
  <si>
    <r>
      <t>C -</t>
    </r>
    <r>
      <rPr>
        <sz val="10"/>
        <rFont val="Arial CE"/>
        <family val="2"/>
        <charset val="238"/>
      </rPr>
      <t xml:space="preserve"> ODBĚR VZORKŮ </t>
    </r>
  </si>
  <si>
    <t>Zajištění kolejových a napěťových výluk, jednání se ST</t>
  </si>
  <si>
    <t>Cena inženýrskogeologického průzkumu celkem:</t>
  </si>
  <si>
    <t>Cena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</si>
</sst>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#,##0.0"/>
    <numFmt numFmtId="165" formatCode="#,##0\ &quot;Kč&quot;"/>
    <numFmt numFmtId="166" formatCode="#,##0.00\ &quot;Kč&quot;"/>
    <numFmt numFmtId="167" formatCode="0.0000"/>
  </numFmts>
  <fonts count="22">
    <font>
      <sz val="11"/>
      <color theme="1"/>
      <name val="Aptos Narrow"/>
      <family val="2"/>
      <charset val="238"/>
      <scheme val="minor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</font>
    <font>
      <b/>
      <i/>
      <sz val="10"/>
      <name val="Arial CE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scheme val="minor"/>
    </font>
    <font>
      <b/>
      <sz val="10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Times New Roman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</font>
    <font>
      <i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3" fontId="3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0" fontId="5" fillId="3" borderId="11" xfId="0" quotePrefix="1" applyFont="1" applyFill="1" applyBorder="1" applyAlignment="1">
      <alignment horizontal="right"/>
    </xf>
    <xf numFmtId="0" fontId="6" fillId="0" borderId="5" xfId="0" applyFont="1" applyBorder="1"/>
    <xf numFmtId="0" fontId="6" fillId="0" borderId="0" xfId="0" applyFont="1" applyBorder="1"/>
    <xf numFmtId="0" fontId="8" fillId="2" borderId="13" xfId="0" applyFont="1" applyFill="1" applyBorder="1" applyAlignment="1">
      <alignment horizontal="center" wrapText="1"/>
    </xf>
    <xf numFmtId="0" fontId="9" fillId="0" borderId="12" xfId="0" quotePrefix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12" xfId="0" quotePrefix="1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9" fillId="0" borderId="9" xfId="0" quotePrefix="1" applyFont="1" applyBorder="1" applyAlignment="1">
      <alignment horizontal="left"/>
    </xf>
    <xf numFmtId="0" fontId="9" fillId="0" borderId="10" xfId="0" applyFont="1" applyBorder="1"/>
    <xf numFmtId="0" fontId="11" fillId="0" borderId="10" xfId="0" applyFont="1" applyBorder="1"/>
    <xf numFmtId="0" fontId="11" fillId="0" borderId="11" xfId="0" applyFont="1" applyBorder="1"/>
    <xf numFmtId="1" fontId="11" fillId="0" borderId="12" xfId="0" applyNumberFormat="1" applyFont="1" applyBorder="1" applyAlignment="1">
      <alignment horizontal="right"/>
    </xf>
    <xf numFmtId="0" fontId="12" fillId="0" borderId="12" xfId="0" applyFont="1" applyBorder="1" applyAlignment="1">
      <alignment horizontal="center"/>
    </xf>
    <xf numFmtId="3" fontId="11" fillId="0" borderId="12" xfId="0" applyNumberFormat="1" applyFont="1" applyBorder="1" applyAlignment="1">
      <alignment horizontal="center"/>
    </xf>
    <xf numFmtId="3" fontId="11" fillId="0" borderId="12" xfId="0" applyNumberFormat="1" applyFont="1" applyBorder="1" applyAlignment="1">
      <alignment horizontal="right"/>
    </xf>
    <xf numFmtId="0" fontId="11" fillId="0" borderId="12" xfId="0" quotePrefix="1" applyFont="1" applyBorder="1" applyAlignment="1">
      <alignment horizontal="left"/>
    </xf>
    <xf numFmtId="0" fontId="13" fillId="0" borderId="12" xfId="0" applyFont="1" applyBorder="1" applyAlignment="1">
      <alignment horizontal="center"/>
    </xf>
    <xf numFmtId="0" fontId="9" fillId="0" borderId="9" xfId="0" applyFont="1" applyBorder="1" applyAlignment="1">
      <alignment horizontal="left"/>
    </xf>
    <xf numFmtId="0" fontId="11" fillId="0" borderId="10" xfId="0" applyFont="1" applyBorder="1" applyAlignment="1">
      <alignment horizontal="right"/>
    </xf>
    <xf numFmtId="2" fontId="11" fillId="0" borderId="10" xfId="0" applyNumberFormat="1" applyFont="1" applyBorder="1" applyAlignment="1">
      <alignment horizontal="center"/>
    </xf>
    <xf numFmtId="0" fontId="14" fillId="0" borderId="12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top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right" vertical="top"/>
    </xf>
    <xf numFmtId="0" fontId="16" fillId="0" borderId="12" xfId="0" applyFont="1" applyBorder="1" applyAlignment="1">
      <alignment vertical="center"/>
    </xf>
    <xf numFmtId="0" fontId="15" fillId="0" borderId="12" xfId="0" applyFont="1" applyBorder="1" applyAlignment="1">
      <alignment horizontal="center" vertical="top"/>
    </xf>
    <xf numFmtId="4" fontId="15" fillId="2" borderId="12" xfId="0" applyNumberFormat="1" applyFont="1" applyFill="1" applyBorder="1" applyAlignment="1">
      <alignment horizontal="right" vertical="top"/>
    </xf>
    <xf numFmtId="1" fontId="15" fillId="0" borderId="12" xfId="0" applyNumberFormat="1" applyFont="1" applyBorder="1" applyAlignment="1">
      <alignment horizontal="right" vertical="top"/>
    </xf>
    <xf numFmtId="3" fontId="15" fillId="2" borderId="12" xfId="0" applyNumberFormat="1" applyFont="1" applyFill="1" applyBorder="1" applyAlignment="1">
      <alignment horizontal="right" vertical="top"/>
    </xf>
    <xf numFmtId="0" fontId="11" fillId="0" borderId="12" xfId="0" applyFont="1" applyBorder="1" applyAlignment="1">
      <alignment horizontal="center" vertical="center"/>
    </xf>
    <xf numFmtId="0" fontId="11" fillId="0" borderId="9" xfId="0" applyFont="1" applyBorder="1" applyAlignment="1">
      <alignment horizontal="left"/>
    </xf>
    <xf numFmtId="0" fontId="11" fillId="0" borderId="11" xfId="0" applyFont="1" applyBorder="1" applyAlignment="1">
      <alignment horizontal="right"/>
    </xf>
    <xf numFmtId="0" fontId="11" fillId="0" borderId="12" xfId="0" applyFont="1" applyBorder="1" applyAlignment="1">
      <alignment horizontal="center"/>
    </xf>
    <xf numFmtId="4" fontId="11" fillId="2" borderId="12" xfId="0" applyNumberFormat="1" applyFont="1" applyFill="1" applyBorder="1" applyAlignment="1">
      <alignment horizontal="right"/>
    </xf>
    <xf numFmtId="0" fontId="11" fillId="0" borderId="9" xfId="0" quotePrefix="1" applyFont="1" applyBorder="1" applyAlignment="1">
      <alignment horizontal="left"/>
    </xf>
    <xf numFmtId="1" fontId="11" fillId="2" borderId="12" xfId="0" applyNumberFormat="1" applyFont="1" applyFill="1" applyBorder="1" applyAlignment="1">
      <alignment horizontal="right"/>
    </xf>
    <xf numFmtId="0" fontId="16" fillId="0" borderId="10" xfId="0" applyFont="1" applyBorder="1"/>
    <xf numFmtId="3" fontId="11" fillId="2" borderId="12" xfId="0" applyNumberFormat="1" applyFont="1" applyFill="1" applyBorder="1" applyAlignment="1">
      <alignment horizontal="right"/>
    </xf>
    <xf numFmtId="0" fontId="15" fillId="0" borderId="9" xfId="0" quotePrefix="1" applyFont="1" applyBorder="1" applyAlignment="1">
      <alignment horizontal="left"/>
    </xf>
    <xf numFmtId="0" fontId="17" fillId="0" borderId="10" xfId="0" applyFont="1" applyBorder="1"/>
    <xf numFmtId="0" fontId="15" fillId="0" borderId="11" xfId="0" applyFont="1" applyBorder="1" applyAlignment="1">
      <alignment horizontal="right"/>
    </xf>
    <xf numFmtId="0" fontId="15" fillId="0" borderId="12" xfId="0" applyFont="1" applyBorder="1" applyAlignment="1">
      <alignment horizontal="center"/>
    </xf>
    <xf numFmtId="4" fontId="15" fillId="2" borderId="12" xfId="0" applyNumberFormat="1" applyFont="1" applyFill="1" applyBorder="1" applyAlignment="1">
      <alignment horizontal="right"/>
    </xf>
    <xf numFmtId="1" fontId="15" fillId="0" borderId="12" xfId="0" applyNumberFormat="1" applyFont="1" applyBorder="1" applyAlignment="1">
      <alignment horizontal="right"/>
    </xf>
    <xf numFmtId="0" fontId="15" fillId="0" borderId="9" xfId="0" applyFont="1" applyBorder="1" applyAlignment="1">
      <alignment horizontal="left"/>
    </xf>
    <xf numFmtId="1" fontId="15" fillId="2" borderId="12" xfId="0" applyNumberFormat="1" applyFont="1" applyFill="1" applyBorder="1" applyAlignment="1">
      <alignment horizontal="right"/>
    </xf>
    <xf numFmtId="0" fontId="11" fillId="3" borderId="12" xfId="0" applyFont="1" applyFill="1" applyBorder="1" applyAlignment="1">
      <alignment horizontal="center"/>
    </xf>
    <xf numFmtId="0" fontId="5" fillId="3" borderId="9" xfId="0" quotePrefix="1" applyFont="1" applyFill="1" applyBorder="1" applyAlignment="1">
      <alignment horizontal="right"/>
    </xf>
    <xf numFmtId="0" fontId="5" fillId="3" borderId="10" xfId="0" applyFont="1" applyFill="1" applyBorder="1"/>
    <xf numFmtId="3" fontId="5" fillId="3" borderId="10" xfId="0" applyNumberFormat="1" applyFont="1" applyFill="1" applyBorder="1"/>
    <xf numFmtId="1" fontId="11" fillId="3" borderId="12" xfId="0" quotePrefix="1" applyNumberFormat="1" applyFont="1" applyFill="1" applyBorder="1" applyAlignment="1">
      <alignment horizontal="right"/>
    </xf>
    <xf numFmtId="0" fontId="18" fillId="3" borderId="12" xfId="0" applyFont="1" applyFill="1" applyBorder="1"/>
    <xf numFmtId="3" fontId="18" fillId="3" borderId="12" xfId="0" applyNumberFormat="1" applyFont="1" applyFill="1" applyBorder="1"/>
    <xf numFmtId="0" fontId="5" fillId="0" borderId="11" xfId="0" applyFont="1" applyBorder="1" applyAlignment="1">
      <alignment horizontal="center"/>
    </xf>
    <xf numFmtId="1" fontId="11" fillId="0" borderId="12" xfId="0" quotePrefix="1" applyNumberFormat="1" applyFont="1" applyBorder="1" applyAlignment="1">
      <alignment horizontal="right"/>
    </xf>
    <xf numFmtId="0" fontId="18" fillId="0" borderId="12" xfId="0" applyFont="1" applyBorder="1"/>
    <xf numFmtId="3" fontId="18" fillId="0" borderId="12" xfId="0" applyNumberFormat="1" applyFont="1" applyBorder="1"/>
    <xf numFmtId="0" fontId="13" fillId="0" borderId="12" xfId="0" applyFont="1" applyBorder="1" applyAlignment="1">
      <alignment horizontal="center" vertical="center"/>
    </xf>
    <xf numFmtId="0" fontId="9" fillId="0" borderId="11" xfId="0" applyFont="1" applyBorder="1"/>
    <xf numFmtId="1" fontId="9" fillId="0" borderId="12" xfId="0" applyNumberFormat="1" applyFont="1" applyBorder="1" applyAlignment="1">
      <alignment horizontal="right"/>
    </xf>
    <xf numFmtId="0" fontId="13" fillId="0" borderId="10" xfId="0" applyFont="1" applyBorder="1"/>
    <xf numFmtId="0" fontId="15" fillId="0" borderId="11" xfId="0" applyFont="1" applyBorder="1"/>
    <xf numFmtId="0" fontId="13" fillId="0" borderId="11" xfId="0" applyFont="1" applyBorder="1"/>
    <xf numFmtId="0" fontId="18" fillId="0" borderId="12" xfId="0" applyFont="1" applyBorder="1" applyAlignment="1">
      <alignment horizontal="center" vertical="center"/>
    </xf>
    <xf numFmtId="0" fontId="15" fillId="0" borderId="10" xfId="0" applyFont="1" applyBorder="1"/>
    <xf numFmtId="0" fontId="15" fillId="0" borderId="12" xfId="0" applyFont="1" applyBorder="1"/>
    <xf numFmtId="0" fontId="15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9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9" fillId="0" borderId="12" xfId="0" applyFont="1" applyBorder="1"/>
    <xf numFmtId="3" fontId="5" fillId="0" borderId="9" xfId="0" applyNumberFormat="1" applyFont="1" applyBorder="1"/>
    <xf numFmtId="0" fontId="11" fillId="0" borderId="12" xfId="0" quotePrefix="1" applyFont="1" applyBorder="1" applyAlignment="1">
      <alignment horizontal="left"/>
    </xf>
    <xf numFmtId="0" fontId="11" fillId="0" borderId="11" xfId="0" quotePrefix="1" applyFont="1" applyBorder="1" applyAlignment="1">
      <alignment horizontal="left"/>
    </xf>
    <xf numFmtId="0" fontId="15" fillId="0" borderId="12" xfId="0" quotePrefix="1" applyFont="1" applyBorder="1" applyAlignment="1">
      <alignment horizontal="left"/>
    </xf>
    <xf numFmtId="0" fontId="11" fillId="3" borderId="12" xfId="0" applyFont="1" applyFill="1" applyBorder="1" applyAlignment="1">
      <alignment horizontal="right"/>
    </xf>
    <xf numFmtId="3" fontId="11" fillId="3" borderId="12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5" fillId="0" borderId="12" xfId="0" quotePrefix="1" applyFont="1" applyBorder="1" applyAlignment="1">
      <alignment horizontal="left"/>
    </xf>
    <xf numFmtId="0" fontId="20" fillId="0" borderId="12" xfId="0" quotePrefix="1" applyFont="1" applyBorder="1" applyAlignment="1">
      <alignment horizontal="left"/>
    </xf>
    <xf numFmtId="4" fontId="11" fillId="0" borderId="12" xfId="0" applyNumberFormat="1" applyFont="1" applyBorder="1" applyAlignment="1">
      <alignment horizontal="right"/>
    </xf>
    <xf numFmtId="0" fontId="11" fillId="3" borderId="10" xfId="0" applyFont="1" applyFill="1" applyBorder="1"/>
    <xf numFmtId="166" fontId="11" fillId="2" borderId="12" xfId="0" applyNumberFormat="1" applyFont="1" applyFill="1" applyBorder="1" applyAlignment="1">
      <alignment horizontal="right"/>
    </xf>
    <xf numFmtId="3" fontId="12" fillId="3" borderId="12" xfId="0" applyNumberFormat="1" applyFont="1" applyFill="1" applyBorder="1" applyAlignment="1">
      <alignment horizontal="right"/>
    </xf>
    <xf numFmtId="0" fontId="9" fillId="0" borderId="11" xfId="0" quotePrefix="1" applyFont="1" applyBorder="1" applyAlignment="1">
      <alignment horizontal="left" vertical="center"/>
    </xf>
    <xf numFmtId="0" fontId="9" fillId="0" borderId="9" xfId="0" quotePrefix="1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3" fontId="11" fillId="0" borderId="0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3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3" fontId="9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0" fontId="6" fillId="0" borderId="2" xfId="0" applyFont="1" applyBorder="1"/>
    <xf numFmtId="0" fontId="7" fillId="0" borderId="2" xfId="0" applyFont="1" applyFill="1" applyBorder="1" applyAlignment="1">
      <alignment horizontal="center" wrapText="1"/>
    </xf>
    <xf numFmtId="0" fontId="6" fillId="0" borderId="3" xfId="0" applyFont="1" applyBorder="1"/>
    <xf numFmtId="0" fontId="9" fillId="0" borderId="15" xfId="0" quotePrefix="1" applyFont="1" applyBorder="1" applyAlignment="1">
      <alignment horizontal="left" vertical="center"/>
    </xf>
    <xf numFmtId="164" fontId="9" fillId="0" borderId="16" xfId="0" applyNumberFormat="1" applyFont="1" applyBorder="1" applyAlignment="1">
      <alignment horizontal="center" vertical="center"/>
    </xf>
    <xf numFmtId="164" fontId="9" fillId="0" borderId="17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right"/>
    </xf>
    <xf numFmtId="0" fontId="11" fillId="0" borderId="15" xfId="0" quotePrefix="1" applyFont="1" applyBorder="1" applyAlignment="1">
      <alignment horizontal="left"/>
    </xf>
    <xf numFmtId="0" fontId="15" fillId="0" borderId="15" xfId="0" applyFont="1" applyBorder="1" applyAlignment="1">
      <alignment horizontal="center" vertical="center"/>
    </xf>
    <xf numFmtId="165" fontId="15" fillId="0" borderId="18" xfId="0" applyNumberFormat="1" applyFont="1" applyBorder="1" applyAlignment="1">
      <alignment horizontal="right" vertical="top"/>
    </xf>
    <xf numFmtId="165" fontId="15" fillId="0" borderId="18" xfId="0" applyNumberFormat="1" applyFont="1" applyBorder="1" applyAlignment="1">
      <alignment horizontal="right"/>
    </xf>
    <xf numFmtId="0" fontId="11" fillId="3" borderId="15" xfId="0" quotePrefix="1" applyFont="1" applyFill="1" applyBorder="1" applyAlignment="1">
      <alignment horizontal="left"/>
    </xf>
    <xf numFmtId="165" fontId="17" fillId="3" borderId="18" xfId="0" applyNumberFormat="1" applyFont="1" applyFill="1" applyBorder="1" applyAlignment="1">
      <alignment horizontal="right" vertical="center"/>
    </xf>
    <xf numFmtId="0" fontId="9" fillId="0" borderId="15" xfId="0" quotePrefix="1" applyFont="1" applyBorder="1" applyAlignment="1">
      <alignment horizontal="center" vertical="center"/>
    </xf>
    <xf numFmtId="3" fontId="15" fillId="0" borderId="18" xfId="0" applyNumberFormat="1" applyFont="1" applyBorder="1" applyAlignment="1">
      <alignment horizontal="right"/>
    </xf>
    <xf numFmtId="0" fontId="17" fillId="0" borderId="15" xfId="0" applyFont="1" applyBorder="1" applyAlignment="1">
      <alignment horizontal="center" vertical="center"/>
    </xf>
    <xf numFmtId="0" fontId="11" fillId="3" borderId="15" xfId="0" applyFont="1" applyFill="1" applyBorder="1" applyAlignment="1">
      <alignment horizontal="left"/>
    </xf>
    <xf numFmtId="0" fontId="19" fillId="0" borderId="15" xfId="0" quotePrefix="1" applyFont="1" applyBorder="1" applyAlignment="1">
      <alignment horizontal="center" vertical="center"/>
    </xf>
    <xf numFmtId="3" fontId="15" fillId="0" borderId="18" xfId="0" applyNumberFormat="1" applyFont="1" applyBorder="1" applyAlignment="1">
      <alignment horizontal="right" vertical="top"/>
    </xf>
    <xf numFmtId="49" fontId="17" fillId="0" borderId="15" xfId="0" applyNumberFormat="1" applyFont="1" applyBorder="1" applyAlignment="1">
      <alignment horizontal="center" vertical="center"/>
    </xf>
    <xf numFmtId="165" fontId="17" fillId="0" borderId="18" xfId="0" applyNumberFormat="1" applyFont="1" applyBorder="1" applyAlignment="1">
      <alignment horizontal="right"/>
    </xf>
    <xf numFmtId="0" fontId="11" fillId="0" borderId="15" xfId="0" quotePrefix="1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right"/>
    </xf>
    <xf numFmtId="49" fontId="11" fillId="0" borderId="15" xfId="0" quotePrefix="1" applyNumberFormat="1" applyFont="1" applyBorder="1" applyAlignment="1">
      <alignment horizontal="center" vertical="center"/>
    </xf>
    <xf numFmtId="165" fontId="17" fillId="0" borderId="18" xfId="0" applyNumberFormat="1" applyFont="1" applyBorder="1" applyAlignment="1">
      <alignment horizontal="right" vertical="center"/>
    </xf>
    <xf numFmtId="165" fontId="15" fillId="0" borderId="18" xfId="0" applyNumberFormat="1" applyFont="1" applyBorder="1" applyAlignment="1">
      <alignment horizontal="right" vertical="center"/>
    </xf>
    <xf numFmtId="49" fontId="11" fillId="3" borderId="15" xfId="0" quotePrefix="1" applyNumberFormat="1" applyFont="1" applyFill="1" applyBorder="1" applyAlignment="1">
      <alignment horizontal="left"/>
    </xf>
    <xf numFmtId="5" fontId="9" fillId="3" borderId="18" xfId="0" applyNumberFormat="1" applyFont="1" applyFill="1" applyBorder="1" applyAlignment="1">
      <alignment horizontal="right"/>
    </xf>
    <xf numFmtId="5" fontId="9" fillId="0" borderId="18" xfId="0" applyNumberFormat="1" applyFont="1" applyBorder="1" applyAlignment="1">
      <alignment horizontal="right"/>
    </xf>
    <xf numFmtId="5" fontId="21" fillId="3" borderId="18" xfId="0" applyNumberFormat="1" applyFont="1" applyFill="1" applyBorder="1" applyAlignment="1">
      <alignment horizontal="right"/>
    </xf>
    <xf numFmtId="0" fontId="9" fillId="0" borderId="19" xfId="0" applyFont="1" applyBorder="1" applyAlignment="1">
      <alignment horizontal="left"/>
    </xf>
    <xf numFmtId="0" fontId="9" fillId="0" borderId="20" xfId="0" applyFont="1" applyBorder="1" applyAlignment="1">
      <alignment horizontal="center"/>
    </xf>
    <xf numFmtId="0" fontId="9" fillId="0" borderId="21" xfId="0" applyFont="1" applyBorder="1"/>
    <xf numFmtId="0" fontId="9" fillId="0" borderId="22" xfId="0" applyFont="1" applyBorder="1"/>
    <xf numFmtId="0" fontId="9" fillId="0" borderId="20" xfId="0" applyFont="1" applyBorder="1"/>
    <xf numFmtId="167" fontId="9" fillId="0" borderId="20" xfId="0" applyNumberFormat="1" applyFont="1" applyBorder="1" applyAlignment="1">
      <alignment horizontal="center"/>
    </xf>
    <xf numFmtId="3" fontId="9" fillId="0" borderId="20" xfId="0" applyNumberFormat="1" applyFont="1" applyBorder="1" applyAlignment="1">
      <alignment horizontal="center"/>
    </xf>
    <xf numFmtId="165" fontId="9" fillId="0" borderId="23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horizontal="left"/>
    </xf>
    <xf numFmtId="3" fontId="9" fillId="0" borderId="18" xfId="0" applyNumberFormat="1" applyFont="1" applyBorder="1" applyAlignment="1">
      <alignment horizontal="right"/>
    </xf>
    <xf numFmtId="0" fontId="13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left"/>
    </xf>
    <xf numFmtId="0" fontId="11" fillId="0" borderId="25" xfId="0" applyFont="1" applyBorder="1"/>
    <xf numFmtId="3" fontId="9" fillId="0" borderId="25" xfId="0" applyNumberFormat="1" applyFont="1" applyBorder="1" applyAlignment="1">
      <alignment horizontal="right"/>
    </xf>
    <xf numFmtId="3" fontId="9" fillId="0" borderId="26" xfId="0" applyNumberFormat="1" applyFont="1" applyBorder="1" applyAlignment="1">
      <alignment horizontal="right"/>
    </xf>
    <xf numFmtId="0" fontId="9" fillId="0" borderId="27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2" xfId="0" applyFont="1" applyBorder="1" applyAlignment="1">
      <alignment horizontal="right"/>
    </xf>
    <xf numFmtId="0" fontId="9" fillId="0" borderId="21" xfId="0" applyFont="1" applyBorder="1" applyAlignment="1">
      <alignment horizontal="center"/>
    </xf>
    <xf numFmtId="3" fontId="11" fillId="0" borderId="11" xfId="0" applyNumberFormat="1" applyFont="1" applyBorder="1" applyAlignment="1">
      <alignment horizontal="right"/>
    </xf>
    <xf numFmtId="0" fontId="9" fillId="0" borderId="11" xfId="0" applyFont="1" applyBorder="1" applyAlignment="1">
      <alignment horizontal="left"/>
    </xf>
    <xf numFmtId="0" fontId="11" fillId="0" borderId="22" xfId="0" applyFont="1" applyBorder="1"/>
    <xf numFmtId="0" fontId="11" fillId="0" borderId="9" xfId="0" applyFont="1" applyBorder="1" applyAlignment="1">
      <alignment horizontal="left"/>
    </xf>
    <xf numFmtId="0" fontId="11" fillId="0" borderId="9" xfId="0" applyFont="1" applyBorder="1"/>
    <xf numFmtId="0" fontId="11" fillId="0" borderId="20" xfId="0" applyFont="1" applyBorder="1"/>
    <xf numFmtId="0" fontId="11" fillId="0" borderId="28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9" fillId="0" borderId="2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B5192-9AA5-4D9C-B7A0-D636C00C479F}">
  <sheetPr>
    <tabColor rgb="FF00B050"/>
    <pageSetUpPr fitToPage="1"/>
  </sheetPr>
  <dimension ref="D1:M102"/>
  <sheetViews>
    <sheetView tabSelected="1" topLeftCell="D28" workbookViewId="0">
      <selection activeCell="F98" sqref="F98"/>
    </sheetView>
  </sheetViews>
  <sheetFormatPr defaultRowHeight="14.25"/>
  <cols>
    <col min="1" max="3" width="0" hidden="1" customWidth="1"/>
    <col min="4" max="4" width="5.875" style="1" customWidth="1"/>
    <col min="5" max="5" width="5.625" customWidth="1"/>
    <col min="8" max="8" width="61.875" customWidth="1"/>
    <col min="9" max="9" width="39.25" customWidth="1"/>
    <col min="12" max="12" width="18.75" customWidth="1"/>
    <col min="13" max="13" width="14.875" bestFit="1" customWidth="1"/>
  </cols>
  <sheetData>
    <row r="1" spans="4:13" ht="15" thickBot="1">
      <c r="D1" s="2" t="s">
        <v>102</v>
      </c>
      <c r="E1" s="118"/>
      <c r="F1" s="118"/>
      <c r="G1" s="118"/>
      <c r="H1" s="118"/>
      <c r="I1" s="118"/>
      <c r="J1" s="118"/>
      <c r="K1" s="118"/>
      <c r="L1" s="119"/>
      <c r="M1" s="120"/>
    </row>
    <row r="2" spans="4:13">
      <c r="D2" s="3" t="s">
        <v>103</v>
      </c>
      <c r="E2" s="17"/>
      <c r="F2" s="17"/>
      <c r="G2" s="17"/>
      <c r="H2" s="17"/>
      <c r="I2" s="17"/>
      <c r="J2" s="17"/>
      <c r="K2" s="17"/>
      <c r="L2" s="18" t="s">
        <v>101</v>
      </c>
      <c r="M2" s="16"/>
    </row>
    <row r="3" spans="4:13">
      <c r="D3" s="121" t="s">
        <v>0</v>
      </c>
      <c r="E3" s="102"/>
      <c r="F3" s="101" t="s">
        <v>1</v>
      </c>
      <c r="G3" s="19"/>
      <c r="H3" s="19"/>
      <c r="I3" s="19"/>
      <c r="J3" s="104" t="s">
        <v>2</v>
      </c>
      <c r="K3" s="21" t="s">
        <v>3</v>
      </c>
      <c r="L3" s="106" t="s">
        <v>3</v>
      </c>
      <c r="M3" s="122" t="s">
        <v>4</v>
      </c>
    </row>
    <row r="4" spans="4:13">
      <c r="D4" s="121"/>
      <c r="E4" s="102"/>
      <c r="F4" s="101"/>
      <c r="G4" s="19"/>
      <c r="H4" s="19"/>
      <c r="I4" s="19"/>
      <c r="J4" s="103" t="s">
        <v>5</v>
      </c>
      <c r="K4" s="21"/>
      <c r="L4" s="105" t="s">
        <v>104</v>
      </c>
      <c r="M4" s="123" t="s">
        <v>105</v>
      </c>
    </row>
    <row r="5" spans="4:13">
      <c r="D5" s="124" t="s">
        <v>6</v>
      </c>
      <c r="E5" s="22"/>
      <c r="F5" s="23" t="s">
        <v>7</v>
      </c>
      <c r="G5" s="24"/>
      <c r="H5" s="25"/>
      <c r="I5" s="26"/>
      <c r="J5" s="27"/>
      <c r="K5" s="28"/>
      <c r="L5" s="29"/>
      <c r="M5" s="125"/>
    </row>
    <row r="6" spans="4:13">
      <c r="D6" s="126"/>
      <c r="E6" s="32"/>
      <c r="F6" s="33" t="s">
        <v>107</v>
      </c>
      <c r="G6" s="34"/>
      <c r="H6" s="35"/>
      <c r="I6" s="26"/>
      <c r="J6" s="27"/>
      <c r="K6" s="36"/>
      <c r="L6" s="30"/>
      <c r="M6" s="125"/>
    </row>
    <row r="7" spans="4:13">
      <c r="D7" s="127" t="str">
        <f>$D$5&amp;B7</f>
        <v>1.</v>
      </c>
      <c r="E7" s="37">
        <v>1</v>
      </c>
      <c r="F7" s="38" t="s">
        <v>8</v>
      </c>
      <c r="G7" s="39"/>
      <c r="H7" s="39"/>
      <c r="I7" s="40"/>
      <c r="J7" s="41">
        <v>270</v>
      </c>
      <c r="K7" s="42" t="s">
        <v>9</v>
      </c>
      <c r="L7" s="43"/>
      <c r="M7" s="128">
        <f>J7*L7</f>
        <v>0</v>
      </c>
    </row>
    <row r="8" spans="4:13">
      <c r="D8" s="127" t="str">
        <f>$D$5&amp;B8</f>
        <v>1.</v>
      </c>
      <c r="E8" s="37">
        <v>2</v>
      </c>
      <c r="F8" s="38" t="s">
        <v>10</v>
      </c>
      <c r="G8" s="39"/>
      <c r="H8" s="39"/>
      <c r="I8" s="40"/>
      <c r="J8" s="44">
        <v>29</v>
      </c>
      <c r="K8" s="42" t="s">
        <v>9</v>
      </c>
      <c r="L8" s="43"/>
      <c r="M8" s="128">
        <f t="shared" ref="M8" si="0">J8*L8</f>
        <v>0</v>
      </c>
    </row>
    <row r="9" spans="4:13">
      <c r="D9" s="127" t="str">
        <f>$D$5&amp;B9</f>
        <v>1.</v>
      </c>
      <c r="E9" s="37">
        <v>3</v>
      </c>
      <c r="F9" s="38" t="s">
        <v>11</v>
      </c>
      <c r="G9" s="39"/>
      <c r="H9" s="39"/>
      <c r="I9" s="40"/>
      <c r="J9" s="44">
        <v>12</v>
      </c>
      <c r="K9" s="42" t="s">
        <v>9</v>
      </c>
      <c r="L9" s="43"/>
      <c r="M9" s="128">
        <f>J9*L9</f>
        <v>0</v>
      </c>
    </row>
    <row r="10" spans="4:13">
      <c r="D10" s="127" t="str">
        <f>$D$5&amp;B10</f>
        <v>1.</v>
      </c>
      <c r="E10" s="37">
        <v>4</v>
      </c>
      <c r="F10" s="38" t="s">
        <v>12</v>
      </c>
      <c r="G10" s="39"/>
      <c r="H10" s="39"/>
      <c r="I10" s="40"/>
      <c r="J10" s="44">
        <v>45</v>
      </c>
      <c r="K10" s="42" t="s">
        <v>9</v>
      </c>
      <c r="L10" s="43"/>
      <c r="M10" s="128">
        <f>J10*L10</f>
        <v>0</v>
      </c>
    </row>
    <row r="11" spans="4:13">
      <c r="D11" s="127" t="str">
        <f>$D$5&amp;B11</f>
        <v>1.</v>
      </c>
      <c r="E11" s="37">
        <v>5</v>
      </c>
      <c r="F11" s="38" t="s">
        <v>13</v>
      </c>
      <c r="G11" s="39"/>
      <c r="H11" s="39"/>
      <c r="I11" s="40"/>
      <c r="J11" s="44">
        <v>37</v>
      </c>
      <c r="K11" s="42" t="s">
        <v>14</v>
      </c>
      <c r="L11" s="43"/>
      <c r="M11" s="128">
        <f>J11*L11</f>
        <v>0</v>
      </c>
    </row>
    <row r="12" spans="4:13">
      <c r="D12" s="127"/>
      <c r="E12" s="37"/>
      <c r="F12" s="33" t="s">
        <v>108</v>
      </c>
      <c r="G12" s="39"/>
      <c r="H12" s="39"/>
      <c r="I12" s="40"/>
      <c r="J12" s="44"/>
      <c r="K12" s="42"/>
      <c r="L12" s="45"/>
      <c r="M12" s="128"/>
    </row>
    <row r="13" spans="4:13">
      <c r="D13" s="127" t="str">
        <f>$D$5&amp;B13</f>
        <v>1.</v>
      </c>
      <c r="E13" s="46">
        <v>6</v>
      </c>
      <c r="F13" s="47" t="s">
        <v>15</v>
      </c>
      <c r="G13" s="25"/>
      <c r="H13" s="25"/>
      <c r="I13" s="48"/>
      <c r="J13" s="27">
        <v>43</v>
      </c>
      <c r="K13" s="49" t="s">
        <v>16</v>
      </c>
      <c r="L13" s="50"/>
      <c r="M13" s="128">
        <f>J13*L13</f>
        <v>0</v>
      </c>
    </row>
    <row r="14" spans="4:13">
      <c r="D14" s="127" t="str">
        <f>$D$5&amp;B14</f>
        <v>1.</v>
      </c>
      <c r="E14" s="46">
        <v>7</v>
      </c>
      <c r="F14" s="51" t="s">
        <v>17</v>
      </c>
      <c r="G14" s="25"/>
      <c r="H14" s="25"/>
      <c r="I14" s="48"/>
      <c r="J14" s="27">
        <v>1</v>
      </c>
      <c r="K14" s="49" t="s">
        <v>16</v>
      </c>
      <c r="L14" s="50"/>
      <c r="M14" s="128">
        <f>J14*L14</f>
        <v>0</v>
      </c>
    </row>
    <row r="15" spans="4:13">
      <c r="D15" s="127" t="str">
        <f>$D$5&amp;B15</f>
        <v>1.</v>
      </c>
      <c r="E15" s="46">
        <v>8</v>
      </c>
      <c r="F15" s="47" t="s">
        <v>18</v>
      </c>
      <c r="G15" s="25"/>
      <c r="H15" s="25"/>
      <c r="I15" s="48"/>
      <c r="J15" s="27">
        <v>19</v>
      </c>
      <c r="K15" s="49" t="s">
        <v>16</v>
      </c>
      <c r="L15" s="50"/>
      <c r="M15" s="128">
        <f>J15*L15</f>
        <v>0</v>
      </c>
    </row>
    <row r="16" spans="4:13">
      <c r="D16" s="127" t="str">
        <f>$D$5&amp;B16</f>
        <v>1.</v>
      </c>
      <c r="E16" s="46">
        <v>9</v>
      </c>
      <c r="F16" s="47" t="s">
        <v>19</v>
      </c>
      <c r="G16" s="25"/>
      <c r="H16" s="25"/>
      <c r="I16" s="48"/>
      <c r="J16" s="27">
        <f>J7+J8+J9+J10</f>
        <v>356</v>
      </c>
      <c r="K16" s="49" t="s">
        <v>20</v>
      </c>
      <c r="L16" s="50"/>
      <c r="M16" s="128">
        <f>J16*L16</f>
        <v>0</v>
      </c>
    </row>
    <row r="17" spans="4:13">
      <c r="D17" s="127" t="str">
        <f>$D$5&amp;B17</f>
        <v>1.</v>
      </c>
      <c r="E17" s="46">
        <v>10</v>
      </c>
      <c r="F17" s="47" t="s">
        <v>21</v>
      </c>
      <c r="G17" s="25"/>
      <c r="H17" s="25"/>
      <c r="I17" s="48"/>
      <c r="J17" s="52">
        <v>0</v>
      </c>
      <c r="K17" s="49" t="s">
        <v>22</v>
      </c>
      <c r="L17" s="50"/>
      <c r="M17" s="128">
        <f>J17*L17</f>
        <v>0</v>
      </c>
    </row>
    <row r="18" spans="4:13">
      <c r="D18" s="127"/>
      <c r="E18" s="46"/>
      <c r="F18" s="33" t="s">
        <v>109</v>
      </c>
      <c r="G18" s="25"/>
      <c r="H18" s="53"/>
      <c r="I18" s="48"/>
      <c r="J18" s="27"/>
      <c r="K18" s="49"/>
      <c r="L18" s="54"/>
      <c r="M18" s="129"/>
    </row>
    <row r="19" spans="4:13">
      <c r="D19" s="127" t="str">
        <f>$D$5&amp;B19</f>
        <v>1.</v>
      </c>
      <c r="E19" s="46">
        <v>11</v>
      </c>
      <c r="F19" s="51" t="s">
        <v>23</v>
      </c>
      <c r="G19" s="24"/>
      <c r="H19" s="25"/>
      <c r="I19" s="48"/>
      <c r="J19" s="27">
        <v>125</v>
      </c>
      <c r="K19" s="49" t="s">
        <v>14</v>
      </c>
      <c r="L19" s="50"/>
      <c r="M19" s="128">
        <f t="shared" ref="M19:M24" si="1">J19*L19</f>
        <v>0</v>
      </c>
    </row>
    <row r="20" spans="4:13">
      <c r="D20" s="127" t="str">
        <f>$D$5&amp;B20</f>
        <v>1.</v>
      </c>
      <c r="E20" s="46">
        <v>12</v>
      </c>
      <c r="F20" s="55" t="s">
        <v>24</v>
      </c>
      <c r="G20" s="56"/>
      <c r="H20" s="56"/>
      <c r="I20" s="57"/>
      <c r="J20" s="27">
        <v>29</v>
      </c>
      <c r="K20" s="58" t="s">
        <v>14</v>
      </c>
      <c r="L20" s="59"/>
      <c r="M20" s="128">
        <f t="shared" si="1"/>
        <v>0</v>
      </c>
    </row>
    <row r="21" spans="4:13">
      <c r="D21" s="127" t="str">
        <f>$D$5&amp;B21</f>
        <v>1.</v>
      </c>
      <c r="E21" s="46">
        <v>13</v>
      </c>
      <c r="F21" s="51" t="s">
        <v>25</v>
      </c>
      <c r="G21" s="24"/>
      <c r="H21" s="24"/>
      <c r="I21" s="48"/>
      <c r="J21" s="60">
        <v>123</v>
      </c>
      <c r="K21" s="49" t="s">
        <v>14</v>
      </c>
      <c r="L21" s="50"/>
      <c r="M21" s="128">
        <f t="shared" si="1"/>
        <v>0</v>
      </c>
    </row>
    <row r="22" spans="4:13">
      <c r="D22" s="127" t="s">
        <v>6</v>
      </c>
      <c r="E22" s="46">
        <v>14</v>
      </c>
      <c r="F22" s="51" t="s">
        <v>26</v>
      </c>
      <c r="G22" s="24"/>
      <c r="H22" s="24"/>
      <c r="I22" s="48"/>
      <c r="J22" s="60">
        <v>12</v>
      </c>
      <c r="K22" s="49" t="s">
        <v>14</v>
      </c>
      <c r="L22" s="50"/>
      <c r="M22" s="128">
        <f t="shared" si="1"/>
        <v>0</v>
      </c>
    </row>
    <row r="23" spans="4:13">
      <c r="D23" s="127" t="str">
        <f>$D$5&amp;B23</f>
        <v>1.</v>
      </c>
      <c r="E23" s="46">
        <v>15</v>
      </c>
      <c r="F23" s="51" t="s">
        <v>27</v>
      </c>
      <c r="G23" s="24"/>
      <c r="H23" s="24"/>
      <c r="I23" s="48"/>
      <c r="J23" s="27">
        <v>22</v>
      </c>
      <c r="K23" s="49" t="s">
        <v>14</v>
      </c>
      <c r="L23" s="50"/>
      <c r="M23" s="128">
        <f t="shared" si="1"/>
        <v>0</v>
      </c>
    </row>
    <row r="24" spans="4:13">
      <c r="D24" s="127" t="str">
        <f>$D$5&amp;B24</f>
        <v>1.</v>
      </c>
      <c r="E24" s="46">
        <v>16</v>
      </c>
      <c r="F24" s="61" t="s">
        <v>28</v>
      </c>
      <c r="G24" s="56"/>
      <c r="H24" s="56"/>
      <c r="I24" s="57"/>
      <c r="J24" s="62">
        <v>0</v>
      </c>
      <c r="K24" s="58" t="s">
        <v>22</v>
      </c>
      <c r="L24" s="59"/>
      <c r="M24" s="128">
        <f t="shared" si="1"/>
        <v>0</v>
      </c>
    </row>
    <row r="25" spans="4:13">
      <c r="D25" s="130"/>
      <c r="E25" s="63"/>
      <c r="F25" s="64"/>
      <c r="G25" s="65"/>
      <c r="H25" s="66"/>
      <c r="I25" s="15" t="s">
        <v>29</v>
      </c>
      <c r="J25" s="67"/>
      <c r="K25" s="68"/>
      <c r="L25" s="69"/>
      <c r="M25" s="131">
        <f>SUM(M7:M11,M13:M17,M19:M24)</f>
        <v>0</v>
      </c>
    </row>
    <row r="26" spans="4:13">
      <c r="D26" s="132" t="s">
        <v>30</v>
      </c>
      <c r="E26" s="74">
        <v>1</v>
      </c>
      <c r="F26" s="23" t="s">
        <v>31</v>
      </c>
      <c r="G26" s="24"/>
      <c r="H26" s="24"/>
      <c r="I26" s="75"/>
      <c r="J26" s="76"/>
      <c r="K26" s="49"/>
      <c r="L26" s="30"/>
      <c r="M26" s="133"/>
    </row>
    <row r="27" spans="4:13">
      <c r="D27" s="127" t="str">
        <f>$D$26&amp;B27</f>
        <v>2.</v>
      </c>
      <c r="E27" s="46">
        <v>2</v>
      </c>
      <c r="F27" s="51" t="s">
        <v>32</v>
      </c>
      <c r="G27" s="77"/>
      <c r="H27" s="77"/>
      <c r="I27" s="26"/>
      <c r="J27" s="27">
        <v>100</v>
      </c>
      <c r="K27" s="49" t="s">
        <v>9</v>
      </c>
      <c r="L27" s="50"/>
      <c r="M27" s="128">
        <f>J27*L27</f>
        <v>0</v>
      </c>
    </row>
    <row r="28" spans="4:13">
      <c r="D28" s="127" t="str">
        <f>$D$26&amp;B28</f>
        <v>2.</v>
      </c>
      <c r="E28" s="46">
        <v>3</v>
      </c>
      <c r="F28" s="47" t="s">
        <v>33</v>
      </c>
      <c r="G28" s="77"/>
      <c r="H28" s="77"/>
      <c r="I28" s="78"/>
      <c r="J28" s="52">
        <v>0</v>
      </c>
      <c r="K28" s="49" t="s">
        <v>22</v>
      </c>
      <c r="L28" s="50"/>
      <c r="M28" s="128">
        <f>J28*L28</f>
        <v>0</v>
      </c>
    </row>
    <row r="29" spans="4:13">
      <c r="D29" s="127" t="str">
        <f>$D$26&amp;B29</f>
        <v>2.</v>
      </c>
      <c r="E29" s="46">
        <v>4</v>
      </c>
      <c r="F29" s="47" t="s">
        <v>34</v>
      </c>
      <c r="G29" s="77"/>
      <c r="H29" s="77"/>
      <c r="I29" s="79"/>
      <c r="J29" s="27">
        <v>1</v>
      </c>
      <c r="K29" s="49" t="s">
        <v>35</v>
      </c>
      <c r="L29" s="50"/>
      <c r="M29" s="128">
        <f>J29*L29</f>
        <v>0</v>
      </c>
    </row>
    <row r="30" spans="4:13">
      <c r="D30" s="130"/>
      <c r="E30" s="63"/>
      <c r="F30" s="64"/>
      <c r="G30" s="65"/>
      <c r="H30" s="66"/>
      <c r="I30" s="15" t="s">
        <v>36</v>
      </c>
      <c r="J30" s="67"/>
      <c r="K30" s="68"/>
      <c r="L30" s="69"/>
      <c r="M30" s="131">
        <f>SUM(M27:M29)</f>
        <v>0</v>
      </c>
    </row>
    <row r="31" spans="4:13">
      <c r="D31" s="134" t="s">
        <v>37</v>
      </c>
      <c r="E31" s="80"/>
      <c r="F31" s="23" t="s">
        <v>38</v>
      </c>
      <c r="G31" s="24"/>
      <c r="H31" s="24"/>
      <c r="I31" s="75"/>
      <c r="J31" s="76"/>
      <c r="K31" s="49"/>
      <c r="L31" s="30"/>
      <c r="M31" s="133"/>
    </row>
    <row r="32" spans="4:13">
      <c r="D32" s="127" t="str">
        <f>$D$31&amp;B32</f>
        <v>3.</v>
      </c>
      <c r="E32" s="46">
        <v>1</v>
      </c>
      <c r="F32" s="47" t="s">
        <v>39</v>
      </c>
      <c r="G32" s="25"/>
      <c r="H32" s="25"/>
      <c r="I32" s="26"/>
      <c r="J32" s="27">
        <v>154</v>
      </c>
      <c r="K32" s="46" t="s">
        <v>40</v>
      </c>
      <c r="L32" s="50"/>
      <c r="M32" s="128">
        <f t="shared" ref="M32:M46" si="2">J32*L32</f>
        <v>0</v>
      </c>
    </row>
    <row r="33" spans="4:13">
      <c r="D33" s="127" t="str">
        <f>$D$31&amp;B33</f>
        <v>3.</v>
      </c>
      <c r="E33" s="46">
        <v>2</v>
      </c>
      <c r="F33" s="47" t="s">
        <v>41</v>
      </c>
      <c r="G33" s="25"/>
      <c r="H33" s="25"/>
      <c r="I33" s="26"/>
      <c r="J33" s="27">
        <v>24</v>
      </c>
      <c r="K33" s="46" t="s">
        <v>40</v>
      </c>
      <c r="L33" s="50"/>
      <c r="M33" s="128">
        <f t="shared" si="2"/>
        <v>0</v>
      </c>
    </row>
    <row r="34" spans="4:13">
      <c r="D34" s="127" t="str">
        <f>$D$31&amp;B34</f>
        <v>3.</v>
      </c>
      <c r="E34" s="46">
        <v>3</v>
      </c>
      <c r="F34" s="47" t="s">
        <v>42</v>
      </c>
      <c r="G34" s="25"/>
      <c r="H34" s="25"/>
      <c r="I34" s="26"/>
      <c r="J34" s="27">
        <v>24</v>
      </c>
      <c r="K34" s="46" t="s">
        <v>40</v>
      </c>
      <c r="L34" s="50"/>
      <c r="M34" s="128">
        <f t="shared" si="2"/>
        <v>0</v>
      </c>
    </row>
    <row r="35" spans="4:13">
      <c r="D35" s="127" t="str">
        <f>$D$31&amp;B35</f>
        <v>3.</v>
      </c>
      <c r="E35" s="46">
        <v>4</v>
      </c>
      <c r="F35" s="47" t="s">
        <v>43</v>
      </c>
      <c r="G35" s="25"/>
      <c r="H35" s="25"/>
      <c r="I35" s="26"/>
      <c r="J35" s="27">
        <v>92</v>
      </c>
      <c r="K35" s="46" t="s">
        <v>40</v>
      </c>
      <c r="L35" s="50"/>
      <c r="M35" s="128">
        <f t="shared" si="2"/>
        <v>0</v>
      </c>
    </row>
    <row r="36" spans="4:13">
      <c r="D36" s="127" t="str">
        <f>$D$31&amp;B36</f>
        <v>3.</v>
      </c>
      <c r="E36" s="46">
        <v>5</v>
      </c>
      <c r="F36" s="47" t="s">
        <v>44</v>
      </c>
      <c r="G36" s="25"/>
      <c r="H36" s="25"/>
      <c r="I36" s="26"/>
      <c r="J36" s="27">
        <v>7</v>
      </c>
      <c r="K36" s="46" t="s">
        <v>40</v>
      </c>
      <c r="L36" s="50"/>
      <c r="M36" s="128">
        <f t="shared" si="2"/>
        <v>0</v>
      </c>
    </row>
    <row r="37" spans="4:13">
      <c r="D37" s="127" t="str">
        <f>$D$31&amp;B37</f>
        <v>3.</v>
      </c>
      <c r="E37" s="46">
        <v>6</v>
      </c>
      <c r="F37" s="47" t="s">
        <v>45</v>
      </c>
      <c r="G37" s="25"/>
      <c r="H37" s="25"/>
      <c r="I37" s="26"/>
      <c r="J37" s="27">
        <v>12</v>
      </c>
      <c r="K37" s="46" t="s">
        <v>40</v>
      </c>
      <c r="L37" s="50"/>
      <c r="M37" s="128">
        <f t="shared" si="2"/>
        <v>0</v>
      </c>
    </row>
    <row r="38" spans="4:13">
      <c r="D38" s="127" t="str">
        <f>$D$31&amp;B38</f>
        <v>3.</v>
      </c>
      <c r="E38" s="46">
        <v>7</v>
      </c>
      <c r="F38" s="47" t="s">
        <v>46</v>
      </c>
      <c r="G38" s="25"/>
      <c r="H38" s="25"/>
      <c r="I38" s="26"/>
      <c r="J38" s="27">
        <v>29</v>
      </c>
      <c r="K38" s="46" t="s">
        <v>40</v>
      </c>
      <c r="L38" s="50"/>
      <c r="M38" s="128">
        <f t="shared" si="2"/>
        <v>0</v>
      </c>
    </row>
    <row r="39" spans="4:13">
      <c r="D39" s="127" t="str">
        <f>$D$31&amp;B39</f>
        <v>3.</v>
      </c>
      <c r="E39" s="46">
        <v>8</v>
      </c>
      <c r="F39" s="61" t="s">
        <v>47</v>
      </c>
      <c r="G39" s="81"/>
      <c r="H39" s="78"/>
      <c r="I39" s="82"/>
      <c r="J39" s="60">
        <v>6</v>
      </c>
      <c r="K39" s="46" t="s">
        <v>40</v>
      </c>
      <c r="L39" s="59"/>
      <c r="M39" s="128">
        <f t="shared" si="2"/>
        <v>0</v>
      </c>
    </row>
    <row r="40" spans="4:13">
      <c r="D40" s="127" t="str">
        <f>$D$31&amp;B40</f>
        <v>3.</v>
      </c>
      <c r="E40" s="46">
        <v>9</v>
      </c>
      <c r="F40" s="61" t="s">
        <v>48</v>
      </c>
      <c r="G40" s="81"/>
      <c r="H40" s="78"/>
      <c r="I40" s="82"/>
      <c r="J40" s="60">
        <v>30</v>
      </c>
      <c r="K40" s="46" t="s">
        <v>40</v>
      </c>
      <c r="L40" s="59"/>
      <c r="M40" s="128">
        <f t="shared" si="2"/>
        <v>0</v>
      </c>
    </row>
    <row r="41" spans="4:13">
      <c r="D41" s="127" t="str">
        <f>$D$31&amp;B41</f>
        <v>3.</v>
      </c>
      <c r="E41" s="46">
        <v>10</v>
      </c>
      <c r="F41" s="47" t="s">
        <v>49</v>
      </c>
      <c r="G41" s="25"/>
      <c r="H41" s="25"/>
      <c r="I41" s="26"/>
      <c r="J41" s="27">
        <v>7</v>
      </c>
      <c r="K41" s="46" t="s">
        <v>40</v>
      </c>
      <c r="L41" s="50"/>
      <c r="M41" s="128">
        <f t="shared" si="2"/>
        <v>0</v>
      </c>
    </row>
    <row r="42" spans="4:13">
      <c r="D42" s="127" t="str">
        <f>$D$31&amp;B42</f>
        <v>3.</v>
      </c>
      <c r="E42" s="46">
        <v>11</v>
      </c>
      <c r="F42" s="61" t="s">
        <v>50</v>
      </c>
      <c r="G42" s="81"/>
      <c r="H42" s="81"/>
      <c r="I42" s="78"/>
      <c r="J42" s="60">
        <v>15</v>
      </c>
      <c r="K42" s="37" t="s">
        <v>40</v>
      </c>
      <c r="L42" s="59"/>
      <c r="M42" s="128">
        <f t="shared" si="2"/>
        <v>0</v>
      </c>
    </row>
    <row r="43" spans="4:13">
      <c r="D43" s="127" t="s">
        <v>37</v>
      </c>
      <c r="E43" s="46">
        <v>12</v>
      </c>
      <c r="F43" s="83" t="s">
        <v>51</v>
      </c>
      <c r="G43" s="83"/>
      <c r="H43" s="83"/>
      <c r="I43" s="83"/>
      <c r="J43" s="60">
        <v>24</v>
      </c>
      <c r="K43" s="37" t="s">
        <v>40</v>
      </c>
      <c r="L43" s="59"/>
      <c r="M43" s="128">
        <f t="shared" si="2"/>
        <v>0</v>
      </c>
    </row>
    <row r="44" spans="4:13">
      <c r="D44" s="127" t="s">
        <v>37</v>
      </c>
      <c r="E44" s="46">
        <v>13</v>
      </c>
      <c r="F44" s="83" t="s">
        <v>52</v>
      </c>
      <c r="G44" s="83"/>
      <c r="H44" s="83"/>
      <c r="I44" s="83"/>
      <c r="J44" s="60">
        <v>24</v>
      </c>
      <c r="K44" s="37" t="s">
        <v>40</v>
      </c>
      <c r="L44" s="59"/>
      <c r="M44" s="128">
        <f t="shared" si="2"/>
        <v>0</v>
      </c>
    </row>
    <row r="45" spans="4:13">
      <c r="D45" s="127" t="s">
        <v>37</v>
      </c>
      <c r="E45" s="46">
        <v>14</v>
      </c>
      <c r="F45" s="83" t="s">
        <v>53</v>
      </c>
      <c r="G45" s="83"/>
      <c r="H45" s="83"/>
      <c r="I45" s="83"/>
      <c r="J45" s="60">
        <v>6</v>
      </c>
      <c r="K45" s="37" t="s">
        <v>40</v>
      </c>
      <c r="L45" s="59"/>
      <c r="M45" s="128">
        <f t="shared" si="2"/>
        <v>0</v>
      </c>
    </row>
    <row r="46" spans="4:13">
      <c r="D46" s="127" t="str">
        <f>$D$31&amp;B46</f>
        <v>3.</v>
      </c>
      <c r="E46" s="46">
        <v>15</v>
      </c>
      <c r="F46" s="84" t="s">
        <v>54</v>
      </c>
      <c r="G46" s="84"/>
      <c r="H46" s="84"/>
      <c r="I46" s="84"/>
      <c r="J46" s="60">
        <v>6</v>
      </c>
      <c r="K46" s="37" t="s">
        <v>55</v>
      </c>
      <c r="L46" s="50"/>
      <c r="M46" s="128">
        <f t="shared" si="2"/>
        <v>0</v>
      </c>
    </row>
    <row r="47" spans="4:13">
      <c r="D47" s="135"/>
      <c r="E47" s="63"/>
      <c r="F47" s="64"/>
      <c r="G47" s="65"/>
      <c r="H47" s="66"/>
      <c r="I47" s="15" t="s">
        <v>56</v>
      </c>
      <c r="J47" s="67"/>
      <c r="K47" s="68"/>
      <c r="L47" s="69"/>
      <c r="M47" s="131">
        <f>SUM(M32:M46)</f>
        <v>0</v>
      </c>
    </row>
    <row r="48" spans="4:13">
      <c r="D48" s="134" t="s">
        <v>57</v>
      </c>
      <c r="E48" s="80"/>
      <c r="F48" s="33" t="s">
        <v>58</v>
      </c>
      <c r="G48" s="24"/>
      <c r="H48" s="24"/>
      <c r="I48" s="75"/>
      <c r="J48" s="76"/>
      <c r="K48" s="49"/>
      <c r="L48" s="30"/>
      <c r="M48" s="133"/>
    </row>
    <row r="49" spans="4:13">
      <c r="D49" s="136" t="s">
        <v>57</v>
      </c>
      <c r="E49" s="85">
        <v>1</v>
      </c>
      <c r="F49" s="55" t="s">
        <v>59</v>
      </c>
      <c r="G49" s="24"/>
      <c r="H49" s="24"/>
      <c r="I49" s="75"/>
      <c r="J49" s="60">
        <v>24</v>
      </c>
      <c r="K49" s="58" t="s">
        <v>14</v>
      </c>
      <c r="L49" s="59"/>
      <c r="M49" s="137">
        <f>J49*L49</f>
        <v>0</v>
      </c>
    </row>
    <row r="50" spans="4:13">
      <c r="D50" s="136" t="s">
        <v>57</v>
      </c>
      <c r="E50" s="85">
        <v>2</v>
      </c>
      <c r="F50" s="55" t="s">
        <v>60</v>
      </c>
      <c r="G50" s="81"/>
      <c r="H50" s="81"/>
      <c r="I50" s="78"/>
      <c r="J50" s="60">
        <v>30</v>
      </c>
      <c r="K50" s="58" t="s">
        <v>14</v>
      </c>
      <c r="L50" s="59"/>
      <c r="M50" s="137">
        <f>J50*L50</f>
        <v>0</v>
      </c>
    </row>
    <row r="51" spans="4:13">
      <c r="D51" s="136" t="s">
        <v>57</v>
      </c>
      <c r="E51" s="85">
        <v>3</v>
      </c>
      <c r="F51" s="55" t="s">
        <v>61</v>
      </c>
      <c r="G51" s="81"/>
      <c r="H51" s="81"/>
      <c r="I51" s="78"/>
      <c r="J51" s="60">
        <v>6</v>
      </c>
      <c r="K51" s="58" t="s">
        <v>14</v>
      </c>
      <c r="L51" s="59"/>
      <c r="M51" s="137">
        <f>J51*L51</f>
        <v>0</v>
      </c>
    </row>
    <row r="52" spans="4:13">
      <c r="D52" s="130"/>
      <c r="E52" s="63"/>
      <c r="F52" s="64"/>
      <c r="G52" s="65"/>
      <c r="H52" s="66"/>
      <c r="I52" s="15" t="s">
        <v>62</v>
      </c>
      <c r="J52" s="67"/>
      <c r="K52" s="68"/>
      <c r="L52" s="69"/>
      <c r="M52" s="131">
        <f>SUM(M49:M51)</f>
        <v>0</v>
      </c>
    </row>
    <row r="53" spans="4:13">
      <c r="D53" s="138" t="s">
        <v>63</v>
      </c>
      <c r="E53" s="80"/>
      <c r="F53" s="86" t="s">
        <v>64</v>
      </c>
      <c r="G53" s="87"/>
      <c r="H53" s="88"/>
      <c r="I53" s="70"/>
      <c r="J53" s="71"/>
      <c r="K53" s="72"/>
      <c r="L53" s="73"/>
      <c r="M53" s="139"/>
    </row>
    <row r="54" spans="4:13">
      <c r="D54" s="140" t="s">
        <v>63</v>
      </c>
      <c r="E54" s="46">
        <v>1</v>
      </c>
      <c r="F54" s="89" t="s">
        <v>65</v>
      </c>
      <c r="G54" s="89"/>
      <c r="H54" s="89"/>
      <c r="I54" s="89"/>
      <c r="J54" s="62">
        <v>0</v>
      </c>
      <c r="K54" s="42" t="s">
        <v>66</v>
      </c>
      <c r="L54" s="59"/>
      <c r="M54" s="128">
        <f>J54*L54</f>
        <v>0</v>
      </c>
    </row>
    <row r="55" spans="4:13">
      <c r="D55" s="140" t="s">
        <v>63</v>
      </c>
      <c r="E55" s="46">
        <v>2</v>
      </c>
      <c r="F55" s="89" t="s">
        <v>67</v>
      </c>
      <c r="G55" s="89"/>
      <c r="H55" s="89"/>
      <c r="I55" s="89"/>
      <c r="J55" s="60">
        <v>45</v>
      </c>
      <c r="K55" s="42" t="s">
        <v>14</v>
      </c>
      <c r="L55" s="59"/>
      <c r="M55" s="128">
        <f>J55*L55</f>
        <v>0</v>
      </c>
    </row>
    <row r="56" spans="4:13">
      <c r="D56" s="140" t="s">
        <v>63</v>
      </c>
      <c r="E56" s="46">
        <v>3</v>
      </c>
      <c r="F56" s="31" t="s">
        <v>68</v>
      </c>
      <c r="G56" s="31"/>
      <c r="H56" s="51"/>
      <c r="I56" s="90"/>
      <c r="J56" s="62">
        <v>0</v>
      </c>
      <c r="K56" s="42" t="s">
        <v>69</v>
      </c>
      <c r="L56" s="59"/>
      <c r="M56" s="128">
        <f>J56*L56</f>
        <v>0</v>
      </c>
    </row>
    <row r="57" spans="4:13">
      <c r="D57" s="140" t="s">
        <v>63</v>
      </c>
      <c r="E57" s="46">
        <v>3</v>
      </c>
      <c r="F57" s="89" t="s">
        <v>70</v>
      </c>
      <c r="G57" s="89"/>
      <c r="H57" s="89"/>
      <c r="I57" s="89"/>
      <c r="J57" s="62">
        <v>0</v>
      </c>
      <c r="K57" s="42" t="s">
        <v>69</v>
      </c>
      <c r="L57" s="59"/>
      <c r="M57" s="128">
        <f>J57*L57</f>
        <v>0</v>
      </c>
    </row>
    <row r="58" spans="4:13">
      <c r="D58" s="140" t="s">
        <v>63</v>
      </c>
      <c r="E58" s="46">
        <v>6</v>
      </c>
      <c r="F58" s="91" t="s">
        <v>71</v>
      </c>
      <c r="G58" s="91"/>
      <c r="H58" s="91"/>
      <c r="I58" s="91"/>
      <c r="J58" s="60">
        <v>1</v>
      </c>
      <c r="K58" s="58" t="s">
        <v>35</v>
      </c>
      <c r="L58" s="59"/>
      <c r="M58" s="128">
        <f>J58*L58</f>
        <v>0</v>
      </c>
    </row>
    <row r="59" spans="4:13">
      <c r="D59" s="130"/>
      <c r="E59" s="63"/>
      <c r="F59" s="64"/>
      <c r="G59" s="65"/>
      <c r="H59" s="66"/>
      <c r="I59" s="15" t="s">
        <v>72</v>
      </c>
      <c r="J59" s="67"/>
      <c r="K59" s="68"/>
      <c r="L59" s="69"/>
      <c r="M59" s="131">
        <f>SUM(M54:M58)</f>
        <v>0</v>
      </c>
    </row>
    <row r="60" spans="4:13">
      <c r="D60" s="138" t="s">
        <v>73</v>
      </c>
      <c r="E60" s="80"/>
      <c r="F60" s="33" t="s">
        <v>74</v>
      </c>
      <c r="G60" s="24"/>
      <c r="H60" s="24"/>
      <c r="I60" s="75"/>
      <c r="J60" s="27"/>
      <c r="K60" s="49"/>
      <c r="L60" s="30"/>
      <c r="M60" s="141"/>
    </row>
    <row r="61" spans="4:13">
      <c r="D61" s="142" t="s">
        <v>73</v>
      </c>
      <c r="E61" s="46">
        <v>1</v>
      </c>
      <c r="F61" s="51" t="s">
        <v>110</v>
      </c>
      <c r="G61" s="25"/>
      <c r="H61" s="25"/>
      <c r="I61" s="26"/>
      <c r="J61" s="52">
        <v>0</v>
      </c>
      <c r="K61" s="42" t="s">
        <v>66</v>
      </c>
      <c r="L61" s="50"/>
      <c r="M61" s="128">
        <f t="shared" ref="M61:M71" si="3">J61*L61</f>
        <v>0</v>
      </c>
    </row>
    <row r="62" spans="4:13">
      <c r="D62" s="142" t="s">
        <v>73</v>
      </c>
      <c r="E62" s="46">
        <v>2</v>
      </c>
      <c r="F62" s="47" t="s">
        <v>75</v>
      </c>
      <c r="G62" s="25"/>
      <c r="H62" s="25"/>
      <c r="I62" s="26"/>
      <c r="J62" s="52">
        <v>0</v>
      </c>
      <c r="K62" s="42" t="s">
        <v>66</v>
      </c>
      <c r="L62" s="50"/>
      <c r="M62" s="128">
        <f t="shared" si="3"/>
        <v>0</v>
      </c>
    </row>
    <row r="63" spans="4:13">
      <c r="D63" s="142" t="s">
        <v>73</v>
      </c>
      <c r="E63" s="46">
        <v>3</v>
      </c>
      <c r="F63" s="47" t="s">
        <v>76</v>
      </c>
      <c r="G63" s="25"/>
      <c r="H63" s="25"/>
      <c r="I63" s="26"/>
      <c r="J63" s="52">
        <v>0</v>
      </c>
      <c r="K63" s="42" t="s">
        <v>66</v>
      </c>
      <c r="L63" s="50"/>
      <c r="M63" s="128">
        <f t="shared" si="3"/>
        <v>0</v>
      </c>
    </row>
    <row r="64" spans="4:13">
      <c r="D64" s="142" t="s">
        <v>73</v>
      </c>
      <c r="E64" s="46">
        <v>4</v>
      </c>
      <c r="F64" s="51" t="s">
        <v>77</v>
      </c>
      <c r="G64" s="25"/>
      <c r="H64" s="25"/>
      <c r="I64" s="26"/>
      <c r="J64" s="52">
        <v>0</v>
      </c>
      <c r="K64" s="42" t="s">
        <v>66</v>
      </c>
      <c r="L64" s="50"/>
      <c r="M64" s="128">
        <f t="shared" si="3"/>
        <v>0</v>
      </c>
    </row>
    <row r="65" spans="4:13">
      <c r="D65" s="142" t="s">
        <v>73</v>
      </c>
      <c r="E65" s="46">
        <v>5</v>
      </c>
      <c r="F65" s="51" t="s">
        <v>78</v>
      </c>
      <c r="G65" s="25"/>
      <c r="H65" s="25"/>
      <c r="I65" s="26"/>
      <c r="J65" s="52">
        <v>0</v>
      </c>
      <c r="K65" s="42" t="s">
        <v>66</v>
      </c>
      <c r="L65" s="50"/>
      <c r="M65" s="128">
        <f t="shared" si="3"/>
        <v>0</v>
      </c>
    </row>
    <row r="66" spans="4:13">
      <c r="D66" s="142" t="s">
        <v>73</v>
      </c>
      <c r="E66" s="46">
        <v>6</v>
      </c>
      <c r="F66" s="47" t="s">
        <v>79</v>
      </c>
      <c r="G66" s="25"/>
      <c r="H66" s="25"/>
      <c r="I66" s="26"/>
      <c r="J66" s="52">
        <v>0</v>
      </c>
      <c r="K66" s="58" t="s">
        <v>66</v>
      </c>
      <c r="L66" s="50"/>
      <c r="M66" s="128">
        <f t="shared" si="3"/>
        <v>0</v>
      </c>
    </row>
    <row r="67" spans="4:13">
      <c r="D67" s="142" t="s">
        <v>73</v>
      </c>
      <c r="E67" s="46">
        <v>7</v>
      </c>
      <c r="F67" s="47" t="s">
        <v>80</v>
      </c>
      <c r="G67" s="25"/>
      <c r="H67" s="25"/>
      <c r="I67" s="26"/>
      <c r="J67" s="52">
        <v>0</v>
      </c>
      <c r="K67" s="42" t="s">
        <v>66</v>
      </c>
      <c r="L67" s="50"/>
      <c r="M67" s="128">
        <f t="shared" si="3"/>
        <v>0</v>
      </c>
    </row>
    <row r="68" spans="4:13">
      <c r="D68" s="142" t="s">
        <v>73</v>
      </c>
      <c r="E68" s="46">
        <v>8</v>
      </c>
      <c r="F68" s="47" t="s">
        <v>81</v>
      </c>
      <c r="G68" s="25"/>
      <c r="H68" s="25"/>
      <c r="I68" s="26"/>
      <c r="J68" s="52">
        <v>0</v>
      </c>
      <c r="K68" s="42" t="s">
        <v>22</v>
      </c>
      <c r="L68" s="50"/>
      <c r="M68" s="128">
        <f t="shared" si="3"/>
        <v>0</v>
      </c>
    </row>
    <row r="69" spans="4:13">
      <c r="D69" s="142" t="s">
        <v>73</v>
      </c>
      <c r="E69" s="46">
        <v>9</v>
      </c>
      <c r="F69" s="47" t="s">
        <v>82</v>
      </c>
      <c r="G69" s="25"/>
      <c r="H69" s="25"/>
      <c r="I69" s="26"/>
      <c r="J69" s="52">
        <v>0</v>
      </c>
      <c r="K69" s="42" t="s">
        <v>66</v>
      </c>
      <c r="L69" s="50"/>
      <c r="M69" s="128">
        <f t="shared" si="3"/>
        <v>0</v>
      </c>
    </row>
    <row r="70" spans="4:13">
      <c r="D70" s="142" t="s">
        <v>73</v>
      </c>
      <c r="E70" s="46">
        <v>10</v>
      </c>
      <c r="F70" s="51" t="s">
        <v>83</v>
      </c>
      <c r="G70" s="25"/>
      <c r="H70" s="25"/>
      <c r="I70" s="26"/>
      <c r="J70" s="52">
        <v>0</v>
      </c>
      <c r="K70" s="58" t="s">
        <v>66</v>
      </c>
      <c r="L70" s="50"/>
      <c r="M70" s="128">
        <f t="shared" si="3"/>
        <v>0</v>
      </c>
    </row>
    <row r="71" spans="4:13">
      <c r="D71" s="142" t="s">
        <v>73</v>
      </c>
      <c r="E71" s="46">
        <v>11</v>
      </c>
      <c r="F71" s="51" t="s">
        <v>84</v>
      </c>
      <c r="G71" s="25"/>
      <c r="H71" s="25"/>
      <c r="I71" s="26"/>
      <c r="J71" s="52">
        <v>0</v>
      </c>
      <c r="K71" s="58" t="s">
        <v>35</v>
      </c>
      <c r="L71" s="50"/>
      <c r="M71" s="128">
        <f t="shared" si="3"/>
        <v>0</v>
      </c>
    </row>
    <row r="72" spans="4:13">
      <c r="D72" s="130"/>
      <c r="E72" s="63"/>
      <c r="F72" s="64"/>
      <c r="G72" s="65"/>
      <c r="H72" s="66"/>
      <c r="I72" s="15" t="s">
        <v>85</v>
      </c>
      <c r="J72" s="92"/>
      <c r="K72" s="63"/>
      <c r="L72" s="93"/>
      <c r="M72" s="131">
        <f>SUM(M61:M71)</f>
        <v>0</v>
      </c>
    </row>
    <row r="73" spans="4:13">
      <c r="D73" s="132">
        <v>7</v>
      </c>
      <c r="E73" s="20"/>
      <c r="F73" s="95" t="s">
        <v>86</v>
      </c>
      <c r="G73" s="95"/>
      <c r="H73" s="95"/>
      <c r="I73" s="95"/>
      <c r="J73" s="94"/>
      <c r="K73" s="49"/>
      <c r="L73" s="30"/>
      <c r="M73" s="143"/>
    </row>
    <row r="74" spans="4:13">
      <c r="D74" s="142" t="s">
        <v>87</v>
      </c>
      <c r="E74" s="46">
        <v>1</v>
      </c>
      <c r="F74" s="96" t="s">
        <v>88</v>
      </c>
      <c r="G74" s="96"/>
      <c r="H74" s="96"/>
      <c r="I74" s="96"/>
      <c r="J74" s="94">
        <v>131</v>
      </c>
      <c r="K74" s="49" t="s">
        <v>14</v>
      </c>
      <c r="L74" s="50"/>
      <c r="M74" s="128">
        <f>J74*L74</f>
        <v>0</v>
      </c>
    </row>
    <row r="75" spans="4:13">
      <c r="D75" s="142" t="s">
        <v>87</v>
      </c>
      <c r="E75" s="46">
        <v>2</v>
      </c>
      <c r="F75" s="96" t="s">
        <v>89</v>
      </c>
      <c r="G75" s="96"/>
      <c r="H75" s="96"/>
      <c r="I75" s="96"/>
      <c r="J75" s="94">
        <v>131</v>
      </c>
      <c r="K75" s="49" t="s">
        <v>14</v>
      </c>
      <c r="L75" s="50"/>
      <c r="M75" s="128">
        <f>J75*L75</f>
        <v>0</v>
      </c>
    </row>
    <row r="76" spans="4:13">
      <c r="D76" s="142" t="s">
        <v>87</v>
      </c>
      <c r="E76" s="46">
        <v>3</v>
      </c>
      <c r="F76" s="96" t="s">
        <v>90</v>
      </c>
      <c r="G76" s="96"/>
      <c r="H76" s="96"/>
      <c r="I76" s="96"/>
      <c r="J76" s="94">
        <v>5</v>
      </c>
      <c r="K76" s="49" t="s">
        <v>14</v>
      </c>
      <c r="L76" s="50"/>
      <c r="M76" s="128">
        <f>J76*L76</f>
        <v>0</v>
      </c>
    </row>
    <row r="77" spans="4:13">
      <c r="D77" s="142" t="s">
        <v>87</v>
      </c>
      <c r="E77" s="46">
        <v>4</v>
      </c>
      <c r="F77" s="96" t="s">
        <v>91</v>
      </c>
      <c r="G77" s="96"/>
      <c r="H77" s="96"/>
      <c r="I77" s="96"/>
      <c r="J77" s="94">
        <v>1</v>
      </c>
      <c r="K77" s="49" t="s">
        <v>35</v>
      </c>
      <c r="L77" s="97">
        <v>250000</v>
      </c>
      <c r="M77" s="144">
        <f>L77*J77</f>
        <v>250000</v>
      </c>
    </row>
    <row r="78" spans="4:13">
      <c r="D78" s="145"/>
      <c r="E78" s="63"/>
      <c r="F78" s="64"/>
      <c r="G78" s="65"/>
      <c r="H78" s="98"/>
      <c r="I78" s="15" t="s">
        <v>92</v>
      </c>
      <c r="J78" s="92"/>
      <c r="K78" s="63"/>
      <c r="L78" s="93"/>
      <c r="M78" s="146">
        <f>M74+M75+M76+M77</f>
        <v>250000</v>
      </c>
    </row>
    <row r="79" spans="4:13">
      <c r="D79" s="140">
        <v>8</v>
      </c>
      <c r="E79" s="49"/>
      <c r="F79" s="95" t="s">
        <v>93</v>
      </c>
      <c r="G79" s="95"/>
      <c r="H79" s="95"/>
      <c r="I79" s="95"/>
      <c r="J79" s="94"/>
      <c r="K79" s="49"/>
      <c r="L79" s="30"/>
      <c r="M79" s="147"/>
    </row>
    <row r="80" spans="4:13">
      <c r="D80" s="142" t="s">
        <v>94</v>
      </c>
      <c r="E80" s="49">
        <v>1</v>
      </c>
      <c r="F80" s="96" t="s">
        <v>100</v>
      </c>
      <c r="G80" s="96"/>
      <c r="H80" s="96"/>
      <c r="I80" s="96"/>
      <c r="J80" s="94">
        <v>1</v>
      </c>
      <c r="K80" s="49" t="s">
        <v>35</v>
      </c>
      <c r="L80" s="99"/>
      <c r="M80" s="147">
        <f>L80*J80</f>
        <v>0</v>
      </c>
    </row>
    <row r="81" spans="4:13">
      <c r="D81" s="145"/>
      <c r="E81" s="63"/>
      <c r="F81" s="64"/>
      <c r="G81" s="65"/>
      <c r="H81" s="98"/>
      <c r="I81" s="15" t="s">
        <v>95</v>
      </c>
      <c r="J81" s="92"/>
      <c r="K81" s="63"/>
      <c r="L81" s="100"/>
      <c r="M81" s="148">
        <f>M80</f>
        <v>0</v>
      </c>
    </row>
    <row r="82" spans="4:13" ht="15" thickBot="1">
      <c r="D82" s="149"/>
      <c r="E82" s="150"/>
      <c r="F82" s="151" t="s">
        <v>106</v>
      </c>
      <c r="G82" s="152"/>
      <c r="H82" s="153"/>
      <c r="I82" s="153"/>
      <c r="J82" s="154"/>
      <c r="K82" s="150"/>
      <c r="L82" s="155"/>
      <c r="M82" s="156">
        <f>M25+M30+M47+M52+M59+M72+M78+M81</f>
        <v>250000</v>
      </c>
    </row>
    <row r="83" spans="4:13" ht="15">
      <c r="D83" s="7"/>
      <c r="E83" s="8"/>
      <c r="F83" s="4"/>
      <c r="G83" s="4"/>
      <c r="H83" s="4"/>
      <c r="I83" s="4"/>
      <c r="J83" s="8"/>
      <c r="K83" s="8"/>
      <c r="L83" s="5"/>
      <c r="M83" s="9"/>
    </row>
    <row r="84" spans="4:13" ht="15">
      <c r="D84" s="7"/>
      <c r="E84" s="8"/>
      <c r="F84" s="4"/>
      <c r="G84" s="4"/>
      <c r="H84" s="4"/>
      <c r="I84" s="4"/>
      <c r="J84" s="8"/>
      <c r="K84" s="8"/>
      <c r="L84" s="5"/>
      <c r="M84" s="9"/>
    </row>
    <row r="85" spans="4:13" ht="15" thickBot="1">
      <c r="D85" s="7"/>
      <c r="E85" s="8"/>
      <c r="F85" s="4"/>
      <c r="G85" s="4"/>
      <c r="H85" s="4"/>
      <c r="I85" s="4"/>
      <c r="J85" s="8"/>
      <c r="K85" s="8"/>
      <c r="L85" s="5"/>
      <c r="M85" s="6"/>
    </row>
    <row r="86" spans="4:13">
      <c r="D86" s="164" t="s">
        <v>96</v>
      </c>
      <c r="E86" s="165"/>
      <c r="F86" s="165"/>
      <c r="G86" s="165"/>
      <c r="H86" s="165"/>
      <c r="I86" s="165"/>
      <c r="J86" s="165"/>
      <c r="K86" s="165"/>
      <c r="L86" s="165"/>
      <c r="M86" s="166"/>
    </row>
    <row r="87" spans="4:13">
      <c r="D87" s="175"/>
      <c r="E87" s="176"/>
      <c r="F87" s="25"/>
      <c r="G87" s="25"/>
      <c r="H87" s="25"/>
      <c r="I87" s="25"/>
      <c r="J87" s="170"/>
      <c r="K87" s="167" t="s">
        <v>97</v>
      </c>
      <c r="L87" s="117" t="s">
        <v>98</v>
      </c>
      <c r="M87" s="158" t="s">
        <v>112</v>
      </c>
    </row>
    <row r="88" spans="4:13">
      <c r="D88" s="157" t="s">
        <v>6</v>
      </c>
      <c r="E88" s="32"/>
      <c r="F88" s="51" t="str">
        <f>F5</f>
        <v xml:space="preserve">VRTÁNÍ  A  ODKRYVNÉ  PRÁCE </v>
      </c>
      <c r="G88" s="25"/>
      <c r="H88" s="25"/>
      <c r="I88" s="25"/>
      <c r="J88" s="169"/>
      <c r="K88" s="30">
        <f>M25</f>
        <v>0</v>
      </c>
      <c r="L88" s="30">
        <f t="shared" ref="L88:L95" si="4">M88-K88</f>
        <v>0</v>
      </c>
      <c r="M88" s="125">
        <f t="shared" ref="M88:M93" si="5">K88*1.21</f>
        <v>0</v>
      </c>
    </row>
    <row r="89" spans="4:13">
      <c r="D89" s="126" t="s">
        <v>30</v>
      </c>
      <c r="E89" s="32"/>
      <c r="F89" s="51" t="s">
        <v>99</v>
      </c>
      <c r="G89" s="25"/>
      <c r="H89" s="25"/>
      <c r="I89" s="25"/>
      <c r="J89" s="169"/>
      <c r="K89" s="30">
        <f>M30</f>
        <v>0</v>
      </c>
      <c r="L89" s="30">
        <f t="shared" si="4"/>
        <v>0</v>
      </c>
      <c r="M89" s="125">
        <f t="shared" si="5"/>
        <v>0</v>
      </c>
    </row>
    <row r="90" spans="4:13">
      <c r="D90" s="157" t="s">
        <v>37</v>
      </c>
      <c r="E90" s="32"/>
      <c r="F90" s="47" t="str">
        <f>F31</f>
        <v>LABORATORNÍ PRÁCE</v>
      </c>
      <c r="G90" s="25"/>
      <c r="H90" s="25"/>
      <c r="I90" s="25"/>
      <c r="J90" s="169"/>
      <c r="K90" s="30">
        <f>M47</f>
        <v>0</v>
      </c>
      <c r="L90" s="30">
        <f t="shared" si="4"/>
        <v>0</v>
      </c>
      <c r="M90" s="125">
        <f t="shared" si="5"/>
        <v>0</v>
      </c>
    </row>
    <row r="91" spans="4:13">
      <c r="D91" s="157" t="s">
        <v>57</v>
      </c>
      <c r="E91" s="32"/>
      <c r="F91" s="51" t="str">
        <f>F48</f>
        <v>ODĚRY TECHNOLOGICKÝCH VZORKŮ A VZORKŮ PRO KONTAMINACI PP</v>
      </c>
      <c r="G91" s="25"/>
      <c r="H91" s="25"/>
      <c r="I91" s="25"/>
      <c r="J91" s="169"/>
      <c r="K91" s="30">
        <f>M52</f>
        <v>0</v>
      </c>
      <c r="L91" s="30">
        <f t="shared" si="4"/>
        <v>0</v>
      </c>
      <c r="M91" s="125">
        <f t="shared" si="5"/>
        <v>0</v>
      </c>
    </row>
    <row r="92" spans="4:13">
      <c r="D92" s="126" t="s">
        <v>63</v>
      </c>
      <c r="E92" s="32"/>
      <c r="F92" s="51" t="str">
        <f>F53</f>
        <v>PRŮZKUM PRAŽCOVÉHO PODLOŽÍ (PP)</v>
      </c>
      <c r="G92" s="25"/>
      <c r="H92" s="25"/>
      <c r="I92" s="25"/>
      <c r="J92" s="169"/>
      <c r="K92" s="30">
        <f>M59</f>
        <v>0</v>
      </c>
      <c r="L92" s="30">
        <f t="shared" si="4"/>
        <v>0</v>
      </c>
      <c r="M92" s="125">
        <f t="shared" si="5"/>
        <v>0</v>
      </c>
    </row>
    <row r="93" spans="4:13">
      <c r="D93" s="126" t="s">
        <v>73</v>
      </c>
      <c r="E93" s="32"/>
      <c r="F93" s="47" t="str">
        <f>F60</f>
        <v>VÝKONY GEOLOGICKÉ SLUŽBY</v>
      </c>
      <c r="G93" s="25"/>
      <c r="H93" s="25"/>
      <c r="I93" s="25"/>
      <c r="J93" s="169"/>
      <c r="K93" s="30">
        <f>M72</f>
        <v>0</v>
      </c>
      <c r="L93" s="30">
        <f t="shared" si="4"/>
        <v>0</v>
      </c>
      <c r="M93" s="125">
        <f t="shared" si="5"/>
        <v>0</v>
      </c>
    </row>
    <row r="94" spans="4:13">
      <c r="D94" s="126" t="s">
        <v>87</v>
      </c>
      <c r="E94" s="32"/>
      <c r="F94" s="47" t="str">
        <f>F73</f>
        <v>GEODETICKÉ PRÁCE, VYT. A OVĚŘENÍ INŽ. SÍTÍ, VYUŽÍVÁNÍ CIZÍCH POZEMKŮ PRO ÚČELY PRŮZKUMU</v>
      </c>
      <c r="G94" s="25"/>
      <c r="H94" s="26"/>
      <c r="I94" s="173"/>
      <c r="J94" s="169"/>
      <c r="K94" s="30">
        <f>M78</f>
        <v>250000</v>
      </c>
      <c r="L94" s="30">
        <f t="shared" si="4"/>
        <v>52500</v>
      </c>
      <c r="M94" s="125">
        <f>K94*1.21</f>
        <v>302500</v>
      </c>
    </row>
    <row r="95" spans="4:13">
      <c r="D95" s="126" t="s">
        <v>94</v>
      </c>
      <c r="E95" s="32"/>
      <c r="F95" s="84" t="str">
        <f>F79</f>
        <v>HYDROGEOLOGICKÝ PRŮZKUM</v>
      </c>
      <c r="G95" s="84"/>
      <c r="H95" s="84"/>
      <c r="I95" s="172"/>
      <c r="J95" s="169"/>
      <c r="K95" s="30">
        <f>M81</f>
        <v>0</v>
      </c>
      <c r="L95" s="30">
        <f t="shared" si="4"/>
        <v>0</v>
      </c>
      <c r="M95" s="125">
        <f>K95*1.21</f>
        <v>0</v>
      </c>
    </row>
    <row r="96" spans="4:13" ht="15" thickBot="1">
      <c r="D96" s="177" t="s">
        <v>111</v>
      </c>
      <c r="E96" s="159"/>
      <c r="F96" s="160"/>
      <c r="G96" s="161"/>
      <c r="H96" s="171"/>
      <c r="I96" s="174"/>
      <c r="J96" s="168"/>
      <c r="K96" s="162">
        <f>SUM(K88:K95)</f>
        <v>250000</v>
      </c>
      <c r="L96" s="162">
        <f>SUM(L88:L95)</f>
        <v>52500</v>
      </c>
      <c r="M96" s="163">
        <f>SUM(M88:M95)</f>
        <v>302500</v>
      </c>
    </row>
    <row r="97" spans="4:13">
      <c r="D97" s="111"/>
      <c r="E97" s="107"/>
      <c r="F97" s="108"/>
      <c r="G97" s="108"/>
      <c r="H97" s="108"/>
      <c r="I97" s="108"/>
      <c r="J97" s="107"/>
      <c r="K97" s="107"/>
      <c r="L97" s="109"/>
      <c r="M97" s="110"/>
    </row>
    <row r="98" spans="4:13">
      <c r="D98" s="111"/>
      <c r="E98" s="107"/>
      <c r="F98" s="108"/>
      <c r="G98" s="108"/>
      <c r="H98" s="108"/>
      <c r="I98" s="108"/>
      <c r="J98" s="112"/>
      <c r="K98" s="114"/>
      <c r="L98" s="115"/>
      <c r="M98" s="113"/>
    </row>
    <row r="99" spans="4:13">
      <c r="D99" s="111"/>
      <c r="E99" s="107"/>
      <c r="F99" s="108"/>
      <c r="G99" s="108"/>
      <c r="H99" s="108"/>
      <c r="I99" s="108"/>
      <c r="J99" s="107"/>
      <c r="K99" s="116"/>
      <c r="L99" s="109"/>
      <c r="M99" s="110"/>
    </row>
    <row r="100" spans="4:13">
      <c r="D100" s="111"/>
      <c r="E100" s="107"/>
      <c r="F100" s="108"/>
      <c r="G100" s="108"/>
      <c r="H100" s="108"/>
      <c r="I100" s="108"/>
      <c r="J100" s="112"/>
      <c r="K100" s="114"/>
      <c r="L100" s="115"/>
      <c r="M100" s="113"/>
    </row>
    <row r="101" spans="4:13" ht="15">
      <c r="D101" s="7"/>
      <c r="E101" s="8"/>
      <c r="F101" s="4"/>
      <c r="G101" s="4"/>
      <c r="H101" s="4"/>
      <c r="I101" s="4"/>
      <c r="J101" s="10"/>
      <c r="K101" s="11"/>
      <c r="L101" s="12"/>
      <c r="M101" s="13"/>
    </row>
    <row r="102" spans="4:13">
      <c r="D102" s="7"/>
      <c r="E102" s="8"/>
      <c r="F102" s="4"/>
      <c r="G102" s="4"/>
      <c r="H102" s="4"/>
      <c r="I102" s="4"/>
      <c r="J102" s="8"/>
      <c r="K102" s="8"/>
      <c r="L102" s="5"/>
      <c r="M102" s="14"/>
    </row>
  </sheetData>
  <mergeCells count="20">
    <mergeCell ref="F80:I80"/>
    <mergeCell ref="F95:I95"/>
    <mergeCell ref="F73:I73"/>
    <mergeCell ref="F74:I74"/>
    <mergeCell ref="F75:I75"/>
    <mergeCell ref="F76:I76"/>
    <mergeCell ref="F77:I77"/>
    <mergeCell ref="F79:I79"/>
    <mergeCell ref="D86:M86"/>
    <mergeCell ref="F58:I58"/>
    <mergeCell ref="D3:E4"/>
    <mergeCell ref="F3:I4"/>
    <mergeCell ref="K3:K4"/>
    <mergeCell ref="F43:I43"/>
    <mergeCell ref="F44:I44"/>
    <mergeCell ref="F45:I45"/>
    <mergeCell ref="F46:I46"/>
    <mergeCell ref="F54:I54"/>
    <mergeCell ref="F55:I55"/>
    <mergeCell ref="F57:I57"/>
  </mergeCells>
  <printOptions horizontalCentered="1" verticalCentered="1"/>
  <pageMargins left="0" right="0" top="0" bottom="0" header="0" footer="0"/>
  <pageSetup paperSize="66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VykazVymer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Vašina</dc:creator>
  <cp:lastModifiedBy>Kňákal Martin</cp:lastModifiedBy>
  <cp:lastPrinted>2025-05-04T21:31:32Z</cp:lastPrinted>
  <dcterms:created xsi:type="dcterms:W3CDTF">2025-05-04T17:01:26Z</dcterms:created>
  <dcterms:modified xsi:type="dcterms:W3CDTF">2025-05-07T08:56:33Z</dcterms:modified>
</cp:coreProperties>
</file>